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65" windowHeight="7710" firstSheet="11" activeTab="13"/>
  </bookViews>
  <sheets>
    <sheet name="CONCEPTOS BÁSICOS" sheetId="4" r:id="rId1"/>
    <sheet name="OPERADORES" sheetId="1" r:id="rId2"/>
    <sheet name="EJERCICIOS SIMPLE" sheetId="2" r:id="rId3"/>
    <sheet name="EJERCICIOS COMPUESTA" sheetId="3" r:id="rId4"/>
    <sheet name="FUNCIONES BÁSICAS" sheetId="5" r:id="rId5"/>
    <sheet name="FUNCIONES LÓGICAS" sheetId="6" r:id="rId6"/>
    <sheet name="RENTAS" sheetId="7" r:id="rId7"/>
    <sheet name="EJERCICIOS RENTAS" sheetId="8" r:id="rId8"/>
    <sheet name="DATOS" sheetId="9" r:id="rId9"/>
    <sheet name="FUNCIONES FECHA" sheetId="10" r:id="rId10"/>
    <sheet name="CALENDARIO LABORAL" sheetId="11" r:id="rId11"/>
    <sheet name="PRÉSTAMO FRANCÉS" sheetId="12" r:id="rId12"/>
    <sheet name="PRÉSTAMO ITALIANO" sheetId="13" r:id="rId13"/>
    <sheet name="PRÉSTAMO AMERICANO" sheetId="14" r:id="rId14"/>
  </sheets>
  <calcPr calcId="124519"/>
</workbook>
</file>

<file path=xl/calcChain.xml><?xml version="1.0" encoding="utf-8"?>
<calcChain xmlns="http://schemas.openxmlformats.org/spreadsheetml/2006/main">
  <c r="E11" i="14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D11"/>
  <c r="C11"/>
  <c r="G6"/>
  <c r="G7"/>
  <c r="V6"/>
  <c r="V5"/>
  <c r="E5"/>
  <c r="V4"/>
  <c r="Z7" s="1"/>
  <c r="Z3"/>
  <c r="V3"/>
  <c r="G3"/>
  <c r="G5" s="1"/>
  <c r="V12" i="13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1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5"/>
  <c r="V956"/>
  <c r="V957"/>
  <c r="V958"/>
  <c r="V959"/>
  <c r="V960"/>
  <c r="V961"/>
  <c r="V962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4"/>
  <c r="V995"/>
  <c r="V996"/>
  <c r="V997"/>
  <c r="V998"/>
  <c r="V999"/>
  <c r="V1000"/>
  <c r="V11"/>
  <c r="D12"/>
  <c r="C12" s="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C311"/>
  <c r="D311"/>
  <c r="E311"/>
  <c r="C312"/>
  <c r="D312"/>
  <c r="E312"/>
  <c r="C313"/>
  <c r="D313"/>
  <c r="E313"/>
  <c r="C314"/>
  <c r="D314"/>
  <c r="E314"/>
  <c r="C315"/>
  <c r="D315"/>
  <c r="E315"/>
  <c r="C316"/>
  <c r="D316"/>
  <c r="E316"/>
  <c r="C317"/>
  <c r="D317"/>
  <c r="E317"/>
  <c r="C318"/>
  <c r="D318"/>
  <c r="E318"/>
  <c r="C319"/>
  <c r="D319"/>
  <c r="E319"/>
  <c r="C320"/>
  <c r="D320"/>
  <c r="E320"/>
  <c r="C321"/>
  <c r="D321"/>
  <c r="E321"/>
  <c r="C322"/>
  <c r="D322"/>
  <c r="E322"/>
  <c r="C323"/>
  <c r="D323"/>
  <c r="E323"/>
  <c r="C324"/>
  <c r="D324"/>
  <c r="E324"/>
  <c r="C325"/>
  <c r="D325"/>
  <c r="E325"/>
  <c r="C326"/>
  <c r="D326"/>
  <c r="E326"/>
  <c r="C327"/>
  <c r="D327"/>
  <c r="E327"/>
  <c r="C328"/>
  <c r="D328"/>
  <c r="E328"/>
  <c r="C329"/>
  <c r="D329"/>
  <c r="E329"/>
  <c r="C330"/>
  <c r="D330"/>
  <c r="E330"/>
  <c r="C331"/>
  <c r="D331"/>
  <c r="E331"/>
  <c r="C332"/>
  <c r="D332"/>
  <c r="E332"/>
  <c r="C333"/>
  <c r="D333"/>
  <c r="E333"/>
  <c r="C334"/>
  <c r="D334"/>
  <c r="E334"/>
  <c r="C335"/>
  <c r="D335"/>
  <c r="E335"/>
  <c r="C336"/>
  <c r="D336"/>
  <c r="E336"/>
  <c r="C337"/>
  <c r="D337"/>
  <c r="E337"/>
  <c r="C338"/>
  <c r="D338"/>
  <c r="E338"/>
  <c r="C339"/>
  <c r="D339"/>
  <c r="E339"/>
  <c r="C340"/>
  <c r="D340"/>
  <c r="E340"/>
  <c r="C341"/>
  <c r="D341"/>
  <c r="E341"/>
  <c r="C342"/>
  <c r="D342"/>
  <c r="E342"/>
  <c r="C343"/>
  <c r="D343"/>
  <c r="E343"/>
  <c r="C344"/>
  <c r="D344"/>
  <c r="E344"/>
  <c r="C345"/>
  <c r="D345"/>
  <c r="E345"/>
  <c r="C346"/>
  <c r="D346"/>
  <c r="E346"/>
  <c r="C347"/>
  <c r="D347"/>
  <c r="E347"/>
  <c r="C348"/>
  <c r="D348"/>
  <c r="E348"/>
  <c r="C349"/>
  <c r="D349"/>
  <c r="E349"/>
  <c r="C350"/>
  <c r="D350"/>
  <c r="E350"/>
  <c r="C351"/>
  <c r="D351"/>
  <c r="E351"/>
  <c r="C352"/>
  <c r="D352"/>
  <c r="E352"/>
  <c r="C353"/>
  <c r="D353"/>
  <c r="E353"/>
  <c r="C354"/>
  <c r="D354"/>
  <c r="E354"/>
  <c r="C355"/>
  <c r="D355"/>
  <c r="E355"/>
  <c r="C356"/>
  <c r="D356"/>
  <c r="E356"/>
  <c r="C357"/>
  <c r="D357"/>
  <c r="E357"/>
  <c r="C358"/>
  <c r="D358"/>
  <c r="E358"/>
  <c r="C359"/>
  <c r="D359"/>
  <c r="E359"/>
  <c r="C360"/>
  <c r="D360"/>
  <c r="E360"/>
  <c r="C361"/>
  <c r="D361"/>
  <c r="E361"/>
  <c r="C362"/>
  <c r="D362"/>
  <c r="E362"/>
  <c r="C363"/>
  <c r="D363"/>
  <c r="E363"/>
  <c r="C364"/>
  <c r="D364"/>
  <c r="E364"/>
  <c r="C365"/>
  <c r="D365"/>
  <c r="E365"/>
  <c r="C366"/>
  <c r="D366"/>
  <c r="E366"/>
  <c r="C367"/>
  <c r="D367"/>
  <c r="E367"/>
  <c r="C368"/>
  <c r="D368"/>
  <c r="E368"/>
  <c r="C369"/>
  <c r="D369"/>
  <c r="E369"/>
  <c r="C370"/>
  <c r="D370"/>
  <c r="E370"/>
  <c r="C371"/>
  <c r="D371"/>
  <c r="E371"/>
  <c r="C372"/>
  <c r="D372"/>
  <c r="E372"/>
  <c r="C373"/>
  <c r="D373"/>
  <c r="E373"/>
  <c r="C374"/>
  <c r="D374"/>
  <c r="E374"/>
  <c r="C375"/>
  <c r="D375"/>
  <c r="E375"/>
  <c r="C376"/>
  <c r="D376"/>
  <c r="E376"/>
  <c r="C377"/>
  <c r="D377"/>
  <c r="E377"/>
  <c r="C378"/>
  <c r="D378"/>
  <c r="E378"/>
  <c r="C379"/>
  <c r="D379"/>
  <c r="E379"/>
  <c r="C380"/>
  <c r="D380"/>
  <c r="E380"/>
  <c r="C381"/>
  <c r="D381"/>
  <c r="E381"/>
  <c r="C382"/>
  <c r="D382"/>
  <c r="E382"/>
  <c r="C383"/>
  <c r="D383"/>
  <c r="E383"/>
  <c r="C384"/>
  <c r="D384"/>
  <c r="E384"/>
  <c r="C385"/>
  <c r="D385"/>
  <c r="E385"/>
  <c r="C386"/>
  <c r="D386"/>
  <c r="E386"/>
  <c r="C387"/>
  <c r="D387"/>
  <c r="E387"/>
  <c r="C388"/>
  <c r="D388"/>
  <c r="E388"/>
  <c r="C389"/>
  <c r="D389"/>
  <c r="E389"/>
  <c r="C390"/>
  <c r="D390"/>
  <c r="E390"/>
  <c r="C391"/>
  <c r="D391"/>
  <c r="E391"/>
  <c r="C392"/>
  <c r="D392"/>
  <c r="E392"/>
  <c r="C393"/>
  <c r="D393"/>
  <c r="E393"/>
  <c r="C394"/>
  <c r="D394"/>
  <c r="E394"/>
  <c r="C395"/>
  <c r="D395"/>
  <c r="E395"/>
  <c r="C396"/>
  <c r="D396"/>
  <c r="E396"/>
  <c r="C397"/>
  <c r="D397"/>
  <c r="E397"/>
  <c r="C398"/>
  <c r="D398"/>
  <c r="E398"/>
  <c r="C399"/>
  <c r="D399"/>
  <c r="E399"/>
  <c r="C400"/>
  <c r="D400"/>
  <c r="E400"/>
  <c r="C401"/>
  <c r="D401"/>
  <c r="E401"/>
  <c r="C402"/>
  <c r="D402"/>
  <c r="E402"/>
  <c r="C403"/>
  <c r="D403"/>
  <c r="E403"/>
  <c r="C404"/>
  <c r="D404"/>
  <c r="E404"/>
  <c r="C405"/>
  <c r="D405"/>
  <c r="E405"/>
  <c r="C406"/>
  <c r="D406"/>
  <c r="E406"/>
  <c r="C407"/>
  <c r="D407"/>
  <c r="E407"/>
  <c r="C408"/>
  <c r="D408"/>
  <c r="E408"/>
  <c r="C409"/>
  <c r="D409"/>
  <c r="E409"/>
  <c r="C410"/>
  <c r="D410"/>
  <c r="E410"/>
  <c r="C411"/>
  <c r="D411"/>
  <c r="E411"/>
  <c r="C412"/>
  <c r="D412"/>
  <c r="E412"/>
  <c r="C413"/>
  <c r="D413"/>
  <c r="E413"/>
  <c r="C414"/>
  <c r="D414"/>
  <c r="E414"/>
  <c r="C415"/>
  <c r="D415"/>
  <c r="E415"/>
  <c r="C416"/>
  <c r="D416"/>
  <c r="E416"/>
  <c r="C417"/>
  <c r="D417"/>
  <c r="E417"/>
  <c r="C418"/>
  <c r="D418"/>
  <c r="E418"/>
  <c r="C419"/>
  <c r="D419"/>
  <c r="E419"/>
  <c r="C420"/>
  <c r="D420"/>
  <c r="E420"/>
  <c r="C421"/>
  <c r="D421"/>
  <c r="E421"/>
  <c r="C422"/>
  <c r="D422"/>
  <c r="E422"/>
  <c r="C423"/>
  <c r="D423"/>
  <c r="E423"/>
  <c r="C424"/>
  <c r="D424"/>
  <c r="E424"/>
  <c r="C425"/>
  <c r="D425"/>
  <c r="E425"/>
  <c r="C426"/>
  <c r="D426"/>
  <c r="E426"/>
  <c r="C427"/>
  <c r="D427"/>
  <c r="E427"/>
  <c r="C428"/>
  <c r="D428"/>
  <c r="E428"/>
  <c r="C429"/>
  <c r="D429"/>
  <c r="E429"/>
  <c r="C430"/>
  <c r="D430"/>
  <c r="E430"/>
  <c r="C431"/>
  <c r="D431"/>
  <c r="E431"/>
  <c r="C432"/>
  <c r="D432"/>
  <c r="E432"/>
  <c r="C433"/>
  <c r="D433"/>
  <c r="E433"/>
  <c r="C434"/>
  <c r="D434"/>
  <c r="E434"/>
  <c r="C435"/>
  <c r="D435"/>
  <c r="E435"/>
  <c r="C436"/>
  <c r="D436"/>
  <c r="E436"/>
  <c r="C437"/>
  <c r="D437"/>
  <c r="E437"/>
  <c r="C438"/>
  <c r="D438"/>
  <c r="E438"/>
  <c r="C439"/>
  <c r="D439"/>
  <c r="E439"/>
  <c r="C440"/>
  <c r="D440"/>
  <c r="E440"/>
  <c r="C441"/>
  <c r="D441"/>
  <c r="E441"/>
  <c r="C442"/>
  <c r="D442"/>
  <c r="E442"/>
  <c r="C443"/>
  <c r="D443"/>
  <c r="E443"/>
  <c r="C444"/>
  <c r="D444"/>
  <c r="E444"/>
  <c r="C445"/>
  <c r="D445"/>
  <c r="E445"/>
  <c r="C446"/>
  <c r="D446"/>
  <c r="E446"/>
  <c r="C447"/>
  <c r="D447"/>
  <c r="E447"/>
  <c r="C448"/>
  <c r="D448"/>
  <c r="E448"/>
  <c r="C449"/>
  <c r="D449"/>
  <c r="E449"/>
  <c r="C450"/>
  <c r="D450"/>
  <c r="E450"/>
  <c r="C451"/>
  <c r="D451"/>
  <c r="E451"/>
  <c r="C452"/>
  <c r="D452"/>
  <c r="E452"/>
  <c r="C453"/>
  <c r="D453"/>
  <c r="E453"/>
  <c r="C454"/>
  <c r="D454"/>
  <c r="E454"/>
  <c r="C455"/>
  <c r="D455"/>
  <c r="E455"/>
  <c r="C456"/>
  <c r="D456"/>
  <c r="E456"/>
  <c r="C457"/>
  <c r="D457"/>
  <c r="E457"/>
  <c r="C458"/>
  <c r="D458"/>
  <c r="E458"/>
  <c r="C459"/>
  <c r="D459"/>
  <c r="E459"/>
  <c r="C460"/>
  <c r="D460"/>
  <c r="E460"/>
  <c r="C461"/>
  <c r="D461"/>
  <c r="E461"/>
  <c r="C462"/>
  <c r="D462"/>
  <c r="E462"/>
  <c r="C463"/>
  <c r="D463"/>
  <c r="E463"/>
  <c r="C464"/>
  <c r="D464"/>
  <c r="E464"/>
  <c r="C465"/>
  <c r="D465"/>
  <c r="E465"/>
  <c r="C466"/>
  <c r="D466"/>
  <c r="E466"/>
  <c r="C467"/>
  <c r="D467"/>
  <c r="E467"/>
  <c r="C468"/>
  <c r="D468"/>
  <c r="E468"/>
  <c r="C469"/>
  <c r="D469"/>
  <c r="E469"/>
  <c r="C470"/>
  <c r="D470"/>
  <c r="E470"/>
  <c r="C471"/>
  <c r="D471"/>
  <c r="E471"/>
  <c r="C472"/>
  <c r="D472"/>
  <c r="E472"/>
  <c r="C473"/>
  <c r="D473"/>
  <c r="E473"/>
  <c r="C474"/>
  <c r="D474"/>
  <c r="E474"/>
  <c r="C475"/>
  <c r="D475"/>
  <c r="E475"/>
  <c r="C476"/>
  <c r="D476"/>
  <c r="E476"/>
  <c r="C477"/>
  <c r="D477"/>
  <c r="E477"/>
  <c r="C478"/>
  <c r="D478"/>
  <c r="E478"/>
  <c r="C479"/>
  <c r="D479"/>
  <c r="E479"/>
  <c r="C480"/>
  <c r="D480"/>
  <c r="E480"/>
  <c r="C481"/>
  <c r="D481"/>
  <c r="E481"/>
  <c r="C482"/>
  <c r="D482"/>
  <c r="E482"/>
  <c r="C483"/>
  <c r="D483"/>
  <c r="E483"/>
  <c r="C484"/>
  <c r="D484"/>
  <c r="E484"/>
  <c r="C485"/>
  <c r="D485"/>
  <c r="E485"/>
  <c r="C486"/>
  <c r="D486"/>
  <c r="E486"/>
  <c r="C487"/>
  <c r="D487"/>
  <c r="E487"/>
  <c r="C488"/>
  <c r="D488"/>
  <c r="E488"/>
  <c r="C489"/>
  <c r="D489"/>
  <c r="E489"/>
  <c r="C490"/>
  <c r="D490"/>
  <c r="E490"/>
  <c r="C491"/>
  <c r="D491"/>
  <c r="E491"/>
  <c r="C492"/>
  <c r="D492"/>
  <c r="E492"/>
  <c r="C493"/>
  <c r="D493"/>
  <c r="E493"/>
  <c r="C494"/>
  <c r="D494"/>
  <c r="E494"/>
  <c r="C495"/>
  <c r="D495"/>
  <c r="E495"/>
  <c r="C496"/>
  <c r="D496"/>
  <c r="E496"/>
  <c r="C497"/>
  <c r="D497"/>
  <c r="E497"/>
  <c r="C498"/>
  <c r="D498"/>
  <c r="E498"/>
  <c r="C499"/>
  <c r="D499"/>
  <c r="E499"/>
  <c r="C500"/>
  <c r="D500"/>
  <c r="E500"/>
  <c r="C501"/>
  <c r="D501"/>
  <c r="E501"/>
  <c r="C502"/>
  <c r="D502"/>
  <c r="E502"/>
  <c r="C503"/>
  <c r="D503"/>
  <c r="E503"/>
  <c r="C504"/>
  <c r="D504"/>
  <c r="E504"/>
  <c r="C505"/>
  <c r="D505"/>
  <c r="E505"/>
  <c r="C506"/>
  <c r="D506"/>
  <c r="E506"/>
  <c r="C507"/>
  <c r="D507"/>
  <c r="E507"/>
  <c r="C508"/>
  <c r="D508"/>
  <c r="E508"/>
  <c r="C509"/>
  <c r="D509"/>
  <c r="E509"/>
  <c r="C510"/>
  <c r="D510"/>
  <c r="E510"/>
  <c r="C511"/>
  <c r="D511"/>
  <c r="E511"/>
  <c r="C512"/>
  <c r="D512"/>
  <c r="E512"/>
  <c r="C513"/>
  <c r="D513"/>
  <c r="E513"/>
  <c r="C514"/>
  <c r="D514"/>
  <c r="E514"/>
  <c r="C515"/>
  <c r="D515"/>
  <c r="E515"/>
  <c r="C516"/>
  <c r="D516"/>
  <c r="E516"/>
  <c r="C517"/>
  <c r="D517"/>
  <c r="E517"/>
  <c r="C518"/>
  <c r="D518"/>
  <c r="E518"/>
  <c r="C519"/>
  <c r="D519"/>
  <c r="E519"/>
  <c r="C520"/>
  <c r="D520"/>
  <c r="E520"/>
  <c r="C521"/>
  <c r="D521"/>
  <c r="E521"/>
  <c r="C522"/>
  <c r="D522"/>
  <c r="E522"/>
  <c r="C523"/>
  <c r="D523"/>
  <c r="E523"/>
  <c r="C524"/>
  <c r="D524"/>
  <c r="E524"/>
  <c r="C525"/>
  <c r="D525"/>
  <c r="E525"/>
  <c r="C526"/>
  <c r="D526"/>
  <c r="E526"/>
  <c r="C527"/>
  <c r="D527"/>
  <c r="E527"/>
  <c r="C528"/>
  <c r="D528"/>
  <c r="E528"/>
  <c r="C529"/>
  <c r="D529"/>
  <c r="E529"/>
  <c r="C530"/>
  <c r="D530"/>
  <c r="E530"/>
  <c r="C531"/>
  <c r="D531"/>
  <c r="E531"/>
  <c r="C532"/>
  <c r="D532"/>
  <c r="E532"/>
  <c r="C533"/>
  <c r="D533"/>
  <c r="E533"/>
  <c r="C534"/>
  <c r="D534"/>
  <c r="E534"/>
  <c r="C535"/>
  <c r="D535"/>
  <c r="E535"/>
  <c r="C536"/>
  <c r="D536"/>
  <c r="E536"/>
  <c r="C537"/>
  <c r="D537"/>
  <c r="E537"/>
  <c r="C538"/>
  <c r="D538"/>
  <c r="E538"/>
  <c r="C539"/>
  <c r="D539"/>
  <c r="E539"/>
  <c r="C540"/>
  <c r="D540"/>
  <c r="E540"/>
  <c r="C541"/>
  <c r="D541"/>
  <c r="E541"/>
  <c r="C542"/>
  <c r="D542"/>
  <c r="E542"/>
  <c r="C543"/>
  <c r="D543"/>
  <c r="E543"/>
  <c r="C544"/>
  <c r="D544"/>
  <c r="E544"/>
  <c r="C545"/>
  <c r="D545"/>
  <c r="E545"/>
  <c r="C546"/>
  <c r="D546"/>
  <c r="E546"/>
  <c r="C547"/>
  <c r="D547"/>
  <c r="E547"/>
  <c r="C548"/>
  <c r="D548"/>
  <c r="E548"/>
  <c r="C549"/>
  <c r="D549"/>
  <c r="E549"/>
  <c r="C550"/>
  <c r="D550"/>
  <c r="E550"/>
  <c r="C551"/>
  <c r="D551"/>
  <c r="E551"/>
  <c r="C552"/>
  <c r="D552"/>
  <c r="E552"/>
  <c r="C553"/>
  <c r="D553"/>
  <c r="E553"/>
  <c r="C554"/>
  <c r="D554"/>
  <c r="E554"/>
  <c r="C555"/>
  <c r="D555"/>
  <c r="E555"/>
  <c r="C556"/>
  <c r="D556"/>
  <c r="E556"/>
  <c r="C557"/>
  <c r="D557"/>
  <c r="E557"/>
  <c r="C558"/>
  <c r="D558"/>
  <c r="E558"/>
  <c r="C559"/>
  <c r="D559"/>
  <c r="E559"/>
  <c r="C560"/>
  <c r="D560"/>
  <c r="E560"/>
  <c r="C561"/>
  <c r="D561"/>
  <c r="E561"/>
  <c r="C562"/>
  <c r="D562"/>
  <c r="E562"/>
  <c r="C563"/>
  <c r="D563"/>
  <c r="E563"/>
  <c r="C564"/>
  <c r="D564"/>
  <c r="E564"/>
  <c r="C565"/>
  <c r="D565"/>
  <c r="E565"/>
  <c r="C566"/>
  <c r="D566"/>
  <c r="E566"/>
  <c r="C567"/>
  <c r="D567"/>
  <c r="E567"/>
  <c r="C568"/>
  <c r="D568"/>
  <c r="E568"/>
  <c r="C569"/>
  <c r="D569"/>
  <c r="E569"/>
  <c r="C570"/>
  <c r="D570"/>
  <c r="E570"/>
  <c r="C571"/>
  <c r="D571"/>
  <c r="E571"/>
  <c r="C572"/>
  <c r="D572"/>
  <c r="E572"/>
  <c r="C573"/>
  <c r="D573"/>
  <c r="E573"/>
  <c r="C574"/>
  <c r="D574"/>
  <c r="E574"/>
  <c r="C575"/>
  <c r="D575"/>
  <c r="E575"/>
  <c r="C576"/>
  <c r="D576"/>
  <c r="E576"/>
  <c r="C577"/>
  <c r="D577"/>
  <c r="E577"/>
  <c r="C578"/>
  <c r="D578"/>
  <c r="E578"/>
  <c r="C579"/>
  <c r="D579"/>
  <c r="E579"/>
  <c r="C580"/>
  <c r="D580"/>
  <c r="E580"/>
  <c r="C581"/>
  <c r="D581"/>
  <c r="E581"/>
  <c r="C582"/>
  <c r="D582"/>
  <c r="E582"/>
  <c r="C583"/>
  <c r="D583"/>
  <c r="E583"/>
  <c r="C584"/>
  <c r="D584"/>
  <c r="E584"/>
  <c r="C585"/>
  <c r="D585"/>
  <c r="E585"/>
  <c r="C586"/>
  <c r="D586"/>
  <c r="E586"/>
  <c r="C587"/>
  <c r="D587"/>
  <c r="E587"/>
  <c r="C588"/>
  <c r="D588"/>
  <c r="E588"/>
  <c r="C589"/>
  <c r="D589"/>
  <c r="E589"/>
  <c r="C590"/>
  <c r="D590"/>
  <c r="E590"/>
  <c r="C591"/>
  <c r="D591"/>
  <c r="E591"/>
  <c r="C592"/>
  <c r="D592"/>
  <c r="E592"/>
  <c r="C593"/>
  <c r="D593"/>
  <c r="E593"/>
  <c r="C594"/>
  <c r="D594"/>
  <c r="E594"/>
  <c r="C595"/>
  <c r="D595"/>
  <c r="E595"/>
  <c r="C596"/>
  <c r="D596"/>
  <c r="E596"/>
  <c r="C597"/>
  <c r="D597"/>
  <c r="E597"/>
  <c r="C598"/>
  <c r="D598"/>
  <c r="E598"/>
  <c r="C599"/>
  <c r="D599"/>
  <c r="E599"/>
  <c r="C600"/>
  <c r="D600"/>
  <c r="E600"/>
  <c r="C601"/>
  <c r="D601"/>
  <c r="E601"/>
  <c r="C602"/>
  <c r="D602"/>
  <c r="E602"/>
  <c r="C603"/>
  <c r="D603"/>
  <c r="E603"/>
  <c r="C604"/>
  <c r="D604"/>
  <c r="E604"/>
  <c r="C605"/>
  <c r="D605"/>
  <c r="E605"/>
  <c r="C606"/>
  <c r="D606"/>
  <c r="E606"/>
  <c r="C607"/>
  <c r="D607"/>
  <c r="E607"/>
  <c r="C608"/>
  <c r="D608"/>
  <c r="E608"/>
  <c r="C609"/>
  <c r="D609"/>
  <c r="E609"/>
  <c r="C610"/>
  <c r="D610"/>
  <c r="E610"/>
  <c r="C611"/>
  <c r="D611"/>
  <c r="E611"/>
  <c r="C612"/>
  <c r="D612"/>
  <c r="E612"/>
  <c r="C613"/>
  <c r="D613"/>
  <c r="E613"/>
  <c r="C614"/>
  <c r="D614"/>
  <c r="E614"/>
  <c r="C615"/>
  <c r="D615"/>
  <c r="E615"/>
  <c r="C616"/>
  <c r="D616"/>
  <c r="E616"/>
  <c r="C617"/>
  <c r="D617"/>
  <c r="E617"/>
  <c r="C618"/>
  <c r="D618"/>
  <c r="E618"/>
  <c r="C619"/>
  <c r="D619"/>
  <c r="E619"/>
  <c r="C620"/>
  <c r="D620"/>
  <c r="E620"/>
  <c r="C621"/>
  <c r="D621"/>
  <c r="E621"/>
  <c r="C622"/>
  <c r="D622"/>
  <c r="E622"/>
  <c r="C623"/>
  <c r="D623"/>
  <c r="E623"/>
  <c r="C624"/>
  <c r="D624"/>
  <c r="E624"/>
  <c r="C625"/>
  <c r="D625"/>
  <c r="E625"/>
  <c r="C626"/>
  <c r="D626"/>
  <c r="E626"/>
  <c r="C627"/>
  <c r="D627"/>
  <c r="E627"/>
  <c r="C628"/>
  <c r="D628"/>
  <c r="E628"/>
  <c r="C629"/>
  <c r="D629"/>
  <c r="E629"/>
  <c r="C630"/>
  <c r="D630"/>
  <c r="E630"/>
  <c r="C631"/>
  <c r="D631"/>
  <c r="E631"/>
  <c r="C632"/>
  <c r="D632"/>
  <c r="E632"/>
  <c r="C633"/>
  <c r="D633"/>
  <c r="E633"/>
  <c r="C634"/>
  <c r="D634"/>
  <c r="E634"/>
  <c r="C635"/>
  <c r="D635"/>
  <c r="E635"/>
  <c r="C636"/>
  <c r="D636"/>
  <c r="E636"/>
  <c r="C637"/>
  <c r="D637"/>
  <c r="E637"/>
  <c r="C638"/>
  <c r="D638"/>
  <c r="E638"/>
  <c r="C639"/>
  <c r="D639"/>
  <c r="E639"/>
  <c r="C640"/>
  <c r="D640"/>
  <c r="E640"/>
  <c r="C641"/>
  <c r="D641"/>
  <c r="E641"/>
  <c r="C642"/>
  <c r="D642"/>
  <c r="E642"/>
  <c r="C643"/>
  <c r="D643"/>
  <c r="E643"/>
  <c r="C644"/>
  <c r="D644"/>
  <c r="E644"/>
  <c r="C645"/>
  <c r="D645"/>
  <c r="E645"/>
  <c r="C646"/>
  <c r="D646"/>
  <c r="E646"/>
  <c r="C647"/>
  <c r="D647"/>
  <c r="E647"/>
  <c r="C648"/>
  <c r="D648"/>
  <c r="E648"/>
  <c r="C649"/>
  <c r="D649"/>
  <c r="E649"/>
  <c r="C650"/>
  <c r="D650"/>
  <c r="E650"/>
  <c r="C651"/>
  <c r="D651"/>
  <c r="E651"/>
  <c r="C652"/>
  <c r="D652"/>
  <c r="E652"/>
  <c r="C653"/>
  <c r="D653"/>
  <c r="E653"/>
  <c r="C654"/>
  <c r="D654"/>
  <c r="E654"/>
  <c r="C655"/>
  <c r="D655"/>
  <c r="E655"/>
  <c r="C656"/>
  <c r="D656"/>
  <c r="E656"/>
  <c r="C657"/>
  <c r="D657"/>
  <c r="E657"/>
  <c r="C658"/>
  <c r="D658"/>
  <c r="E658"/>
  <c r="C659"/>
  <c r="D659"/>
  <c r="E659"/>
  <c r="C660"/>
  <c r="D660"/>
  <c r="E660"/>
  <c r="C661"/>
  <c r="D661"/>
  <c r="E661"/>
  <c r="C662"/>
  <c r="D662"/>
  <c r="E662"/>
  <c r="C663"/>
  <c r="D663"/>
  <c r="E663"/>
  <c r="C664"/>
  <c r="D664"/>
  <c r="E664"/>
  <c r="C665"/>
  <c r="D665"/>
  <c r="E665"/>
  <c r="C666"/>
  <c r="D666"/>
  <c r="E666"/>
  <c r="C667"/>
  <c r="D667"/>
  <c r="E667"/>
  <c r="C668"/>
  <c r="D668"/>
  <c r="E668"/>
  <c r="C669"/>
  <c r="D669"/>
  <c r="E669"/>
  <c r="C670"/>
  <c r="D670"/>
  <c r="E670"/>
  <c r="C671"/>
  <c r="D671"/>
  <c r="E671"/>
  <c r="C672"/>
  <c r="D672"/>
  <c r="E672"/>
  <c r="C673"/>
  <c r="D673"/>
  <c r="E673"/>
  <c r="C674"/>
  <c r="D674"/>
  <c r="E674"/>
  <c r="C675"/>
  <c r="D675"/>
  <c r="E675"/>
  <c r="C676"/>
  <c r="D676"/>
  <c r="E676"/>
  <c r="C677"/>
  <c r="D677"/>
  <c r="E677"/>
  <c r="C678"/>
  <c r="D678"/>
  <c r="E678"/>
  <c r="C679"/>
  <c r="D679"/>
  <c r="E679"/>
  <c r="C680"/>
  <c r="D680"/>
  <c r="E680"/>
  <c r="C681"/>
  <c r="D681"/>
  <c r="E681"/>
  <c r="C682"/>
  <c r="D682"/>
  <c r="E682"/>
  <c r="C683"/>
  <c r="D683"/>
  <c r="E683"/>
  <c r="C684"/>
  <c r="D684"/>
  <c r="E684"/>
  <c r="C685"/>
  <c r="D685"/>
  <c r="E685"/>
  <c r="C686"/>
  <c r="D686"/>
  <c r="E686"/>
  <c r="C687"/>
  <c r="D687"/>
  <c r="E687"/>
  <c r="C688"/>
  <c r="D688"/>
  <c r="E688"/>
  <c r="C689"/>
  <c r="D689"/>
  <c r="E689"/>
  <c r="C690"/>
  <c r="D690"/>
  <c r="E690"/>
  <c r="C691"/>
  <c r="D691"/>
  <c r="E691"/>
  <c r="C692"/>
  <c r="D692"/>
  <c r="E692"/>
  <c r="C693"/>
  <c r="D693"/>
  <c r="E693"/>
  <c r="C694"/>
  <c r="D694"/>
  <c r="E694"/>
  <c r="C695"/>
  <c r="D695"/>
  <c r="E695"/>
  <c r="C696"/>
  <c r="D696"/>
  <c r="E696"/>
  <c r="C697"/>
  <c r="D697"/>
  <c r="E697"/>
  <c r="C698"/>
  <c r="D698"/>
  <c r="E698"/>
  <c r="C699"/>
  <c r="D699"/>
  <c r="E699"/>
  <c r="C700"/>
  <c r="D700"/>
  <c r="E700"/>
  <c r="C701"/>
  <c r="D701"/>
  <c r="E701"/>
  <c r="C702"/>
  <c r="D702"/>
  <c r="E702"/>
  <c r="C703"/>
  <c r="D703"/>
  <c r="E703"/>
  <c r="C704"/>
  <c r="D704"/>
  <c r="E704"/>
  <c r="C705"/>
  <c r="D705"/>
  <c r="E705"/>
  <c r="C706"/>
  <c r="D706"/>
  <c r="E706"/>
  <c r="C707"/>
  <c r="D707"/>
  <c r="E707"/>
  <c r="C708"/>
  <c r="D708"/>
  <c r="E708"/>
  <c r="C709"/>
  <c r="D709"/>
  <c r="E709"/>
  <c r="C710"/>
  <c r="D710"/>
  <c r="E710"/>
  <c r="C711"/>
  <c r="D711"/>
  <c r="E711"/>
  <c r="C712"/>
  <c r="D712"/>
  <c r="E712"/>
  <c r="C713"/>
  <c r="D713"/>
  <c r="E713"/>
  <c r="C714"/>
  <c r="D714"/>
  <c r="E714"/>
  <c r="C715"/>
  <c r="D715"/>
  <c r="E715"/>
  <c r="C716"/>
  <c r="D716"/>
  <c r="E716"/>
  <c r="C717"/>
  <c r="D717"/>
  <c r="E717"/>
  <c r="C718"/>
  <c r="D718"/>
  <c r="E718"/>
  <c r="C719"/>
  <c r="D719"/>
  <c r="E719"/>
  <c r="C720"/>
  <c r="D720"/>
  <c r="E720"/>
  <c r="C721"/>
  <c r="D721"/>
  <c r="E721"/>
  <c r="C722"/>
  <c r="D722"/>
  <c r="E722"/>
  <c r="C723"/>
  <c r="D723"/>
  <c r="E723"/>
  <c r="C724"/>
  <c r="D724"/>
  <c r="E724"/>
  <c r="C725"/>
  <c r="D725"/>
  <c r="E725"/>
  <c r="C726"/>
  <c r="D726"/>
  <c r="E726"/>
  <c r="C727"/>
  <c r="D727"/>
  <c r="E727"/>
  <c r="C728"/>
  <c r="D728"/>
  <c r="E728"/>
  <c r="C729"/>
  <c r="D729"/>
  <c r="E729"/>
  <c r="C730"/>
  <c r="D730"/>
  <c r="E730"/>
  <c r="C731"/>
  <c r="D731"/>
  <c r="E731"/>
  <c r="C732"/>
  <c r="D732"/>
  <c r="E732"/>
  <c r="C733"/>
  <c r="D733"/>
  <c r="E733"/>
  <c r="C734"/>
  <c r="D734"/>
  <c r="E734"/>
  <c r="C735"/>
  <c r="D735"/>
  <c r="E735"/>
  <c r="C736"/>
  <c r="D736"/>
  <c r="E736"/>
  <c r="C737"/>
  <c r="D737"/>
  <c r="E737"/>
  <c r="C738"/>
  <c r="D738"/>
  <c r="E738"/>
  <c r="C739"/>
  <c r="D739"/>
  <c r="E739"/>
  <c r="C740"/>
  <c r="D740"/>
  <c r="E740"/>
  <c r="C741"/>
  <c r="D741"/>
  <c r="E741"/>
  <c r="C742"/>
  <c r="D742"/>
  <c r="E742"/>
  <c r="C743"/>
  <c r="D743"/>
  <c r="E743"/>
  <c r="C744"/>
  <c r="D744"/>
  <c r="E744"/>
  <c r="C745"/>
  <c r="D745"/>
  <c r="E745"/>
  <c r="C746"/>
  <c r="D746"/>
  <c r="E746"/>
  <c r="C747"/>
  <c r="D747"/>
  <c r="E747"/>
  <c r="C748"/>
  <c r="D748"/>
  <c r="E748"/>
  <c r="C749"/>
  <c r="D749"/>
  <c r="E749"/>
  <c r="C750"/>
  <c r="D750"/>
  <c r="E750"/>
  <c r="C751"/>
  <c r="D751"/>
  <c r="E751"/>
  <c r="C752"/>
  <c r="D752"/>
  <c r="E752"/>
  <c r="C753"/>
  <c r="D753"/>
  <c r="E753"/>
  <c r="C754"/>
  <c r="D754"/>
  <c r="E754"/>
  <c r="C755"/>
  <c r="D755"/>
  <c r="E755"/>
  <c r="C756"/>
  <c r="D756"/>
  <c r="E756"/>
  <c r="C757"/>
  <c r="D757"/>
  <c r="E757"/>
  <c r="C758"/>
  <c r="D758"/>
  <c r="E758"/>
  <c r="C759"/>
  <c r="D759"/>
  <c r="E759"/>
  <c r="C760"/>
  <c r="D760"/>
  <c r="E760"/>
  <c r="C761"/>
  <c r="D761"/>
  <c r="E761"/>
  <c r="C762"/>
  <c r="D762"/>
  <c r="E762"/>
  <c r="C763"/>
  <c r="D763"/>
  <c r="E763"/>
  <c r="C764"/>
  <c r="D764"/>
  <c r="E764"/>
  <c r="C765"/>
  <c r="D765"/>
  <c r="E765"/>
  <c r="C766"/>
  <c r="D766"/>
  <c r="E766"/>
  <c r="C767"/>
  <c r="D767"/>
  <c r="E767"/>
  <c r="C768"/>
  <c r="D768"/>
  <c r="E768"/>
  <c r="C769"/>
  <c r="D769"/>
  <c r="E769"/>
  <c r="C770"/>
  <c r="D770"/>
  <c r="E770"/>
  <c r="C771"/>
  <c r="D771"/>
  <c r="E771"/>
  <c r="C772"/>
  <c r="D772"/>
  <c r="E772"/>
  <c r="C773"/>
  <c r="D773"/>
  <c r="E773"/>
  <c r="C774"/>
  <c r="D774"/>
  <c r="E774"/>
  <c r="C775"/>
  <c r="D775"/>
  <c r="E775"/>
  <c r="C776"/>
  <c r="D776"/>
  <c r="E776"/>
  <c r="C777"/>
  <c r="D777"/>
  <c r="E777"/>
  <c r="C778"/>
  <c r="D778"/>
  <c r="E778"/>
  <c r="C779"/>
  <c r="D779"/>
  <c r="E779"/>
  <c r="C780"/>
  <c r="D780"/>
  <c r="E780"/>
  <c r="C781"/>
  <c r="D781"/>
  <c r="E781"/>
  <c r="C782"/>
  <c r="D782"/>
  <c r="E782"/>
  <c r="C783"/>
  <c r="D783"/>
  <c r="E783"/>
  <c r="C784"/>
  <c r="D784"/>
  <c r="E784"/>
  <c r="C785"/>
  <c r="D785"/>
  <c r="E785"/>
  <c r="C786"/>
  <c r="D786"/>
  <c r="E786"/>
  <c r="C787"/>
  <c r="D787"/>
  <c r="E787"/>
  <c r="C788"/>
  <c r="D788"/>
  <c r="E788"/>
  <c r="C789"/>
  <c r="D789"/>
  <c r="E789"/>
  <c r="C790"/>
  <c r="D790"/>
  <c r="E790"/>
  <c r="C791"/>
  <c r="D791"/>
  <c r="E791"/>
  <c r="C792"/>
  <c r="D792"/>
  <c r="E792"/>
  <c r="C793"/>
  <c r="D793"/>
  <c r="E793"/>
  <c r="C794"/>
  <c r="D794"/>
  <c r="E794"/>
  <c r="C795"/>
  <c r="D795"/>
  <c r="E795"/>
  <c r="C796"/>
  <c r="D796"/>
  <c r="E796"/>
  <c r="C797"/>
  <c r="D797"/>
  <c r="E797"/>
  <c r="C798"/>
  <c r="D798"/>
  <c r="E798"/>
  <c r="C799"/>
  <c r="D799"/>
  <c r="E799"/>
  <c r="C800"/>
  <c r="D800"/>
  <c r="E800"/>
  <c r="C801"/>
  <c r="D801"/>
  <c r="E801"/>
  <c r="C802"/>
  <c r="D802"/>
  <c r="E802"/>
  <c r="C803"/>
  <c r="D803"/>
  <c r="E803"/>
  <c r="C804"/>
  <c r="D804"/>
  <c r="E804"/>
  <c r="C805"/>
  <c r="D805"/>
  <c r="E805"/>
  <c r="C806"/>
  <c r="D806"/>
  <c r="E806"/>
  <c r="C807"/>
  <c r="D807"/>
  <c r="E807"/>
  <c r="C808"/>
  <c r="D808"/>
  <c r="E808"/>
  <c r="C809"/>
  <c r="D809"/>
  <c r="E809"/>
  <c r="C810"/>
  <c r="D810"/>
  <c r="E810"/>
  <c r="C811"/>
  <c r="D811"/>
  <c r="E811"/>
  <c r="C812"/>
  <c r="D812"/>
  <c r="E812"/>
  <c r="C813"/>
  <c r="D813"/>
  <c r="E813"/>
  <c r="C814"/>
  <c r="D814"/>
  <c r="E814"/>
  <c r="C815"/>
  <c r="D815"/>
  <c r="E815"/>
  <c r="C816"/>
  <c r="D816"/>
  <c r="E816"/>
  <c r="C817"/>
  <c r="D817"/>
  <c r="E817"/>
  <c r="C818"/>
  <c r="D818"/>
  <c r="E818"/>
  <c r="C819"/>
  <c r="D819"/>
  <c r="E819"/>
  <c r="C820"/>
  <c r="D820"/>
  <c r="E820"/>
  <c r="C821"/>
  <c r="D821"/>
  <c r="E821"/>
  <c r="C822"/>
  <c r="D822"/>
  <c r="E822"/>
  <c r="C823"/>
  <c r="D823"/>
  <c r="E823"/>
  <c r="C824"/>
  <c r="D824"/>
  <c r="E824"/>
  <c r="C825"/>
  <c r="D825"/>
  <c r="E825"/>
  <c r="C826"/>
  <c r="D826"/>
  <c r="E826"/>
  <c r="C827"/>
  <c r="D827"/>
  <c r="E827"/>
  <c r="C828"/>
  <c r="D828"/>
  <c r="E828"/>
  <c r="C829"/>
  <c r="D829"/>
  <c r="E829"/>
  <c r="C830"/>
  <c r="D830"/>
  <c r="E830"/>
  <c r="C831"/>
  <c r="D831"/>
  <c r="E831"/>
  <c r="C832"/>
  <c r="D832"/>
  <c r="E832"/>
  <c r="C833"/>
  <c r="D833"/>
  <c r="E833"/>
  <c r="C834"/>
  <c r="D834"/>
  <c r="E834"/>
  <c r="C835"/>
  <c r="D835"/>
  <c r="E835"/>
  <c r="C836"/>
  <c r="D836"/>
  <c r="E836"/>
  <c r="C837"/>
  <c r="D837"/>
  <c r="E837"/>
  <c r="C838"/>
  <c r="D838"/>
  <c r="E838"/>
  <c r="C839"/>
  <c r="D839"/>
  <c r="E839"/>
  <c r="C840"/>
  <c r="D840"/>
  <c r="E840"/>
  <c r="C841"/>
  <c r="D841"/>
  <c r="E841"/>
  <c r="C842"/>
  <c r="D842"/>
  <c r="E842"/>
  <c r="C843"/>
  <c r="D843"/>
  <c r="E843"/>
  <c r="C844"/>
  <c r="D844"/>
  <c r="E844"/>
  <c r="C845"/>
  <c r="D845"/>
  <c r="E845"/>
  <c r="C846"/>
  <c r="D846"/>
  <c r="E846"/>
  <c r="C847"/>
  <c r="D847"/>
  <c r="E847"/>
  <c r="C848"/>
  <c r="D848"/>
  <c r="E848"/>
  <c r="C849"/>
  <c r="D849"/>
  <c r="E849"/>
  <c r="C850"/>
  <c r="D850"/>
  <c r="E850"/>
  <c r="C851"/>
  <c r="D851"/>
  <c r="E851"/>
  <c r="C852"/>
  <c r="D852"/>
  <c r="E852"/>
  <c r="C853"/>
  <c r="D853"/>
  <c r="E853"/>
  <c r="C854"/>
  <c r="D854"/>
  <c r="E854"/>
  <c r="C855"/>
  <c r="D855"/>
  <c r="E855"/>
  <c r="C856"/>
  <c r="D856"/>
  <c r="E856"/>
  <c r="C857"/>
  <c r="D857"/>
  <c r="E857"/>
  <c r="C858"/>
  <c r="D858"/>
  <c r="E858"/>
  <c r="C859"/>
  <c r="D859"/>
  <c r="E859"/>
  <c r="C860"/>
  <c r="D860"/>
  <c r="E860"/>
  <c r="C861"/>
  <c r="D861"/>
  <c r="E861"/>
  <c r="C862"/>
  <c r="D862"/>
  <c r="E862"/>
  <c r="C863"/>
  <c r="D863"/>
  <c r="E863"/>
  <c r="C864"/>
  <c r="D864"/>
  <c r="E864"/>
  <c r="C865"/>
  <c r="D865"/>
  <c r="E865"/>
  <c r="C866"/>
  <c r="D866"/>
  <c r="E866"/>
  <c r="C867"/>
  <c r="D867"/>
  <c r="E867"/>
  <c r="C868"/>
  <c r="D868"/>
  <c r="E868"/>
  <c r="C869"/>
  <c r="D869"/>
  <c r="E869"/>
  <c r="C870"/>
  <c r="D870"/>
  <c r="E870"/>
  <c r="C871"/>
  <c r="D871"/>
  <c r="E871"/>
  <c r="C872"/>
  <c r="D872"/>
  <c r="E872"/>
  <c r="C873"/>
  <c r="D873"/>
  <c r="E873"/>
  <c r="C874"/>
  <c r="D874"/>
  <c r="E874"/>
  <c r="C875"/>
  <c r="D875"/>
  <c r="E875"/>
  <c r="C876"/>
  <c r="D876"/>
  <c r="E876"/>
  <c r="C877"/>
  <c r="D877"/>
  <c r="E877"/>
  <c r="C878"/>
  <c r="D878"/>
  <c r="E878"/>
  <c r="C879"/>
  <c r="D879"/>
  <c r="E879"/>
  <c r="C880"/>
  <c r="D880"/>
  <c r="E880"/>
  <c r="C881"/>
  <c r="D881"/>
  <c r="E881"/>
  <c r="C882"/>
  <c r="D882"/>
  <c r="E882"/>
  <c r="C883"/>
  <c r="D883"/>
  <c r="E883"/>
  <c r="C884"/>
  <c r="D884"/>
  <c r="E884"/>
  <c r="C885"/>
  <c r="D885"/>
  <c r="E885"/>
  <c r="C886"/>
  <c r="D886"/>
  <c r="E886"/>
  <c r="C887"/>
  <c r="D887"/>
  <c r="E887"/>
  <c r="C888"/>
  <c r="D888"/>
  <c r="E888"/>
  <c r="C889"/>
  <c r="D889"/>
  <c r="E889"/>
  <c r="C890"/>
  <c r="D890"/>
  <c r="E890"/>
  <c r="C891"/>
  <c r="D891"/>
  <c r="E891"/>
  <c r="C892"/>
  <c r="D892"/>
  <c r="E892"/>
  <c r="C893"/>
  <c r="D893"/>
  <c r="E893"/>
  <c r="C894"/>
  <c r="D894"/>
  <c r="E894"/>
  <c r="C895"/>
  <c r="D895"/>
  <c r="E895"/>
  <c r="C896"/>
  <c r="D896"/>
  <c r="E896"/>
  <c r="C897"/>
  <c r="D897"/>
  <c r="E897"/>
  <c r="C898"/>
  <c r="D898"/>
  <c r="E898"/>
  <c r="C899"/>
  <c r="D899"/>
  <c r="E899"/>
  <c r="C900"/>
  <c r="D900"/>
  <c r="E900"/>
  <c r="C901"/>
  <c r="D901"/>
  <c r="E901"/>
  <c r="C902"/>
  <c r="D902"/>
  <c r="E902"/>
  <c r="C903"/>
  <c r="D903"/>
  <c r="E903"/>
  <c r="C904"/>
  <c r="D904"/>
  <c r="E904"/>
  <c r="C905"/>
  <c r="D905"/>
  <c r="E905"/>
  <c r="C906"/>
  <c r="D906"/>
  <c r="E906"/>
  <c r="C907"/>
  <c r="D907"/>
  <c r="E907"/>
  <c r="C908"/>
  <c r="D908"/>
  <c r="E908"/>
  <c r="C909"/>
  <c r="D909"/>
  <c r="E909"/>
  <c r="C910"/>
  <c r="D910"/>
  <c r="E910"/>
  <c r="C911"/>
  <c r="D911"/>
  <c r="E911"/>
  <c r="C912"/>
  <c r="D912"/>
  <c r="E912"/>
  <c r="C913"/>
  <c r="D913"/>
  <c r="E913"/>
  <c r="C914"/>
  <c r="D914"/>
  <c r="E914"/>
  <c r="C915"/>
  <c r="D915"/>
  <c r="E915"/>
  <c r="C916"/>
  <c r="D916"/>
  <c r="E916"/>
  <c r="C917"/>
  <c r="D917"/>
  <c r="E917"/>
  <c r="C918"/>
  <c r="D918"/>
  <c r="E918"/>
  <c r="C919"/>
  <c r="D919"/>
  <c r="E919"/>
  <c r="C920"/>
  <c r="D920"/>
  <c r="E920"/>
  <c r="C921"/>
  <c r="D921"/>
  <c r="E921"/>
  <c r="C922"/>
  <c r="D922"/>
  <c r="E922"/>
  <c r="C923"/>
  <c r="D923"/>
  <c r="E923"/>
  <c r="C924"/>
  <c r="D924"/>
  <c r="E924"/>
  <c r="C925"/>
  <c r="D925"/>
  <c r="E925"/>
  <c r="C926"/>
  <c r="D926"/>
  <c r="E926"/>
  <c r="C927"/>
  <c r="D927"/>
  <c r="E927"/>
  <c r="C928"/>
  <c r="D928"/>
  <c r="E928"/>
  <c r="C929"/>
  <c r="D929"/>
  <c r="E929"/>
  <c r="C930"/>
  <c r="D930"/>
  <c r="E930"/>
  <c r="C931"/>
  <c r="D931"/>
  <c r="E931"/>
  <c r="C932"/>
  <c r="D932"/>
  <c r="E932"/>
  <c r="C933"/>
  <c r="D933"/>
  <c r="E933"/>
  <c r="C934"/>
  <c r="D934"/>
  <c r="E934"/>
  <c r="C935"/>
  <c r="D935"/>
  <c r="E935"/>
  <c r="C936"/>
  <c r="D936"/>
  <c r="E936"/>
  <c r="C937"/>
  <c r="D937"/>
  <c r="E937"/>
  <c r="C938"/>
  <c r="D938"/>
  <c r="E938"/>
  <c r="C939"/>
  <c r="D939"/>
  <c r="E939"/>
  <c r="C940"/>
  <c r="D940"/>
  <c r="E940"/>
  <c r="C941"/>
  <c r="D941"/>
  <c r="E941"/>
  <c r="C942"/>
  <c r="D942"/>
  <c r="E942"/>
  <c r="C943"/>
  <c r="D943"/>
  <c r="E943"/>
  <c r="C944"/>
  <c r="D944"/>
  <c r="E944"/>
  <c r="C945"/>
  <c r="D945"/>
  <c r="E945"/>
  <c r="C946"/>
  <c r="D946"/>
  <c r="E946"/>
  <c r="C947"/>
  <c r="D947"/>
  <c r="E947"/>
  <c r="C948"/>
  <c r="D948"/>
  <c r="E948"/>
  <c r="C949"/>
  <c r="D949"/>
  <c r="E949"/>
  <c r="C950"/>
  <c r="D950"/>
  <c r="E950"/>
  <c r="C951"/>
  <c r="D951"/>
  <c r="E951"/>
  <c r="C952"/>
  <c r="D952"/>
  <c r="E952"/>
  <c r="C953"/>
  <c r="D953"/>
  <c r="E953"/>
  <c r="C954"/>
  <c r="D954"/>
  <c r="E954"/>
  <c r="C955"/>
  <c r="D955"/>
  <c r="E955"/>
  <c r="C956"/>
  <c r="D956"/>
  <c r="E956"/>
  <c r="C957"/>
  <c r="D957"/>
  <c r="E957"/>
  <c r="C958"/>
  <c r="D958"/>
  <c r="E958"/>
  <c r="C959"/>
  <c r="D959"/>
  <c r="E959"/>
  <c r="C960"/>
  <c r="D960"/>
  <c r="E960"/>
  <c r="C961"/>
  <c r="D961"/>
  <c r="E961"/>
  <c r="C962"/>
  <c r="D962"/>
  <c r="E962"/>
  <c r="C963"/>
  <c r="D963"/>
  <c r="E963"/>
  <c r="C964"/>
  <c r="D964"/>
  <c r="E964"/>
  <c r="C965"/>
  <c r="D965"/>
  <c r="E965"/>
  <c r="C966"/>
  <c r="D966"/>
  <c r="E966"/>
  <c r="C967"/>
  <c r="D967"/>
  <c r="E967"/>
  <c r="C968"/>
  <c r="D968"/>
  <c r="E968"/>
  <c r="C969"/>
  <c r="D969"/>
  <c r="E969"/>
  <c r="C970"/>
  <c r="D970"/>
  <c r="E970"/>
  <c r="C971"/>
  <c r="D971"/>
  <c r="E971"/>
  <c r="C972"/>
  <c r="D972"/>
  <c r="E972"/>
  <c r="C973"/>
  <c r="D973"/>
  <c r="E973"/>
  <c r="C974"/>
  <c r="D974"/>
  <c r="E974"/>
  <c r="C975"/>
  <c r="D975"/>
  <c r="E975"/>
  <c r="C976"/>
  <c r="D976"/>
  <c r="E976"/>
  <c r="C977"/>
  <c r="D977"/>
  <c r="E977"/>
  <c r="C978"/>
  <c r="D978"/>
  <c r="E978"/>
  <c r="C979"/>
  <c r="D979"/>
  <c r="E979"/>
  <c r="C980"/>
  <c r="D980"/>
  <c r="E980"/>
  <c r="C981"/>
  <c r="D981"/>
  <c r="E981"/>
  <c r="C982"/>
  <c r="D982"/>
  <c r="E982"/>
  <c r="C983"/>
  <c r="D983"/>
  <c r="E983"/>
  <c r="C984"/>
  <c r="D984"/>
  <c r="E984"/>
  <c r="C985"/>
  <c r="D985"/>
  <c r="E985"/>
  <c r="C986"/>
  <c r="D986"/>
  <c r="E986"/>
  <c r="C987"/>
  <c r="D987"/>
  <c r="E987"/>
  <c r="C988"/>
  <c r="D988"/>
  <c r="E988"/>
  <c r="C989"/>
  <c r="D989"/>
  <c r="E989"/>
  <c r="C990"/>
  <c r="D990"/>
  <c r="E990"/>
  <c r="C991"/>
  <c r="D991"/>
  <c r="E991"/>
  <c r="C992"/>
  <c r="D992"/>
  <c r="E992"/>
  <c r="C993"/>
  <c r="D993"/>
  <c r="E993"/>
  <c r="C994"/>
  <c r="D994"/>
  <c r="E994"/>
  <c r="C995"/>
  <c r="D995"/>
  <c r="E995"/>
  <c r="C996"/>
  <c r="D996"/>
  <c r="E996"/>
  <c r="C997"/>
  <c r="D997"/>
  <c r="E997"/>
  <c r="C998"/>
  <c r="D998"/>
  <c r="E998"/>
  <c r="C999"/>
  <c r="D999"/>
  <c r="E999"/>
  <c r="C1000"/>
  <c r="D1000"/>
  <c r="E1000"/>
  <c r="E11"/>
  <c r="G6"/>
  <c r="G7"/>
  <c r="V6"/>
  <c r="V5"/>
  <c r="E5"/>
  <c r="V4"/>
  <c r="Z7" s="1"/>
  <c r="Z3"/>
  <c r="Z4" s="1"/>
  <c r="T10" s="1"/>
  <c r="V3"/>
  <c r="G3"/>
  <c r="G5" s="1"/>
  <c r="W8" i="12"/>
  <c r="D8"/>
  <c r="W12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542"/>
  <c r="W543"/>
  <c r="W544"/>
  <c r="W545"/>
  <c r="W546"/>
  <c r="W547"/>
  <c r="W548"/>
  <c r="W549"/>
  <c r="W550"/>
  <c r="W551"/>
  <c r="W552"/>
  <c r="W553"/>
  <c r="W554"/>
  <c r="W555"/>
  <c r="W556"/>
  <c r="W557"/>
  <c r="W558"/>
  <c r="W559"/>
  <c r="W560"/>
  <c r="W561"/>
  <c r="W562"/>
  <c r="W563"/>
  <c r="W564"/>
  <c r="W565"/>
  <c r="W566"/>
  <c r="W567"/>
  <c r="W568"/>
  <c r="W569"/>
  <c r="W570"/>
  <c r="W571"/>
  <c r="W572"/>
  <c r="W573"/>
  <c r="W574"/>
  <c r="W575"/>
  <c r="W576"/>
  <c r="W577"/>
  <c r="W578"/>
  <c r="W579"/>
  <c r="W580"/>
  <c r="W581"/>
  <c r="W582"/>
  <c r="W583"/>
  <c r="W584"/>
  <c r="W585"/>
  <c r="W586"/>
  <c r="W587"/>
  <c r="W588"/>
  <c r="W589"/>
  <c r="W590"/>
  <c r="W591"/>
  <c r="W592"/>
  <c r="W593"/>
  <c r="W594"/>
  <c r="W595"/>
  <c r="W596"/>
  <c r="W597"/>
  <c r="W598"/>
  <c r="W599"/>
  <c r="W600"/>
  <c r="W601"/>
  <c r="W602"/>
  <c r="W603"/>
  <c r="W604"/>
  <c r="W605"/>
  <c r="W606"/>
  <c r="W607"/>
  <c r="W608"/>
  <c r="W609"/>
  <c r="W610"/>
  <c r="W611"/>
  <c r="W612"/>
  <c r="W613"/>
  <c r="W614"/>
  <c r="W615"/>
  <c r="W616"/>
  <c r="W617"/>
  <c r="W618"/>
  <c r="W619"/>
  <c r="W620"/>
  <c r="W621"/>
  <c r="W622"/>
  <c r="W623"/>
  <c r="W624"/>
  <c r="W625"/>
  <c r="W626"/>
  <c r="W627"/>
  <c r="W628"/>
  <c r="W629"/>
  <c r="W630"/>
  <c r="W631"/>
  <c r="W632"/>
  <c r="W633"/>
  <c r="W634"/>
  <c r="W635"/>
  <c r="W636"/>
  <c r="W637"/>
  <c r="W638"/>
  <c r="W639"/>
  <c r="W640"/>
  <c r="W641"/>
  <c r="W642"/>
  <c r="W643"/>
  <c r="W644"/>
  <c r="W645"/>
  <c r="W646"/>
  <c r="W647"/>
  <c r="W648"/>
  <c r="W649"/>
  <c r="W650"/>
  <c r="W651"/>
  <c r="W652"/>
  <c r="W653"/>
  <c r="W654"/>
  <c r="W655"/>
  <c r="W656"/>
  <c r="W657"/>
  <c r="W658"/>
  <c r="W659"/>
  <c r="W660"/>
  <c r="W661"/>
  <c r="W662"/>
  <c r="W663"/>
  <c r="W664"/>
  <c r="W665"/>
  <c r="W666"/>
  <c r="W667"/>
  <c r="W668"/>
  <c r="W669"/>
  <c r="W670"/>
  <c r="W671"/>
  <c r="W672"/>
  <c r="W673"/>
  <c r="W674"/>
  <c r="W675"/>
  <c r="W676"/>
  <c r="W677"/>
  <c r="W678"/>
  <c r="W679"/>
  <c r="W680"/>
  <c r="W681"/>
  <c r="W682"/>
  <c r="W683"/>
  <c r="W684"/>
  <c r="W685"/>
  <c r="W686"/>
  <c r="W687"/>
  <c r="W688"/>
  <c r="W689"/>
  <c r="W690"/>
  <c r="W691"/>
  <c r="W692"/>
  <c r="W693"/>
  <c r="W694"/>
  <c r="W695"/>
  <c r="W696"/>
  <c r="W697"/>
  <c r="W698"/>
  <c r="W699"/>
  <c r="W700"/>
  <c r="W701"/>
  <c r="W702"/>
  <c r="W703"/>
  <c r="W704"/>
  <c r="W705"/>
  <c r="W706"/>
  <c r="W707"/>
  <c r="W708"/>
  <c r="W709"/>
  <c r="W710"/>
  <c r="W711"/>
  <c r="W712"/>
  <c r="W713"/>
  <c r="W714"/>
  <c r="W715"/>
  <c r="W716"/>
  <c r="W717"/>
  <c r="W718"/>
  <c r="W719"/>
  <c r="W720"/>
  <c r="W721"/>
  <c r="W722"/>
  <c r="W723"/>
  <c r="W724"/>
  <c r="W725"/>
  <c r="W726"/>
  <c r="W727"/>
  <c r="W728"/>
  <c r="W729"/>
  <c r="W730"/>
  <c r="W731"/>
  <c r="W732"/>
  <c r="W733"/>
  <c r="W734"/>
  <c r="W735"/>
  <c r="W736"/>
  <c r="W737"/>
  <c r="W738"/>
  <c r="W739"/>
  <c r="W740"/>
  <c r="W741"/>
  <c r="W742"/>
  <c r="W743"/>
  <c r="W744"/>
  <c r="W745"/>
  <c r="W746"/>
  <c r="W747"/>
  <c r="W748"/>
  <c r="W749"/>
  <c r="W750"/>
  <c r="W751"/>
  <c r="W752"/>
  <c r="W753"/>
  <c r="W754"/>
  <c r="W755"/>
  <c r="W756"/>
  <c r="W757"/>
  <c r="W758"/>
  <c r="W759"/>
  <c r="W760"/>
  <c r="W761"/>
  <c r="W762"/>
  <c r="W763"/>
  <c r="W764"/>
  <c r="W765"/>
  <c r="W766"/>
  <c r="W767"/>
  <c r="W768"/>
  <c r="W769"/>
  <c r="W770"/>
  <c r="W771"/>
  <c r="W772"/>
  <c r="W773"/>
  <c r="W774"/>
  <c r="W775"/>
  <c r="W776"/>
  <c r="W777"/>
  <c r="W778"/>
  <c r="W779"/>
  <c r="W780"/>
  <c r="W781"/>
  <c r="W782"/>
  <c r="W783"/>
  <c r="W784"/>
  <c r="W785"/>
  <c r="W786"/>
  <c r="W787"/>
  <c r="W788"/>
  <c r="W789"/>
  <c r="W790"/>
  <c r="W791"/>
  <c r="W792"/>
  <c r="W793"/>
  <c r="W794"/>
  <c r="W795"/>
  <c r="W796"/>
  <c r="W797"/>
  <c r="W798"/>
  <c r="W799"/>
  <c r="W800"/>
  <c r="W801"/>
  <c r="W802"/>
  <c r="W803"/>
  <c r="W804"/>
  <c r="W805"/>
  <c r="W806"/>
  <c r="W807"/>
  <c r="W808"/>
  <c r="W809"/>
  <c r="W810"/>
  <c r="W811"/>
  <c r="W812"/>
  <c r="W813"/>
  <c r="W814"/>
  <c r="W815"/>
  <c r="W816"/>
  <c r="W817"/>
  <c r="W818"/>
  <c r="W819"/>
  <c r="W820"/>
  <c r="W821"/>
  <c r="W822"/>
  <c r="W823"/>
  <c r="W824"/>
  <c r="W825"/>
  <c r="W826"/>
  <c r="W827"/>
  <c r="W828"/>
  <c r="W829"/>
  <c r="W830"/>
  <c r="W831"/>
  <c r="W832"/>
  <c r="W833"/>
  <c r="W834"/>
  <c r="W835"/>
  <c r="W836"/>
  <c r="W837"/>
  <c r="W838"/>
  <c r="W839"/>
  <c r="W840"/>
  <c r="W841"/>
  <c r="W842"/>
  <c r="W843"/>
  <c r="W844"/>
  <c r="W845"/>
  <c r="W846"/>
  <c r="W847"/>
  <c r="W848"/>
  <c r="W849"/>
  <c r="W850"/>
  <c r="W851"/>
  <c r="W852"/>
  <c r="W853"/>
  <c r="W854"/>
  <c r="W855"/>
  <c r="W856"/>
  <c r="W857"/>
  <c r="W858"/>
  <c r="W859"/>
  <c r="W860"/>
  <c r="W861"/>
  <c r="W862"/>
  <c r="W863"/>
  <c r="W864"/>
  <c r="W865"/>
  <c r="W866"/>
  <c r="W867"/>
  <c r="W868"/>
  <c r="W869"/>
  <c r="W870"/>
  <c r="W871"/>
  <c r="W872"/>
  <c r="W873"/>
  <c r="W874"/>
  <c r="W875"/>
  <c r="W876"/>
  <c r="W877"/>
  <c r="W878"/>
  <c r="W879"/>
  <c r="W880"/>
  <c r="W881"/>
  <c r="W882"/>
  <c r="W883"/>
  <c r="W884"/>
  <c r="W885"/>
  <c r="W886"/>
  <c r="W887"/>
  <c r="W888"/>
  <c r="W889"/>
  <c r="W890"/>
  <c r="W891"/>
  <c r="W892"/>
  <c r="W893"/>
  <c r="W894"/>
  <c r="W895"/>
  <c r="W896"/>
  <c r="W897"/>
  <c r="W898"/>
  <c r="W899"/>
  <c r="W900"/>
  <c r="W901"/>
  <c r="W902"/>
  <c r="W903"/>
  <c r="W904"/>
  <c r="W905"/>
  <c r="W906"/>
  <c r="W907"/>
  <c r="W908"/>
  <c r="W909"/>
  <c r="W910"/>
  <c r="W911"/>
  <c r="W912"/>
  <c r="W913"/>
  <c r="W914"/>
  <c r="W915"/>
  <c r="W916"/>
  <c r="W917"/>
  <c r="W918"/>
  <c r="W919"/>
  <c r="W920"/>
  <c r="W921"/>
  <c r="W922"/>
  <c r="W923"/>
  <c r="W924"/>
  <c r="W925"/>
  <c r="W926"/>
  <c r="W927"/>
  <c r="W928"/>
  <c r="W929"/>
  <c r="W930"/>
  <c r="W931"/>
  <c r="W932"/>
  <c r="W933"/>
  <c r="W934"/>
  <c r="W935"/>
  <c r="W936"/>
  <c r="W937"/>
  <c r="W938"/>
  <c r="W939"/>
  <c r="W940"/>
  <c r="W941"/>
  <c r="W942"/>
  <c r="W943"/>
  <c r="W944"/>
  <c r="W945"/>
  <c r="W946"/>
  <c r="W947"/>
  <c r="W948"/>
  <c r="W949"/>
  <c r="W950"/>
  <c r="W951"/>
  <c r="W952"/>
  <c r="W953"/>
  <c r="W954"/>
  <c r="W955"/>
  <c r="W956"/>
  <c r="W957"/>
  <c r="W958"/>
  <c r="W959"/>
  <c r="W960"/>
  <c r="W961"/>
  <c r="W962"/>
  <c r="W963"/>
  <c r="W964"/>
  <c r="W965"/>
  <c r="W966"/>
  <c r="W967"/>
  <c r="W968"/>
  <c r="W969"/>
  <c r="W970"/>
  <c r="W971"/>
  <c r="W972"/>
  <c r="W973"/>
  <c r="W974"/>
  <c r="W975"/>
  <c r="W976"/>
  <c r="W977"/>
  <c r="W978"/>
  <c r="W979"/>
  <c r="W980"/>
  <c r="W981"/>
  <c r="W982"/>
  <c r="W983"/>
  <c r="W984"/>
  <c r="W985"/>
  <c r="W986"/>
  <c r="W987"/>
  <c r="W988"/>
  <c r="W989"/>
  <c r="W990"/>
  <c r="W991"/>
  <c r="W992"/>
  <c r="W993"/>
  <c r="W994"/>
  <c r="W995"/>
  <c r="W996"/>
  <c r="W997"/>
  <c r="W998"/>
  <c r="W999"/>
  <c r="W1000"/>
  <c r="W11"/>
  <c r="Z5"/>
  <c r="V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2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570"/>
  <c r="Y571"/>
  <c r="Y572"/>
  <c r="Y573"/>
  <c r="Y574"/>
  <c r="Y575"/>
  <c r="Y576"/>
  <c r="Y577"/>
  <c r="Y578"/>
  <c r="Y579"/>
  <c r="Y580"/>
  <c r="Y581"/>
  <c r="Y582"/>
  <c r="Y583"/>
  <c r="Y584"/>
  <c r="Y585"/>
  <c r="Y586"/>
  <c r="Y587"/>
  <c r="Y588"/>
  <c r="Y589"/>
  <c r="Y590"/>
  <c r="Y591"/>
  <c r="Y592"/>
  <c r="Y593"/>
  <c r="Y594"/>
  <c r="Y595"/>
  <c r="Y596"/>
  <c r="Y597"/>
  <c r="Y598"/>
  <c r="Y599"/>
  <c r="Y600"/>
  <c r="Y601"/>
  <c r="Y602"/>
  <c r="Y603"/>
  <c r="Y604"/>
  <c r="Y605"/>
  <c r="Y606"/>
  <c r="Y607"/>
  <c r="Y608"/>
  <c r="Y609"/>
  <c r="Y610"/>
  <c r="Y611"/>
  <c r="Y612"/>
  <c r="Y613"/>
  <c r="Y614"/>
  <c r="Y615"/>
  <c r="Y616"/>
  <c r="Y617"/>
  <c r="Y618"/>
  <c r="Y619"/>
  <c r="Y620"/>
  <c r="Y621"/>
  <c r="Y622"/>
  <c r="Y623"/>
  <c r="Y624"/>
  <c r="Y625"/>
  <c r="Y626"/>
  <c r="Y627"/>
  <c r="Y628"/>
  <c r="Y629"/>
  <c r="Y630"/>
  <c r="Y631"/>
  <c r="Y632"/>
  <c r="Y633"/>
  <c r="Y634"/>
  <c r="Y635"/>
  <c r="Y636"/>
  <c r="Y637"/>
  <c r="Y638"/>
  <c r="Y639"/>
  <c r="Y640"/>
  <c r="Y641"/>
  <c r="Y642"/>
  <c r="Y643"/>
  <c r="Y644"/>
  <c r="Y645"/>
  <c r="Y646"/>
  <c r="Y647"/>
  <c r="Y648"/>
  <c r="Y649"/>
  <c r="Y650"/>
  <c r="Y651"/>
  <c r="Y652"/>
  <c r="Y653"/>
  <c r="Y654"/>
  <c r="Y655"/>
  <c r="Y656"/>
  <c r="Y657"/>
  <c r="Y658"/>
  <c r="Y659"/>
  <c r="Y660"/>
  <c r="Y661"/>
  <c r="Y662"/>
  <c r="Y663"/>
  <c r="Y664"/>
  <c r="Y665"/>
  <c r="Y666"/>
  <c r="Y667"/>
  <c r="Y668"/>
  <c r="Y669"/>
  <c r="Y670"/>
  <c r="Y671"/>
  <c r="Y672"/>
  <c r="Y673"/>
  <c r="Y674"/>
  <c r="Y675"/>
  <c r="Y676"/>
  <c r="Y677"/>
  <c r="Y678"/>
  <c r="Y679"/>
  <c r="Y680"/>
  <c r="Y681"/>
  <c r="Y682"/>
  <c r="Y683"/>
  <c r="Y684"/>
  <c r="Y685"/>
  <c r="Y686"/>
  <c r="Y687"/>
  <c r="Y688"/>
  <c r="Y689"/>
  <c r="Y690"/>
  <c r="Y691"/>
  <c r="Y692"/>
  <c r="Y693"/>
  <c r="Y694"/>
  <c r="Y695"/>
  <c r="Y696"/>
  <c r="Y697"/>
  <c r="Y698"/>
  <c r="Y699"/>
  <c r="Y700"/>
  <c r="Y701"/>
  <c r="Y702"/>
  <c r="Y703"/>
  <c r="Y704"/>
  <c r="Y705"/>
  <c r="Y706"/>
  <c r="Y707"/>
  <c r="Y708"/>
  <c r="Y709"/>
  <c r="Y710"/>
  <c r="Y711"/>
  <c r="Y712"/>
  <c r="Y713"/>
  <c r="Y714"/>
  <c r="Y715"/>
  <c r="Y716"/>
  <c r="Y717"/>
  <c r="Y718"/>
  <c r="Y719"/>
  <c r="Y720"/>
  <c r="Y721"/>
  <c r="Y722"/>
  <c r="Y723"/>
  <c r="Y724"/>
  <c r="Y725"/>
  <c r="Y726"/>
  <c r="Y727"/>
  <c r="Y728"/>
  <c r="Y729"/>
  <c r="Y730"/>
  <c r="Y731"/>
  <c r="Y732"/>
  <c r="Y733"/>
  <c r="Y734"/>
  <c r="Y735"/>
  <c r="Y736"/>
  <c r="Y737"/>
  <c r="Y738"/>
  <c r="Y739"/>
  <c r="Y740"/>
  <c r="Y741"/>
  <c r="Y742"/>
  <c r="Y743"/>
  <c r="Y744"/>
  <c r="Y745"/>
  <c r="Y746"/>
  <c r="Y747"/>
  <c r="Y748"/>
  <c r="Y749"/>
  <c r="Y750"/>
  <c r="Y751"/>
  <c r="Y752"/>
  <c r="Y753"/>
  <c r="Y754"/>
  <c r="Y755"/>
  <c r="Y756"/>
  <c r="Y757"/>
  <c r="Y758"/>
  <c r="Y759"/>
  <c r="Y760"/>
  <c r="Y761"/>
  <c r="Y762"/>
  <c r="Y763"/>
  <c r="Y764"/>
  <c r="Y765"/>
  <c r="Y766"/>
  <c r="Y767"/>
  <c r="Y768"/>
  <c r="Y769"/>
  <c r="Y770"/>
  <c r="Y771"/>
  <c r="Y772"/>
  <c r="Y773"/>
  <c r="Y774"/>
  <c r="Y775"/>
  <c r="Y776"/>
  <c r="Y777"/>
  <c r="Y778"/>
  <c r="Y779"/>
  <c r="Y780"/>
  <c r="Y781"/>
  <c r="Y782"/>
  <c r="Y783"/>
  <c r="Y784"/>
  <c r="Y785"/>
  <c r="Y786"/>
  <c r="Y787"/>
  <c r="Y788"/>
  <c r="Y789"/>
  <c r="Y790"/>
  <c r="Y791"/>
  <c r="Y792"/>
  <c r="Y793"/>
  <c r="Y794"/>
  <c r="Y795"/>
  <c r="Y796"/>
  <c r="Y797"/>
  <c r="Y798"/>
  <c r="Y799"/>
  <c r="Y800"/>
  <c r="Y801"/>
  <c r="Y802"/>
  <c r="Y803"/>
  <c r="Y804"/>
  <c r="Y805"/>
  <c r="Y806"/>
  <c r="Y807"/>
  <c r="Y808"/>
  <c r="Y809"/>
  <c r="Y810"/>
  <c r="Y811"/>
  <c r="Y812"/>
  <c r="Y813"/>
  <c r="Y814"/>
  <c r="Y815"/>
  <c r="Y816"/>
  <c r="Y817"/>
  <c r="Y818"/>
  <c r="Y819"/>
  <c r="Y820"/>
  <c r="Y821"/>
  <c r="Y822"/>
  <c r="Y823"/>
  <c r="Y824"/>
  <c r="Y825"/>
  <c r="Y826"/>
  <c r="Y827"/>
  <c r="Y828"/>
  <c r="Y829"/>
  <c r="Y830"/>
  <c r="Y831"/>
  <c r="Y832"/>
  <c r="Y833"/>
  <c r="Y834"/>
  <c r="Y835"/>
  <c r="Y836"/>
  <c r="Y837"/>
  <c r="Y838"/>
  <c r="Y839"/>
  <c r="Y840"/>
  <c r="Y841"/>
  <c r="Y842"/>
  <c r="Y843"/>
  <c r="Y844"/>
  <c r="Y845"/>
  <c r="Y846"/>
  <c r="Y847"/>
  <c r="Y848"/>
  <c r="Y849"/>
  <c r="Y850"/>
  <c r="Y851"/>
  <c r="Y852"/>
  <c r="Y853"/>
  <c r="Y854"/>
  <c r="Y855"/>
  <c r="Y856"/>
  <c r="Y857"/>
  <c r="Y858"/>
  <c r="Y859"/>
  <c r="Y860"/>
  <c r="Y861"/>
  <c r="Y862"/>
  <c r="Y863"/>
  <c r="Y864"/>
  <c r="Y865"/>
  <c r="Y866"/>
  <c r="Y867"/>
  <c r="Y868"/>
  <c r="Y869"/>
  <c r="Y870"/>
  <c r="Y871"/>
  <c r="Y872"/>
  <c r="Y873"/>
  <c r="Y874"/>
  <c r="Y875"/>
  <c r="Y876"/>
  <c r="Y877"/>
  <c r="Y878"/>
  <c r="Y879"/>
  <c r="Y880"/>
  <c r="Y881"/>
  <c r="Y882"/>
  <c r="Y883"/>
  <c r="Y884"/>
  <c r="Y885"/>
  <c r="Y886"/>
  <c r="Y887"/>
  <c r="Y888"/>
  <c r="Y889"/>
  <c r="Y890"/>
  <c r="Y891"/>
  <c r="Y892"/>
  <c r="Y893"/>
  <c r="Y894"/>
  <c r="Y895"/>
  <c r="Y896"/>
  <c r="Y897"/>
  <c r="Y898"/>
  <c r="Y899"/>
  <c r="Y900"/>
  <c r="Y901"/>
  <c r="Y902"/>
  <c r="Y903"/>
  <c r="Y904"/>
  <c r="Y905"/>
  <c r="Y906"/>
  <c r="Y907"/>
  <c r="Y908"/>
  <c r="Y909"/>
  <c r="Y910"/>
  <c r="Y911"/>
  <c r="Y912"/>
  <c r="Y913"/>
  <c r="Y914"/>
  <c r="Y915"/>
  <c r="Y916"/>
  <c r="Y917"/>
  <c r="Y918"/>
  <c r="Y919"/>
  <c r="Y920"/>
  <c r="Y921"/>
  <c r="Y922"/>
  <c r="Y923"/>
  <c r="Y924"/>
  <c r="Y925"/>
  <c r="Y926"/>
  <c r="Y927"/>
  <c r="Y928"/>
  <c r="Y929"/>
  <c r="Y930"/>
  <c r="Y931"/>
  <c r="Y932"/>
  <c r="Y933"/>
  <c r="Y934"/>
  <c r="Y935"/>
  <c r="Y936"/>
  <c r="Y937"/>
  <c r="Y938"/>
  <c r="Y939"/>
  <c r="Y940"/>
  <c r="Y941"/>
  <c r="Y942"/>
  <c r="Y943"/>
  <c r="Y944"/>
  <c r="Y945"/>
  <c r="Y946"/>
  <c r="Y947"/>
  <c r="Y948"/>
  <c r="Y949"/>
  <c r="Y950"/>
  <c r="Y951"/>
  <c r="Y952"/>
  <c r="Y953"/>
  <c r="Y954"/>
  <c r="Y955"/>
  <c r="Y956"/>
  <c r="Y957"/>
  <c r="Y958"/>
  <c r="Y959"/>
  <c r="Y960"/>
  <c r="Y961"/>
  <c r="Y962"/>
  <c r="Y963"/>
  <c r="Y964"/>
  <c r="Y965"/>
  <c r="Y966"/>
  <c r="Y967"/>
  <c r="Y968"/>
  <c r="Y969"/>
  <c r="Y970"/>
  <c r="Y971"/>
  <c r="Y972"/>
  <c r="Y973"/>
  <c r="Y974"/>
  <c r="Y975"/>
  <c r="Y976"/>
  <c r="Y977"/>
  <c r="Y978"/>
  <c r="Y979"/>
  <c r="Y980"/>
  <c r="Y981"/>
  <c r="Y982"/>
  <c r="Y983"/>
  <c r="Y984"/>
  <c r="Y985"/>
  <c r="Y986"/>
  <c r="Y987"/>
  <c r="Y988"/>
  <c r="Y989"/>
  <c r="Y990"/>
  <c r="Y991"/>
  <c r="Y992"/>
  <c r="Y993"/>
  <c r="Y994"/>
  <c r="Y995"/>
  <c r="Y996"/>
  <c r="Y997"/>
  <c r="Y998"/>
  <c r="Y999"/>
  <c r="Y1000"/>
  <c r="Z10"/>
  <c r="Z3"/>
  <c r="V6"/>
  <c r="V5"/>
  <c r="V4"/>
  <c r="V3"/>
  <c r="Z7"/>
  <c r="B12"/>
  <c r="C12"/>
  <c r="D12"/>
  <c r="E12" s="1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88"/>
  <c r="B89"/>
  <c r="C89"/>
  <c r="B90"/>
  <c r="C90"/>
  <c r="B91"/>
  <c r="C91"/>
  <c r="B92"/>
  <c r="C92"/>
  <c r="B93"/>
  <c r="C93"/>
  <c r="B94"/>
  <c r="C94"/>
  <c r="B95"/>
  <c r="C95"/>
  <c r="B96"/>
  <c r="C96"/>
  <c r="B97"/>
  <c r="C97"/>
  <c r="B98"/>
  <c r="C98"/>
  <c r="B99"/>
  <c r="C99"/>
  <c r="B100"/>
  <c r="C100"/>
  <c r="B101"/>
  <c r="C101"/>
  <c r="B102"/>
  <c r="C102"/>
  <c r="B103"/>
  <c r="C103"/>
  <c r="B104"/>
  <c r="C104"/>
  <c r="B105"/>
  <c r="C105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B121"/>
  <c r="C121"/>
  <c r="B122"/>
  <c r="C122"/>
  <c r="B123"/>
  <c r="C123"/>
  <c r="B124"/>
  <c r="C124"/>
  <c r="B125"/>
  <c r="C125"/>
  <c r="B126"/>
  <c r="C126"/>
  <c r="B127"/>
  <c r="C127"/>
  <c r="B128"/>
  <c r="C128"/>
  <c r="B129"/>
  <c r="C129"/>
  <c r="B130"/>
  <c r="C130"/>
  <c r="B131"/>
  <c r="C131"/>
  <c r="B132"/>
  <c r="C132"/>
  <c r="B133"/>
  <c r="C133"/>
  <c r="B134"/>
  <c r="C134"/>
  <c r="B135"/>
  <c r="C135"/>
  <c r="B136"/>
  <c r="C136"/>
  <c r="B137"/>
  <c r="C137"/>
  <c r="B138"/>
  <c r="C138"/>
  <c r="B139"/>
  <c r="C139"/>
  <c r="B140"/>
  <c r="C140"/>
  <c r="B141"/>
  <c r="C141"/>
  <c r="B142"/>
  <c r="C142"/>
  <c r="B143"/>
  <c r="C143"/>
  <c r="B144"/>
  <c r="C144"/>
  <c r="B145"/>
  <c r="C145"/>
  <c r="B146"/>
  <c r="C146"/>
  <c r="B147"/>
  <c r="C147"/>
  <c r="B148"/>
  <c r="C148"/>
  <c r="B149"/>
  <c r="C149"/>
  <c r="B150"/>
  <c r="C150"/>
  <c r="B151"/>
  <c r="C151"/>
  <c r="B152"/>
  <c r="C152"/>
  <c r="B153"/>
  <c r="C153"/>
  <c r="B154"/>
  <c r="C154"/>
  <c r="B155"/>
  <c r="C155"/>
  <c r="B156"/>
  <c r="C156"/>
  <c r="B157"/>
  <c r="C157"/>
  <c r="B158"/>
  <c r="C158"/>
  <c r="B159"/>
  <c r="C159"/>
  <c r="B160"/>
  <c r="C160"/>
  <c r="B161"/>
  <c r="C161"/>
  <c r="B162"/>
  <c r="C162"/>
  <c r="B163"/>
  <c r="C163"/>
  <c r="B164"/>
  <c r="C164"/>
  <c r="B165"/>
  <c r="C165"/>
  <c r="B166"/>
  <c r="C166"/>
  <c r="B167"/>
  <c r="C167"/>
  <c r="B168"/>
  <c r="C168"/>
  <c r="B169"/>
  <c r="C169"/>
  <c r="B170"/>
  <c r="C170"/>
  <c r="B171"/>
  <c r="C171"/>
  <c r="B172"/>
  <c r="C172"/>
  <c r="B173"/>
  <c r="C173"/>
  <c r="B174"/>
  <c r="C174"/>
  <c r="B175"/>
  <c r="C175"/>
  <c r="B176"/>
  <c r="C176"/>
  <c r="B177"/>
  <c r="C177"/>
  <c r="B178"/>
  <c r="C178"/>
  <c r="B179"/>
  <c r="C179"/>
  <c r="B180"/>
  <c r="C180"/>
  <c r="B181"/>
  <c r="C181"/>
  <c r="B182"/>
  <c r="C182"/>
  <c r="B183"/>
  <c r="C183"/>
  <c r="B184"/>
  <c r="C184"/>
  <c r="B185"/>
  <c r="C185"/>
  <c r="B186"/>
  <c r="C186"/>
  <c r="B187"/>
  <c r="C187"/>
  <c r="B188"/>
  <c r="C188"/>
  <c r="B189"/>
  <c r="C189"/>
  <c r="B190"/>
  <c r="C190"/>
  <c r="B191"/>
  <c r="C191"/>
  <c r="B192"/>
  <c r="C192"/>
  <c r="B193"/>
  <c r="C193"/>
  <c r="B194"/>
  <c r="C194"/>
  <c r="B195"/>
  <c r="C195"/>
  <c r="B196"/>
  <c r="C196"/>
  <c r="B197"/>
  <c r="C197"/>
  <c r="B198"/>
  <c r="C198"/>
  <c r="B199"/>
  <c r="C199"/>
  <c r="B200"/>
  <c r="C200"/>
  <c r="B201"/>
  <c r="C201"/>
  <c r="B202"/>
  <c r="C202"/>
  <c r="B203"/>
  <c r="C203"/>
  <c r="B204"/>
  <c r="C204"/>
  <c r="B205"/>
  <c r="C205"/>
  <c r="B206"/>
  <c r="C206"/>
  <c r="B207"/>
  <c r="C207"/>
  <c r="B208"/>
  <c r="C208"/>
  <c r="B209"/>
  <c r="C209"/>
  <c r="B210"/>
  <c r="C210"/>
  <c r="B211"/>
  <c r="C211"/>
  <c r="B212"/>
  <c r="C212"/>
  <c r="B213"/>
  <c r="C213"/>
  <c r="B214"/>
  <c r="C214"/>
  <c r="B215"/>
  <c r="C215"/>
  <c r="B216"/>
  <c r="C216"/>
  <c r="B217"/>
  <c r="C217"/>
  <c r="B218"/>
  <c r="C218"/>
  <c r="B219"/>
  <c r="C219"/>
  <c r="B220"/>
  <c r="C220"/>
  <c r="B221"/>
  <c r="C221"/>
  <c r="B222"/>
  <c r="C222"/>
  <c r="B223"/>
  <c r="C223"/>
  <c r="B224"/>
  <c r="C224"/>
  <c r="B225"/>
  <c r="C225"/>
  <c r="B226"/>
  <c r="C226"/>
  <c r="B227"/>
  <c r="C227"/>
  <c r="B228"/>
  <c r="C228"/>
  <c r="B229"/>
  <c r="C229"/>
  <c r="B230"/>
  <c r="C230"/>
  <c r="B231"/>
  <c r="C231"/>
  <c r="B232"/>
  <c r="C232"/>
  <c r="B233"/>
  <c r="C233"/>
  <c r="B234"/>
  <c r="C234"/>
  <c r="B235"/>
  <c r="C235"/>
  <c r="B236"/>
  <c r="C236"/>
  <c r="B237"/>
  <c r="C237"/>
  <c r="B238"/>
  <c r="C238"/>
  <c r="B239"/>
  <c r="C239"/>
  <c r="B240"/>
  <c r="C240"/>
  <c r="B241"/>
  <c r="C241"/>
  <c r="B242"/>
  <c r="C242"/>
  <c r="B243"/>
  <c r="C243"/>
  <c r="B244"/>
  <c r="C244"/>
  <c r="B245"/>
  <c r="C245"/>
  <c r="B246"/>
  <c r="C246"/>
  <c r="B247"/>
  <c r="C247"/>
  <c r="B248"/>
  <c r="C248"/>
  <c r="B249"/>
  <c r="C249"/>
  <c r="B250"/>
  <c r="C250"/>
  <c r="B251"/>
  <c r="C251"/>
  <c r="B252"/>
  <c r="C252"/>
  <c r="B253"/>
  <c r="C253"/>
  <c r="B254"/>
  <c r="C254"/>
  <c r="B255"/>
  <c r="C255"/>
  <c r="B256"/>
  <c r="C256"/>
  <c r="B257"/>
  <c r="C257"/>
  <c r="B258"/>
  <c r="C258"/>
  <c r="B259"/>
  <c r="C259"/>
  <c r="B260"/>
  <c r="C260"/>
  <c r="B261"/>
  <c r="C261"/>
  <c r="B262"/>
  <c r="C262"/>
  <c r="B263"/>
  <c r="C263"/>
  <c r="B264"/>
  <c r="C264"/>
  <c r="B265"/>
  <c r="C265"/>
  <c r="B266"/>
  <c r="C266"/>
  <c r="B267"/>
  <c r="C267"/>
  <c r="B268"/>
  <c r="C268"/>
  <c r="B269"/>
  <c r="C269"/>
  <c r="B270"/>
  <c r="C270"/>
  <c r="B271"/>
  <c r="C271"/>
  <c r="B272"/>
  <c r="C272"/>
  <c r="B273"/>
  <c r="C273"/>
  <c r="B274"/>
  <c r="C274"/>
  <c r="B275"/>
  <c r="C275"/>
  <c r="B276"/>
  <c r="C276"/>
  <c r="B277"/>
  <c r="C277"/>
  <c r="B278"/>
  <c r="C278"/>
  <c r="B279"/>
  <c r="C279"/>
  <c r="B280"/>
  <c r="C280"/>
  <c r="B281"/>
  <c r="C281"/>
  <c r="B282"/>
  <c r="C282"/>
  <c r="B283"/>
  <c r="C283"/>
  <c r="B284"/>
  <c r="C284"/>
  <c r="B285"/>
  <c r="C285"/>
  <c r="B286"/>
  <c r="C286"/>
  <c r="B287"/>
  <c r="C287"/>
  <c r="B288"/>
  <c r="C288"/>
  <c r="B289"/>
  <c r="C289"/>
  <c r="B290"/>
  <c r="C290"/>
  <c r="B291"/>
  <c r="C291"/>
  <c r="B292"/>
  <c r="C292"/>
  <c r="B293"/>
  <c r="C293"/>
  <c r="B294"/>
  <c r="C294"/>
  <c r="B295"/>
  <c r="C295"/>
  <c r="B296"/>
  <c r="C296"/>
  <c r="B297"/>
  <c r="C297"/>
  <c r="B298"/>
  <c r="C298"/>
  <c r="B299"/>
  <c r="C299"/>
  <c r="B300"/>
  <c r="C300"/>
  <c r="B301"/>
  <c r="C301"/>
  <c r="B302"/>
  <c r="C302"/>
  <c r="B303"/>
  <c r="C303"/>
  <c r="B304"/>
  <c r="C304"/>
  <c r="B305"/>
  <c r="C305"/>
  <c r="B306"/>
  <c r="C306"/>
  <c r="B307"/>
  <c r="C307"/>
  <c r="B308"/>
  <c r="C308"/>
  <c r="B309"/>
  <c r="C309"/>
  <c r="B310"/>
  <c r="C310"/>
  <c r="B311"/>
  <c r="C311"/>
  <c r="D311"/>
  <c r="E311"/>
  <c r="F311"/>
  <c r="G311"/>
  <c r="B312"/>
  <c r="C312"/>
  <c r="D312"/>
  <c r="E312"/>
  <c r="F312"/>
  <c r="G312"/>
  <c r="B313"/>
  <c r="C313"/>
  <c r="D313"/>
  <c r="E313"/>
  <c r="F313"/>
  <c r="G313"/>
  <c r="B314"/>
  <c r="C314"/>
  <c r="D314"/>
  <c r="E314"/>
  <c r="F314"/>
  <c r="G314"/>
  <c r="B315"/>
  <c r="C315"/>
  <c r="D315"/>
  <c r="E315"/>
  <c r="F315"/>
  <c r="G315"/>
  <c r="B316"/>
  <c r="C316"/>
  <c r="D316"/>
  <c r="E316"/>
  <c r="F316"/>
  <c r="G316"/>
  <c r="B317"/>
  <c r="C317"/>
  <c r="D317"/>
  <c r="E317"/>
  <c r="F317"/>
  <c r="G317"/>
  <c r="B318"/>
  <c r="C318"/>
  <c r="D318"/>
  <c r="E318"/>
  <c r="F318"/>
  <c r="G318"/>
  <c r="B319"/>
  <c r="C319"/>
  <c r="D319"/>
  <c r="E319"/>
  <c r="F319"/>
  <c r="G319"/>
  <c r="B320"/>
  <c r="C320"/>
  <c r="D320"/>
  <c r="E320"/>
  <c r="F320"/>
  <c r="G320"/>
  <c r="B321"/>
  <c r="C321"/>
  <c r="D321"/>
  <c r="E321"/>
  <c r="F321"/>
  <c r="G321"/>
  <c r="B322"/>
  <c r="C322"/>
  <c r="D322"/>
  <c r="E322"/>
  <c r="F322"/>
  <c r="G322"/>
  <c r="B323"/>
  <c r="C323"/>
  <c r="D323"/>
  <c r="E323"/>
  <c r="F323"/>
  <c r="G323"/>
  <c r="B324"/>
  <c r="C324"/>
  <c r="D324"/>
  <c r="E324"/>
  <c r="F324"/>
  <c r="G324"/>
  <c r="B325"/>
  <c r="C325"/>
  <c r="D325"/>
  <c r="E325"/>
  <c r="F325"/>
  <c r="G325"/>
  <c r="B326"/>
  <c r="C326"/>
  <c r="D326"/>
  <c r="E326"/>
  <c r="F326"/>
  <c r="G326"/>
  <c r="B327"/>
  <c r="C327"/>
  <c r="D327"/>
  <c r="E327"/>
  <c r="F327"/>
  <c r="G327"/>
  <c r="B328"/>
  <c r="C328"/>
  <c r="D328"/>
  <c r="E328"/>
  <c r="F328"/>
  <c r="G328"/>
  <c r="B329"/>
  <c r="C329"/>
  <c r="D329"/>
  <c r="E329"/>
  <c r="F329"/>
  <c r="G329"/>
  <c r="B330"/>
  <c r="C330"/>
  <c r="D330"/>
  <c r="E330"/>
  <c r="F330"/>
  <c r="G330"/>
  <c r="B331"/>
  <c r="C331"/>
  <c r="D331"/>
  <c r="E331"/>
  <c r="F331"/>
  <c r="G331"/>
  <c r="B332"/>
  <c r="C332"/>
  <c r="D332"/>
  <c r="E332"/>
  <c r="F332"/>
  <c r="G332"/>
  <c r="B333"/>
  <c r="C333"/>
  <c r="D333"/>
  <c r="E333"/>
  <c r="F333"/>
  <c r="G333"/>
  <c r="B334"/>
  <c r="C334"/>
  <c r="D334"/>
  <c r="E334"/>
  <c r="F334"/>
  <c r="G334"/>
  <c r="B335"/>
  <c r="C335"/>
  <c r="D335"/>
  <c r="E335"/>
  <c r="F335"/>
  <c r="G335"/>
  <c r="B336"/>
  <c r="C336"/>
  <c r="D336"/>
  <c r="E336"/>
  <c r="F336"/>
  <c r="G336"/>
  <c r="B337"/>
  <c r="C337"/>
  <c r="D337"/>
  <c r="E337"/>
  <c r="F337"/>
  <c r="G337"/>
  <c r="B338"/>
  <c r="C338"/>
  <c r="D338"/>
  <c r="E338"/>
  <c r="F338"/>
  <c r="G338"/>
  <c r="B339"/>
  <c r="C339"/>
  <c r="D339"/>
  <c r="E339"/>
  <c r="F339"/>
  <c r="G339"/>
  <c r="B340"/>
  <c r="C340"/>
  <c r="D340"/>
  <c r="E340"/>
  <c r="F340"/>
  <c r="G340"/>
  <c r="B341"/>
  <c r="C341"/>
  <c r="D341"/>
  <c r="E341"/>
  <c r="F341"/>
  <c r="G341"/>
  <c r="B342"/>
  <c r="C342"/>
  <c r="D342"/>
  <c r="E342"/>
  <c r="F342"/>
  <c r="G342"/>
  <c r="B343"/>
  <c r="C343"/>
  <c r="D343"/>
  <c r="E343"/>
  <c r="F343"/>
  <c r="G343"/>
  <c r="B344"/>
  <c r="C344"/>
  <c r="D344"/>
  <c r="E344"/>
  <c r="F344"/>
  <c r="G344"/>
  <c r="B345"/>
  <c r="C345"/>
  <c r="D345"/>
  <c r="E345"/>
  <c r="F345"/>
  <c r="G345"/>
  <c r="B346"/>
  <c r="C346"/>
  <c r="D346"/>
  <c r="E346"/>
  <c r="F346"/>
  <c r="G346"/>
  <c r="B347"/>
  <c r="C347"/>
  <c r="D347"/>
  <c r="E347"/>
  <c r="F347"/>
  <c r="G347"/>
  <c r="B348"/>
  <c r="C348"/>
  <c r="D348"/>
  <c r="E348"/>
  <c r="F348"/>
  <c r="G348"/>
  <c r="B349"/>
  <c r="C349"/>
  <c r="D349"/>
  <c r="E349"/>
  <c r="F349"/>
  <c r="G349"/>
  <c r="B350"/>
  <c r="C350"/>
  <c r="D350"/>
  <c r="E350"/>
  <c r="F350"/>
  <c r="G350"/>
  <c r="B351"/>
  <c r="C351"/>
  <c r="D351"/>
  <c r="E351"/>
  <c r="F351"/>
  <c r="G351"/>
  <c r="B352"/>
  <c r="C352"/>
  <c r="D352"/>
  <c r="E352"/>
  <c r="F352"/>
  <c r="G352"/>
  <c r="B353"/>
  <c r="C353"/>
  <c r="D353"/>
  <c r="E353"/>
  <c r="F353"/>
  <c r="G353"/>
  <c r="B354"/>
  <c r="C354"/>
  <c r="D354"/>
  <c r="E354"/>
  <c r="F354"/>
  <c r="G354"/>
  <c r="B355"/>
  <c r="C355"/>
  <c r="D355"/>
  <c r="E355"/>
  <c r="F355"/>
  <c r="G355"/>
  <c r="B356"/>
  <c r="C356"/>
  <c r="D356"/>
  <c r="E356"/>
  <c r="F356"/>
  <c r="G356"/>
  <c r="B357"/>
  <c r="C357"/>
  <c r="D357"/>
  <c r="E357"/>
  <c r="F357"/>
  <c r="G357"/>
  <c r="B358"/>
  <c r="C358"/>
  <c r="D358"/>
  <c r="E358"/>
  <c r="F358"/>
  <c r="G358"/>
  <c r="B359"/>
  <c r="C359"/>
  <c r="D359"/>
  <c r="E359"/>
  <c r="F359"/>
  <c r="G359"/>
  <c r="B360"/>
  <c r="C360"/>
  <c r="D360"/>
  <c r="E360"/>
  <c r="F360"/>
  <c r="G360"/>
  <c r="B361"/>
  <c r="C361"/>
  <c r="D361"/>
  <c r="E361"/>
  <c r="F361"/>
  <c r="G361"/>
  <c r="B362"/>
  <c r="C362"/>
  <c r="D362"/>
  <c r="E362"/>
  <c r="F362"/>
  <c r="G362"/>
  <c r="B363"/>
  <c r="C363"/>
  <c r="D363"/>
  <c r="E363"/>
  <c r="F363"/>
  <c r="G363"/>
  <c r="B364"/>
  <c r="C364"/>
  <c r="D364"/>
  <c r="E364"/>
  <c r="F364"/>
  <c r="G364"/>
  <c r="B365"/>
  <c r="C365"/>
  <c r="D365"/>
  <c r="E365"/>
  <c r="F365"/>
  <c r="G365"/>
  <c r="B366"/>
  <c r="C366"/>
  <c r="D366"/>
  <c r="E366"/>
  <c r="F366"/>
  <c r="G366"/>
  <c r="B367"/>
  <c r="C367"/>
  <c r="D367"/>
  <c r="E367"/>
  <c r="F367"/>
  <c r="G367"/>
  <c r="B368"/>
  <c r="C368"/>
  <c r="D368"/>
  <c r="E368"/>
  <c r="F368"/>
  <c r="G368"/>
  <c r="B369"/>
  <c r="C369"/>
  <c r="D369"/>
  <c r="E369"/>
  <c r="F369"/>
  <c r="G369"/>
  <c r="B370"/>
  <c r="C370"/>
  <c r="D370"/>
  <c r="E370"/>
  <c r="F370"/>
  <c r="G370"/>
  <c r="B371"/>
  <c r="C371"/>
  <c r="D371"/>
  <c r="E371"/>
  <c r="F371"/>
  <c r="G371"/>
  <c r="B372"/>
  <c r="C372"/>
  <c r="D372"/>
  <c r="E372"/>
  <c r="F372"/>
  <c r="G372"/>
  <c r="B373"/>
  <c r="C373"/>
  <c r="D373"/>
  <c r="E373"/>
  <c r="F373"/>
  <c r="G373"/>
  <c r="B374"/>
  <c r="C374"/>
  <c r="D374"/>
  <c r="E374"/>
  <c r="F374"/>
  <c r="G374"/>
  <c r="B375"/>
  <c r="C375"/>
  <c r="D375"/>
  <c r="E375"/>
  <c r="F375"/>
  <c r="G375"/>
  <c r="B376"/>
  <c r="C376"/>
  <c r="D376"/>
  <c r="E376"/>
  <c r="F376"/>
  <c r="G376"/>
  <c r="B377"/>
  <c r="C377"/>
  <c r="D377"/>
  <c r="E377"/>
  <c r="F377"/>
  <c r="G377"/>
  <c r="B378"/>
  <c r="C378"/>
  <c r="D378"/>
  <c r="E378"/>
  <c r="F378"/>
  <c r="G378"/>
  <c r="B379"/>
  <c r="C379"/>
  <c r="D379"/>
  <c r="E379"/>
  <c r="F379"/>
  <c r="G379"/>
  <c r="B380"/>
  <c r="C380"/>
  <c r="D380"/>
  <c r="E380"/>
  <c r="F380"/>
  <c r="G380"/>
  <c r="B381"/>
  <c r="C381"/>
  <c r="D381"/>
  <c r="E381"/>
  <c r="F381"/>
  <c r="G381"/>
  <c r="B382"/>
  <c r="C382"/>
  <c r="D382"/>
  <c r="E382"/>
  <c r="F382"/>
  <c r="G382"/>
  <c r="B383"/>
  <c r="C383"/>
  <c r="D383"/>
  <c r="E383"/>
  <c r="F383"/>
  <c r="G383"/>
  <c r="B384"/>
  <c r="C384"/>
  <c r="D384"/>
  <c r="E384"/>
  <c r="F384"/>
  <c r="G384"/>
  <c r="B385"/>
  <c r="C385"/>
  <c r="D385"/>
  <c r="E385"/>
  <c r="F385"/>
  <c r="G385"/>
  <c r="B386"/>
  <c r="C386"/>
  <c r="D386"/>
  <c r="E386"/>
  <c r="F386"/>
  <c r="G386"/>
  <c r="B387"/>
  <c r="C387"/>
  <c r="D387"/>
  <c r="E387"/>
  <c r="F387"/>
  <c r="G387"/>
  <c r="B388"/>
  <c r="C388"/>
  <c r="D388"/>
  <c r="E388"/>
  <c r="F388"/>
  <c r="G388"/>
  <c r="B389"/>
  <c r="C389"/>
  <c r="D389"/>
  <c r="E389"/>
  <c r="F389"/>
  <c r="G389"/>
  <c r="B390"/>
  <c r="C390"/>
  <c r="D390"/>
  <c r="E390"/>
  <c r="F390"/>
  <c r="G390"/>
  <c r="B391"/>
  <c r="C391"/>
  <c r="D391"/>
  <c r="E391"/>
  <c r="F391"/>
  <c r="G391"/>
  <c r="B392"/>
  <c r="C392"/>
  <c r="D392"/>
  <c r="E392"/>
  <c r="F392"/>
  <c r="G392"/>
  <c r="B393"/>
  <c r="C393"/>
  <c r="D393"/>
  <c r="E393"/>
  <c r="F393"/>
  <c r="G393"/>
  <c r="B394"/>
  <c r="C394"/>
  <c r="D394"/>
  <c r="E394"/>
  <c r="F394"/>
  <c r="G394"/>
  <c r="B395"/>
  <c r="C395"/>
  <c r="D395"/>
  <c r="E395"/>
  <c r="F395"/>
  <c r="G395"/>
  <c r="B396"/>
  <c r="C396"/>
  <c r="D396"/>
  <c r="E396"/>
  <c r="F396"/>
  <c r="G396"/>
  <c r="B397"/>
  <c r="C397"/>
  <c r="D397"/>
  <c r="E397"/>
  <c r="F397"/>
  <c r="G397"/>
  <c r="B398"/>
  <c r="C398"/>
  <c r="D398"/>
  <c r="E398"/>
  <c r="F398"/>
  <c r="G398"/>
  <c r="B399"/>
  <c r="C399"/>
  <c r="D399"/>
  <c r="E399"/>
  <c r="F399"/>
  <c r="G399"/>
  <c r="B400"/>
  <c r="C400"/>
  <c r="D400"/>
  <c r="E400"/>
  <c r="F400"/>
  <c r="G400"/>
  <c r="B401"/>
  <c r="C401"/>
  <c r="D401"/>
  <c r="E401"/>
  <c r="F401"/>
  <c r="G401"/>
  <c r="B402"/>
  <c r="C402"/>
  <c r="D402"/>
  <c r="E402"/>
  <c r="F402"/>
  <c r="G402"/>
  <c r="B403"/>
  <c r="C403"/>
  <c r="D403"/>
  <c r="E403"/>
  <c r="F403"/>
  <c r="G403"/>
  <c r="B404"/>
  <c r="C404"/>
  <c r="D404"/>
  <c r="E404"/>
  <c r="F404"/>
  <c r="G404"/>
  <c r="B405"/>
  <c r="C405"/>
  <c r="D405"/>
  <c r="E405"/>
  <c r="F405"/>
  <c r="G405"/>
  <c r="B406"/>
  <c r="C406"/>
  <c r="D406"/>
  <c r="E406"/>
  <c r="F406"/>
  <c r="G406"/>
  <c r="B407"/>
  <c r="C407"/>
  <c r="D407"/>
  <c r="E407"/>
  <c r="F407"/>
  <c r="G407"/>
  <c r="B408"/>
  <c r="C408"/>
  <c r="D408"/>
  <c r="E408"/>
  <c r="F408"/>
  <c r="G408"/>
  <c r="B409"/>
  <c r="C409"/>
  <c r="D409"/>
  <c r="E409"/>
  <c r="F409"/>
  <c r="G409"/>
  <c r="B410"/>
  <c r="C410"/>
  <c r="D410"/>
  <c r="E410"/>
  <c r="F410"/>
  <c r="G410"/>
  <c r="B411"/>
  <c r="C411"/>
  <c r="D411"/>
  <c r="E411"/>
  <c r="F411"/>
  <c r="G411"/>
  <c r="B412"/>
  <c r="C412"/>
  <c r="D412"/>
  <c r="E412"/>
  <c r="F412"/>
  <c r="G412"/>
  <c r="B413"/>
  <c r="C413"/>
  <c r="D413"/>
  <c r="E413"/>
  <c r="F413"/>
  <c r="G413"/>
  <c r="B414"/>
  <c r="C414"/>
  <c r="D414"/>
  <c r="E414"/>
  <c r="F414"/>
  <c r="G414"/>
  <c r="B415"/>
  <c r="C415"/>
  <c r="D415"/>
  <c r="E415"/>
  <c r="F415"/>
  <c r="G415"/>
  <c r="B416"/>
  <c r="C416"/>
  <c r="D416"/>
  <c r="E416"/>
  <c r="F416"/>
  <c r="G416"/>
  <c r="B417"/>
  <c r="C417"/>
  <c r="D417"/>
  <c r="E417"/>
  <c r="F417"/>
  <c r="G417"/>
  <c r="B418"/>
  <c r="C418"/>
  <c r="D418"/>
  <c r="E418"/>
  <c r="F418"/>
  <c r="G418"/>
  <c r="B419"/>
  <c r="C419"/>
  <c r="D419"/>
  <c r="E419"/>
  <c r="F419"/>
  <c r="G419"/>
  <c r="B420"/>
  <c r="C420"/>
  <c r="D420"/>
  <c r="E420"/>
  <c r="F420"/>
  <c r="G420"/>
  <c r="B421"/>
  <c r="C421"/>
  <c r="D421"/>
  <c r="E421"/>
  <c r="F421"/>
  <c r="G421"/>
  <c r="B422"/>
  <c r="C422"/>
  <c r="D422"/>
  <c r="E422"/>
  <c r="F422"/>
  <c r="G422"/>
  <c r="B423"/>
  <c r="C423"/>
  <c r="D423"/>
  <c r="E423"/>
  <c r="F423"/>
  <c r="G423"/>
  <c r="B424"/>
  <c r="C424"/>
  <c r="D424"/>
  <c r="E424"/>
  <c r="F424"/>
  <c r="G424"/>
  <c r="B425"/>
  <c r="C425"/>
  <c r="D425"/>
  <c r="E425"/>
  <c r="F425"/>
  <c r="G425"/>
  <c r="B426"/>
  <c r="C426"/>
  <c r="D426"/>
  <c r="E426"/>
  <c r="F426"/>
  <c r="G426"/>
  <c r="B427"/>
  <c r="C427"/>
  <c r="D427"/>
  <c r="E427"/>
  <c r="F427"/>
  <c r="G427"/>
  <c r="B428"/>
  <c r="C428"/>
  <c r="D428"/>
  <c r="E428"/>
  <c r="F428"/>
  <c r="G428"/>
  <c r="B429"/>
  <c r="C429"/>
  <c r="D429"/>
  <c r="E429"/>
  <c r="F429"/>
  <c r="G429"/>
  <c r="B430"/>
  <c r="C430"/>
  <c r="D430"/>
  <c r="E430"/>
  <c r="F430"/>
  <c r="G430"/>
  <c r="B431"/>
  <c r="C431"/>
  <c r="D431"/>
  <c r="E431"/>
  <c r="F431"/>
  <c r="G431"/>
  <c r="B432"/>
  <c r="C432"/>
  <c r="D432"/>
  <c r="E432"/>
  <c r="F432"/>
  <c r="G432"/>
  <c r="B433"/>
  <c r="C433"/>
  <c r="D433"/>
  <c r="E433"/>
  <c r="F433"/>
  <c r="G433"/>
  <c r="B434"/>
  <c r="C434"/>
  <c r="D434"/>
  <c r="E434"/>
  <c r="F434"/>
  <c r="G434"/>
  <c r="B435"/>
  <c r="C435"/>
  <c r="D435"/>
  <c r="E435"/>
  <c r="F435"/>
  <c r="G435"/>
  <c r="B436"/>
  <c r="C436"/>
  <c r="D436"/>
  <c r="E436"/>
  <c r="F436"/>
  <c r="G436"/>
  <c r="B437"/>
  <c r="C437"/>
  <c r="D437"/>
  <c r="E437"/>
  <c r="F437"/>
  <c r="G437"/>
  <c r="B438"/>
  <c r="C438"/>
  <c r="D438"/>
  <c r="E438"/>
  <c r="F438"/>
  <c r="G438"/>
  <c r="B439"/>
  <c r="C439"/>
  <c r="D439"/>
  <c r="E439"/>
  <c r="F439"/>
  <c r="G439"/>
  <c r="B440"/>
  <c r="C440"/>
  <c r="D440"/>
  <c r="E440"/>
  <c r="F440"/>
  <c r="G440"/>
  <c r="B441"/>
  <c r="C441"/>
  <c r="D441"/>
  <c r="E441"/>
  <c r="F441"/>
  <c r="G441"/>
  <c r="B442"/>
  <c r="C442"/>
  <c r="D442"/>
  <c r="E442"/>
  <c r="F442"/>
  <c r="G442"/>
  <c r="B443"/>
  <c r="C443"/>
  <c r="D443"/>
  <c r="E443"/>
  <c r="F443"/>
  <c r="G443"/>
  <c r="B444"/>
  <c r="C444"/>
  <c r="D444"/>
  <c r="E444"/>
  <c r="F444"/>
  <c r="G444"/>
  <c r="B445"/>
  <c r="C445"/>
  <c r="D445"/>
  <c r="E445"/>
  <c r="F445"/>
  <c r="G445"/>
  <c r="B446"/>
  <c r="C446"/>
  <c r="D446"/>
  <c r="E446"/>
  <c r="F446"/>
  <c r="G446"/>
  <c r="B447"/>
  <c r="C447"/>
  <c r="D447"/>
  <c r="E447"/>
  <c r="F447"/>
  <c r="G447"/>
  <c r="B448"/>
  <c r="C448"/>
  <c r="D448"/>
  <c r="E448"/>
  <c r="F448"/>
  <c r="G448"/>
  <c r="B449"/>
  <c r="C449"/>
  <c r="D449"/>
  <c r="E449"/>
  <c r="F449"/>
  <c r="G449"/>
  <c r="B450"/>
  <c r="C450"/>
  <c r="D450"/>
  <c r="E450"/>
  <c r="F450"/>
  <c r="G450"/>
  <c r="B451"/>
  <c r="C451"/>
  <c r="D451"/>
  <c r="E451"/>
  <c r="F451"/>
  <c r="G451"/>
  <c r="B452"/>
  <c r="C452"/>
  <c r="D452"/>
  <c r="E452"/>
  <c r="F452"/>
  <c r="G452"/>
  <c r="B453"/>
  <c r="C453"/>
  <c r="D453"/>
  <c r="E453"/>
  <c r="F453"/>
  <c r="G453"/>
  <c r="B454"/>
  <c r="C454"/>
  <c r="D454"/>
  <c r="E454"/>
  <c r="F454"/>
  <c r="G454"/>
  <c r="B455"/>
  <c r="C455"/>
  <c r="D455"/>
  <c r="E455"/>
  <c r="F455"/>
  <c r="G455"/>
  <c r="B456"/>
  <c r="C456"/>
  <c r="D456"/>
  <c r="E456"/>
  <c r="F456"/>
  <c r="G456"/>
  <c r="B457"/>
  <c r="C457"/>
  <c r="D457"/>
  <c r="E457"/>
  <c r="F457"/>
  <c r="G457"/>
  <c r="B458"/>
  <c r="C458"/>
  <c r="D458"/>
  <c r="E458"/>
  <c r="F458"/>
  <c r="G458"/>
  <c r="B459"/>
  <c r="C459"/>
  <c r="D459"/>
  <c r="E459"/>
  <c r="F459"/>
  <c r="G459"/>
  <c r="B460"/>
  <c r="C460"/>
  <c r="D460"/>
  <c r="E460"/>
  <c r="F460"/>
  <c r="G460"/>
  <c r="B461"/>
  <c r="C461"/>
  <c r="D461"/>
  <c r="E461"/>
  <c r="F461"/>
  <c r="G461"/>
  <c r="B462"/>
  <c r="C462"/>
  <c r="D462"/>
  <c r="E462"/>
  <c r="F462"/>
  <c r="G462"/>
  <c r="B463"/>
  <c r="C463"/>
  <c r="D463"/>
  <c r="E463"/>
  <c r="F463"/>
  <c r="G463"/>
  <c r="B464"/>
  <c r="C464"/>
  <c r="D464"/>
  <c r="E464"/>
  <c r="F464"/>
  <c r="G464"/>
  <c r="B465"/>
  <c r="C465"/>
  <c r="D465"/>
  <c r="E465"/>
  <c r="F465"/>
  <c r="G465"/>
  <c r="B466"/>
  <c r="C466"/>
  <c r="D466"/>
  <c r="E466"/>
  <c r="F466"/>
  <c r="G466"/>
  <c r="B467"/>
  <c r="C467"/>
  <c r="D467"/>
  <c r="E467"/>
  <c r="F467"/>
  <c r="G467"/>
  <c r="B468"/>
  <c r="C468"/>
  <c r="D468"/>
  <c r="E468"/>
  <c r="F468"/>
  <c r="G468"/>
  <c r="B469"/>
  <c r="C469"/>
  <c r="D469"/>
  <c r="E469"/>
  <c r="F469"/>
  <c r="G469"/>
  <c r="B470"/>
  <c r="C470"/>
  <c r="D470"/>
  <c r="E470"/>
  <c r="F470"/>
  <c r="G470"/>
  <c r="B471"/>
  <c r="C471"/>
  <c r="D471"/>
  <c r="E471"/>
  <c r="F471"/>
  <c r="G471"/>
  <c r="B472"/>
  <c r="C472"/>
  <c r="D472"/>
  <c r="E472"/>
  <c r="F472"/>
  <c r="G472"/>
  <c r="B473"/>
  <c r="C473"/>
  <c r="D473"/>
  <c r="E473"/>
  <c r="F473"/>
  <c r="G473"/>
  <c r="B474"/>
  <c r="C474"/>
  <c r="D474"/>
  <c r="E474"/>
  <c r="F474"/>
  <c r="G474"/>
  <c r="B475"/>
  <c r="C475"/>
  <c r="D475"/>
  <c r="E475"/>
  <c r="F475"/>
  <c r="G475"/>
  <c r="B476"/>
  <c r="C476"/>
  <c r="D476"/>
  <c r="E476"/>
  <c r="F476"/>
  <c r="G476"/>
  <c r="B477"/>
  <c r="C477"/>
  <c r="D477"/>
  <c r="E477"/>
  <c r="F477"/>
  <c r="G477"/>
  <c r="B478"/>
  <c r="C478"/>
  <c r="D478"/>
  <c r="E478"/>
  <c r="F478"/>
  <c r="G478"/>
  <c r="B479"/>
  <c r="C479"/>
  <c r="D479"/>
  <c r="E479"/>
  <c r="F479"/>
  <c r="G479"/>
  <c r="B480"/>
  <c r="C480"/>
  <c r="D480"/>
  <c r="E480"/>
  <c r="F480"/>
  <c r="G480"/>
  <c r="B481"/>
  <c r="C481"/>
  <c r="D481"/>
  <c r="E481"/>
  <c r="F481"/>
  <c r="G481"/>
  <c r="B482"/>
  <c r="C482"/>
  <c r="D482"/>
  <c r="E482"/>
  <c r="F482"/>
  <c r="G482"/>
  <c r="B483"/>
  <c r="C483"/>
  <c r="D483"/>
  <c r="E483"/>
  <c r="F483"/>
  <c r="G483"/>
  <c r="B484"/>
  <c r="C484"/>
  <c r="D484"/>
  <c r="E484"/>
  <c r="F484"/>
  <c r="G484"/>
  <c r="B485"/>
  <c r="C485"/>
  <c r="D485"/>
  <c r="E485"/>
  <c r="F485"/>
  <c r="G485"/>
  <c r="B486"/>
  <c r="C486"/>
  <c r="D486"/>
  <c r="E486"/>
  <c r="F486"/>
  <c r="G486"/>
  <c r="B487"/>
  <c r="C487"/>
  <c r="D487"/>
  <c r="E487"/>
  <c r="F487"/>
  <c r="G487"/>
  <c r="B488"/>
  <c r="C488"/>
  <c r="D488"/>
  <c r="E488"/>
  <c r="F488"/>
  <c r="G488"/>
  <c r="B489"/>
  <c r="C489"/>
  <c r="D489"/>
  <c r="E489"/>
  <c r="F489"/>
  <c r="G489"/>
  <c r="B490"/>
  <c r="C490"/>
  <c r="D490"/>
  <c r="E490"/>
  <c r="F490"/>
  <c r="G490"/>
  <c r="B491"/>
  <c r="C491"/>
  <c r="D491"/>
  <c r="E491"/>
  <c r="F491"/>
  <c r="G491"/>
  <c r="B492"/>
  <c r="C492"/>
  <c r="D492"/>
  <c r="E492"/>
  <c r="F492"/>
  <c r="G492"/>
  <c r="B493"/>
  <c r="C493"/>
  <c r="D493"/>
  <c r="E493"/>
  <c r="F493"/>
  <c r="G493"/>
  <c r="B494"/>
  <c r="C494"/>
  <c r="D494"/>
  <c r="E494"/>
  <c r="F494"/>
  <c r="G494"/>
  <c r="B495"/>
  <c r="C495"/>
  <c r="D495"/>
  <c r="E495"/>
  <c r="F495"/>
  <c r="G495"/>
  <c r="B496"/>
  <c r="C496"/>
  <c r="D496"/>
  <c r="E496"/>
  <c r="F496"/>
  <c r="G496"/>
  <c r="B497"/>
  <c r="C497"/>
  <c r="D497"/>
  <c r="E497"/>
  <c r="F497"/>
  <c r="G497"/>
  <c r="B498"/>
  <c r="C498"/>
  <c r="D498"/>
  <c r="E498"/>
  <c r="F498"/>
  <c r="G498"/>
  <c r="B499"/>
  <c r="C499"/>
  <c r="D499"/>
  <c r="E499"/>
  <c r="F499"/>
  <c r="G499"/>
  <c r="B500"/>
  <c r="C500"/>
  <c r="D500"/>
  <c r="E500"/>
  <c r="F500"/>
  <c r="G500"/>
  <c r="B501"/>
  <c r="C501"/>
  <c r="D501"/>
  <c r="E501"/>
  <c r="F501"/>
  <c r="G501"/>
  <c r="B502"/>
  <c r="C502"/>
  <c r="D502"/>
  <c r="E502"/>
  <c r="F502"/>
  <c r="G502"/>
  <c r="B503"/>
  <c r="C503"/>
  <c r="D503"/>
  <c r="E503"/>
  <c r="F503"/>
  <c r="G503"/>
  <c r="B504"/>
  <c r="C504"/>
  <c r="D504"/>
  <c r="E504"/>
  <c r="F504"/>
  <c r="G504"/>
  <c r="B505"/>
  <c r="C505"/>
  <c r="D505"/>
  <c r="E505"/>
  <c r="F505"/>
  <c r="G505"/>
  <c r="B506"/>
  <c r="C506"/>
  <c r="D506"/>
  <c r="E506"/>
  <c r="F506"/>
  <c r="G506"/>
  <c r="B507"/>
  <c r="C507"/>
  <c r="D507"/>
  <c r="E507"/>
  <c r="F507"/>
  <c r="G507"/>
  <c r="B508"/>
  <c r="C508"/>
  <c r="D508"/>
  <c r="E508"/>
  <c r="F508"/>
  <c r="G508"/>
  <c r="B509"/>
  <c r="C509"/>
  <c r="D509"/>
  <c r="E509"/>
  <c r="F509"/>
  <c r="G509"/>
  <c r="B510"/>
  <c r="C510"/>
  <c r="D510"/>
  <c r="E510"/>
  <c r="F510"/>
  <c r="G510"/>
  <c r="B511"/>
  <c r="C511"/>
  <c r="D511"/>
  <c r="E511"/>
  <c r="F511"/>
  <c r="G511"/>
  <c r="B512"/>
  <c r="C512"/>
  <c r="D512"/>
  <c r="E512"/>
  <c r="F512"/>
  <c r="G512"/>
  <c r="B513"/>
  <c r="C513"/>
  <c r="D513"/>
  <c r="E513"/>
  <c r="F513"/>
  <c r="G513"/>
  <c r="B514"/>
  <c r="C514"/>
  <c r="D514"/>
  <c r="E514"/>
  <c r="F514"/>
  <c r="G514"/>
  <c r="B515"/>
  <c r="C515"/>
  <c r="D515"/>
  <c r="E515"/>
  <c r="F515"/>
  <c r="G515"/>
  <c r="B516"/>
  <c r="C516"/>
  <c r="D516"/>
  <c r="E516"/>
  <c r="F516"/>
  <c r="G516"/>
  <c r="B517"/>
  <c r="C517"/>
  <c r="D517"/>
  <c r="E517"/>
  <c r="F517"/>
  <c r="G517"/>
  <c r="B518"/>
  <c r="C518"/>
  <c r="D518"/>
  <c r="E518"/>
  <c r="F518"/>
  <c r="G518"/>
  <c r="B519"/>
  <c r="C519"/>
  <c r="D519"/>
  <c r="E519"/>
  <c r="F519"/>
  <c r="G519"/>
  <c r="B520"/>
  <c r="C520"/>
  <c r="D520"/>
  <c r="E520"/>
  <c r="F520"/>
  <c r="G520"/>
  <c r="B521"/>
  <c r="C521"/>
  <c r="D521"/>
  <c r="E521"/>
  <c r="F521"/>
  <c r="G521"/>
  <c r="B522"/>
  <c r="C522"/>
  <c r="D522"/>
  <c r="E522"/>
  <c r="F522"/>
  <c r="G522"/>
  <c r="B523"/>
  <c r="C523"/>
  <c r="D523"/>
  <c r="E523"/>
  <c r="F523"/>
  <c r="G523"/>
  <c r="B524"/>
  <c r="C524"/>
  <c r="D524"/>
  <c r="E524"/>
  <c r="F524"/>
  <c r="G524"/>
  <c r="B525"/>
  <c r="C525"/>
  <c r="D525"/>
  <c r="E525"/>
  <c r="F525"/>
  <c r="G525"/>
  <c r="B526"/>
  <c r="C526"/>
  <c r="D526"/>
  <c r="E526"/>
  <c r="F526"/>
  <c r="G526"/>
  <c r="B527"/>
  <c r="C527"/>
  <c r="D527"/>
  <c r="E527"/>
  <c r="F527"/>
  <c r="G527"/>
  <c r="B528"/>
  <c r="C528"/>
  <c r="D528"/>
  <c r="E528"/>
  <c r="F528"/>
  <c r="G528"/>
  <c r="B529"/>
  <c r="C529"/>
  <c r="D529"/>
  <c r="E529"/>
  <c r="F529"/>
  <c r="G529"/>
  <c r="B530"/>
  <c r="C530"/>
  <c r="D530"/>
  <c r="E530"/>
  <c r="F530"/>
  <c r="G530"/>
  <c r="B531"/>
  <c r="C531"/>
  <c r="D531"/>
  <c r="E531"/>
  <c r="F531"/>
  <c r="G531"/>
  <c r="B532"/>
  <c r="C532"/>
  <c r="D532"/>
  <c r="E532"/>
  <c r="F532"/>
  <c r="G532"/>
  <c r="B533"/>
  <c r="C533"/>
  <c r="D533"/>
  <c r="E533"/>
  <c r="F533"/>
  <c r="G533"/>
  <c r="B534"/>
  <c r="C534"/>
  <c r="D534"/>
  <c r="E534"/>
  <c r="F534"/>
  <c r="G534"/>
  <c r="B535"/>
  <c r="C535"/>
  <c r="D535"/>
  <c r="E535"/>
  <c r="F535"/>
  <c r="G535"/>
  <c r="B536"/>
  <c r="C536"/>
  <c r="D536"/>
  <c r="E536"/>
  <c r="F536"/>
  <c r="G536"/>
  <c r="B537"/>
  <c r="C537"/>
  <c r="D537"/>
  <c r="E537"/>
  <c r="F537"/>
  <c r="G537"/>
  <c r="B538"/>
  <c r="C538"/>
  <c r="D538"/>
  <c r="E538"/>
  <c r="F538"/>
  <c r="G538"/>
  <c r="B539"/>
  <c r="C539"/>
  <c r="D539"/>
  <c r="E539"/>
  <c r="F539"/>
  <c r="G539"/>
  <c r="B540"/>
  <c r="C540"/>
  <c r="D540"/>
  <c r="E540"/>
  <c r="F540"/>
  <c r="G540"/>
  <c r="B541"/>
  <c r="C541"/>
  <c r="D541"/>
  <c r="E541"/>
  <c r="F541"/>
  <c r="G541"/>
  <c r="B542"/>
  <c r="C542"/>
  <c r="D542"/>
  <c r="E542"/>
  <c r="F542"/>
  <c r="G542"/>
  <c r="B543"/>
  <c r="C543"/>
  <c r="D543"/>
  <c r="E543"/>
  <c r="F543"/>
  <c r="G543"/>
  <c r="B544"/>
  <c r="C544"/>
  <c r="D544"/>
  <c r="E544"/>
  <c r="F544"/>
  <c r="G544"/>
  <c r="B545"/>
  <c r="C545"/>
  <c r="D545"/>
  <c r="E545"/>
  <c r="F545"/>
  <c r="G545"/>
  <c r="B546"/>
  <c r="C546"/>
  <c r="D546"/>
  <c r="E546"/>
  <c r="F546"/>
  <c r="G546"/>
  <c r="B547"/>
  <c r="C547"/>
  <c r="D547"/>
  <c r="E547"/>
  <c r="F547"/>
  <c r="G547"/>
  <c r="B548"/>
  <c r="C548"/>
  <c r="D548"/>
  <c r="E548"/>
  <c r="F548"/>
  <c r="G548"/>
  <c r="B549"/>
  <c r="C549"/>
  <c r="D549"/>
  <c r="E549"/>
  <c r="F549"/>
  <c r="G549"/>
  <c r="B550"/>
  <c r="C550"/>
  <c r="D550"/>
  <c r="E550"/>
  <c r="F550"/>
  <c r="G550"/>
  <c r="B551"/>
  <c r="C551"/>
  <c r="D551"/>
  <c r="E551"/>
  <c r="F551"/>
  <c r="G551"/>
  <c r="B552"/>
  <c r="C552"/>
  <c r="D552"/>
  <c r="E552"/>
  <c r="F552"/>
  <c r="G552"/>
  <c r="B553"/>
  <c r="C553"/>
  <c r="D553"/>
  <c r="E553"/>
  <c r="F553"/>
  <c r="G553"/>
  <c r="B554"/>
  <c r="C554"/>
  <c r="D554"/>
  <c r="E554"/>
  <c r="F554"/>
  <c r="G554"/>
  <c r="B555"/>
  <c r="C555"/>
  <c r="D555"/>
  <c r="E555"/>
  <c r="F555"/>
  <c r="G555"/>
  <c r="B556"/>
  <c r="C556"/>
  <c r="D556"/>
  <c r="E556"/>
  <c r="F556"/>
  <c r="G556"/>
  <c r="B557"/>
  <c r="C557"/>
  <c r="D557"/>
  <c r="E557"/>
  <c r="F557"/>
  <c r="G557"/>
  <c r="B558"/>
  <c r="C558"/>
  <c r="D558"/>
  <c r="E558"/>
  <c r="F558"/>
  <c r="G558"/>
  <c r="B559"/>
  <c r="C559"/>
  <c r="D559"/>
  <c r="E559"/>
  <c r="F559"/>
  <c r="G559"/>
  <c r="B560"/>
  <c r="C560"/>
  <c r="D560"/>
  <c r="E560"/>
  <c r="F560"/>
  <c r="G560"/>
  <c r="B561"/>
  <c r="C561"/>
  <c r="D561"/>
  <c r="E561"/>
  <c r="F561"/>
  <c r="G561"/>
  <c r="B562"/>
  <c r="C562"/>
  <c r="D562"/>
  <c r="E562"/>
  <c r="F562"/>
  <c r="G562"/>
  <c r="B563"/>
  <c r="C563"/>
  <c r="D563"/>
  <c r="E563"/>
  <c r="F563"/>
  <c r="G563"/>
  <c r="B564"/>
  <c r="C564"/>
  <c r="D564"/>
  <c r="E564"/>
  <c r="F564"/>
  <c r="G564"/>
  <c r="B565"/>
  <c r="C565"/>
  <c r="D565"/>
  <c r="E565"/>
  <c r="F565"/>
  <c r="G565"/>
  <c r="B566"/>
  <c r="C566"/>
  <c r="D566"/>
  <c r="E566"/>
  <c r="F566"/>
  <c r="G566"/>
  <c r="B567"/>
  <c r="C567"/>
  <c r="D567"/>
  <c r="E567"/>
  <c r="F567"/>
  <c r="G567"/>
  <c r="B568"/>
  <c r="C568"/>
  <c r="D568"/>
  <c r="E568"/>
  <c r="F568"/>
  <c r="G568"/>
  <c r="B569"/>
  <c r="C569"/>
  <c r="D569"/>
  <c r="E569"/>
  <c r="F569"/>
  <c r="G569"/>
  <c r="B570"/>
  <c r="C570"/>
  <c r="D570"/>
  <c r="E570"/>
  <c r="F570"/>
  <c r="G570"/>
  <c r="B571"/>
  <c r="C571"/>
  <c r="D571"/>
  <c r="E571"/>
  <c r="F571"/>
  <c r="G571"/>
  <c r="B572"/>
  <c r="C572"/>
  <c r="D572"/>
  <c r="E572"/>
  <c r="F572"/>
  <c r="G572"/>
  <c r="B573"/>
  <c r="C573"/>
  <c r="D573"/>
  <c r="E573"/>
  <c r="F573"/>
  <c r="G573"/>
  <c r="B574"/>
  <c r="C574"/>
  <c r="D574"/>
  <c r="E574"/>
  <c r="F574"/>
  <c r="G574"/>
  <c r="B575"/>
  <c r="C575"/>
  <c r="D575"/>
  <c r="E575"/>
  <c r="F575"/>
  <c r="G575"/>
  <c r="B576"/>
  <c r="C576"/>
  <c r="D576"/>
  <c r="E576"/>
  <c r="F576"/>
  <c r="G576"/>
  <c r="B577"/>
  <c r="C577"/>
  <c r="D577"/>
  <c r="E577"/>
  <c r="F577"/>
  <c r="G577"/>
  <c r="B578"/>
  <c r="C578"/>
  <c r="D578"/>
  <c r="E578"/>
  <c r="F578"/>
  <c r="G578"/>
  <c r="B579"/>
  <c r="C579"/>
  <c r="D579"/>
  <c r="E579"/>
  <c r="F579"/>
  <c r="G579"/>
  <c r="B580"/>
  <c r="C580"/>
  <c r="D580"/>
  <c r="E580"/>
  <c r="F580"/>
  <c r="G580"/>
  <c r="B581"/>
  <c r="C581"/>
  <c r="D581"/>
  <c r="E581"/>
  <c r="F581"/>
  <c r="G581"/>
  <c r="B582"/>
  <c r="C582"/>
  <c r="D582"/>
  <c r="E582"/>
  <c r="F582"/>
  <c r="G582"/>
  <c r="B583"/>
  <c r="C583"/>
  <c r="D583"/>
  <c r="E583"/>
  <c r="F583"/>
  <c r="G583"/>
  <c r="B584"/>
  <c r="C584"/>
  <c r="D584"/>
  <c r="E584"/>
  <c r="F584"/>
  <c r="G584"/>
  <c r="B585"/>
  <c r="C585"/>
  <c r="D585"/>
  <c r="E585"/>
  <c r="F585"/>
  <c r="G585"/>
  <c r="B586"/>
  <c r="C586"/>
  <c r="D586"/>
  <c r="E586"/>
  <c r="F586"/>
  <c r="G586"/>
  <c r="B587"/>
  <c r="C587"/>
  <c r="D587"/>
  <c r="E587"/>
  <c r="F587"/>
  <c r="G587"/>
  <c r="B588"/>
  <c r="C588"/>
  <c r="D588"/>
  <c r="E588"/>
  <c r="F588"/>
  <c r="G588"/>
  <c r="B589"/>
  <c r="C589"/>
  <c r="D589"/>
  <c r="E589"/>
  <c r="F589"/>
  <c r="G589"/>
  <c r="B590"/>
  <c r="C590"/>
  <c r="D590"/>
  <c r="E590"/>
  <c r="F590"/>
  <c r="G590"/>
  <c r="B591"/>
  <c r="C591"/>
  <c r="D591"/>
  <c r="E591"/>
  <c r="F591"/>
  <c r="G591"/>
  <c r="B592"/>
  <c r="C592"/>
  <c r="D592"/>
  <c r="E592"/>
  <c r="F592"/>
  <c r="G592"/>
  <c r="B593"/>
  <c r="C593"/>
  <c r="D593"/>
  <c r="E593"/>
  <c r="F593"/>
  <c r="G593"/>
  <c r="B594"/>
  <c r="C594"/>
  <c r="D594"/>
  <c r="E594"/>
  <c r="F594"/>
  <c r="G594"/>
  <c r="B595"/>
  <c r="C595"/>
  <c r="D595"/>
  <c r="E595"/>
  <c r="F595"/>
  <c r="G595"/>
  <c r="B596"/>
  <c r="C596"/>
  <c r="D596"/>
  <c r="E596"/>
  <c r="F596"/>
  <c r="G596"/>
  <c r="B597"/>
  <c r="C597"/>
  <c r="D597"/>
  <c r="E597"/>
  <c r="F597"/>
  <c r="G597"/>
  <c r="B598"/>
  <c r="C598"/>
  <c r="D598"/>
  <c r="E598"/>
  <c r="F598"/>
  <c r="G598"/>
  <c r="B599"/>
  <c r="C599"/>
  <c r="D599"/>
  <c r="E599"/>
  <c r="F599"/>
  <c r="G599"/>
  <c r="B600"/>
  <c r="C600"/>
  <c r="D600"/>
  <c r="E600"/>
  <c r="F600"/>
  <c r="G600"/>
  <c r="B601"/>
  <c r="C601"/>
  <c r="D601"/>
  <c r="E601"/>
  <c r="F601"/>
  <c r="G601"/>
  <c r="B602"/>
  <c r="C602"/>
  <c r="D602"/>
  <c r="E602"/>
  <c r="F602"/>
  <c r="G602"/>
  <c r="B603"/>
  <c r="C603"/>
  <c r="D603"/>
  <c r="E603"/>
  <c r="F603"/>
  <c r="G603"/>
  <c r="B604"/>
  <c r="C604"/>
  <c r="D604"/>
  <c r="E604"/>
  <c r="F604"/>
  <c r="G604"/>
  <c r="B605"/>
  <c r="C605"/>
  <c r="D605"/>
  <c r="E605"/>
  <c r="F605"/>
  <c r="G605"/>
  <c r="B606"/>
  <c r="C606"/>
  <c r="D606"/>
  <c r="E606"/>
  <c r="F606"/>
  <c r="G606"/>
  <c r="B607"/>
  <c r="C607"/>
  <c r="D607"/>
  <c r="E607"/>
  <c r="F607"/>
  <c r="G607"/>
  <c r="B608"/>
  <c r="C608"/>
  <c r="D608"/>
  <c r="E608"/>
  <c r="F608"/>
  <c r="G608"/>
  <c r="B609"/>
  <c r="C609"/>
  <c r="D609"/>
  <c r="E609"/>
  <c r="F609"/>
  <c r="G609"/>
  <c r="B610"/>
  <c r="C610"/>
  <c r="D610"/>
  <c r="E610"/>
  <c r="F610"/>
  <c r="G610"/>
  <c r="B611"/>
  <c r="C611"/>
  <c r="D611"/>
  <c r="E611"/>
  <c r="F611"/>
  <c r="G611"/>
  <c r="B612"/>
  <c r="C612"/>
  <c r="D612"/>
  <c r="E612"/>
  <c r="F612"/>
  <c r="G612"/>
  <c r="B613"/>
  <c r="C613"/>
  <c r="D613"/>
  <c r="E613"/>
  <c r="F613"/>
  <c r="G613"/>
  <c r="B614"/>
  <c r="C614"/>
  <c r="D614"/>
  <c r="E614"/>
  <c r="F614"/>
  <c r="G614"/>
  <c r="B615"/>
  <c r="C615"/>
  <c r="D615"/>
  <c r="E615"/>
  <c r="F615"/>
  <c r="G615"/>
  <c r="B616"/>
  <c r="C616"/>
  <c r="D616"/>
  <c r="E616"/>
  <c r="F616"/>
  <c r="G616"/>
  <c r="B617"/>
  <c r="C617"/>
  <c r="D617"/>
  <c r="E617"/>
  <c r="F617"/>
  <c r="G617"/>
  <c r="B618"/>
  <c r="C618"/>
  <c r="D618"/>
  <c r="E618"/>
  <c r="F618"/>
  <c r="G618"/>
  <c r="B619"/>
  <c r="C619"/>
  <c r="D619"/>
  <c r="E619"/>
  <c r="F619"/>
  <c r="G619"/>
  <c r="B620"/>
  <c r="C620"/>
  <c r="D620"/>
  <c r="E620"/>
  <c r="F620"/>
  <c r="G620"/>
  <c r="B621"/>
  <c r="C621"/>
  <c r="D621"/>
  <c r="E621"/>
  <c r="F621"/>
  <c r="G621"/>
  <c r="B622"/>
  <c r="C622"/>
  <c r="D622"/>
  <c r="E622"/>
  <c r="F622"/>
  <c r="G622"/>
  <c r="B623"/>
  <c r="C623"/>
  <c r="D623"/>
  <c r="E623"/>
  <c r="F623"/>
  <c r="G623"/>
  <c r="B624"/>
  <c r="C624"/>
  <c r="D624"/>
  <c r="E624"/>
  <c r="F624"/>
  <c r="G624"/>
  <c r="B625"/>
  <c r="C625"/>
  <c r="D625"/>
  <c r="E625"/>
  <c r="F625"/>
  <c r="G625"/>
  <c r="B626"/>
  <c r="C626"/>
  <c r="D626"/>
  <c r="E626"/>
  <c r="F626"/>
  <c r="G626"/>
  <c r="B627"/>
  <c r="C627"/>
  <c r="D627"/>
  <c r="E627"/>
  <c r="F627"/>
  <c r="G627"/>
  <c r="B628"/>
  <c r="C628"/>
  <c r="D628"/>
  <c r="E628"/>
  <c r="F628"/>
  <c r="G628"/>
  <c r="B629"/>
  <c r="C629"/>
  <c r="D629"/>
  <c r="E629"/>
  <c r="F629"/>
  <c r="G629"/>
  <c r="B630"/>
  <c r="C630"/>
  <c r="D630"/>
  <c r="E630"/>
  <c r="F630"/>
  <c r="G630"/>
  <c r="B631"/>
  <c r="C631"/>
  <c r="D631"/>
  <c r="E631"/>
  <c r="F631"/>
  <c r="G631"/>
  <c r="B632"/>
  <c r="C632"/>
  <c r="D632"/>
  <c r="E632"/>
  <c r="F632"/>
  <c r="G632"/>
  <c r="B633"/>
  <c r="C633"/>
  <c r="D633"/>
  <c r="E633"/>
  <c r="F633"/>
  <c r="G633"/>
  <c r="B634"/>
  <c r="C634"/>
  <c r="D634"/>
  <c r="E634"/>
  <c r="F634"/>
  <c r="G634"/>
  <c r="B635"/>
  <c r="C635"/>
  <c r="D635"/>
  <c r="E635"/>
  <c r="F635"/>
  <c r="G635"/>
  <c r="B636"/>
  <c r="C636"/>
  <c r="D636"/>
  <c r="E636"/>
  <c r="F636"/>
  <c r="G636"/>
  <c r="B637"/>
  <c r="C637"/>
  <c r="D637"/>
  <c r="E637"/>
  <c r="F637"/>
  <c r="G637"/>
  <c r="B638"/>
  <c r="C638"/>
  <c r="D638"/>
  <c r="E638"/>
  <c r="F638"/>
  <c r="G638"/>
  <c r="B639"/>
  <c r="C639"/>
  <c r="D639"/>
  <c r="E639"/>
  <c r="F639"/>
  <c r="G639"/>
  <c r="B640"/>
  <c r="C640"/>
  <c r="D640"/>
  <c r="E640"/>
  <c r="F640"/>
  <c r="G640"/>
  <c r="B641"/>
  <c r="C641"/>
  <c r="D641"/>
  <c r="E641"/>
  <c r="F641"/>
  <c r="G641"/>
  <c r="B642"/>
  <c r="C642"/>
  <c r="D642"/>
  <c r="E642"/>
  <c r="F642"/>
  <c r="G642"/>
  <c r="B643"/>
  <c r="C643"/>
  <c r="D643"/>
  <c r="E643"/>
  <c r="F643"/>
  <c r="G643"/>
  <c r="B644"/>
  <c r="C644"/>
  <c r="D644"/>
  <c r="E644"/>
  <c r="F644"/>
  <c r="G644"/>
  <c r="B645"/>
  <c r="C645"/>
  <c r="D645"/>
  <c r="E645"/>
  <c r="F645"/>
  <c r="G645"/>
  <c r="B646"/>
  <c r="C646"/>
  <c r="D646"/>
  <c r="E646"/>
  <c r="F646"/>
  <c r="G646"/>
  <c r="B647"/>
  <c r="C647"/>
  <c r="D647"/>
  <c r="E647"/>
  <c r="F647"/>
  <c r="G647"/>
  <c r="B648"/>
  <c r="C648"/>
  <c r="D648"/>
  <c r="E648"/>
  <c r="F648"/>
  <c r="G648"/>
  <c r="B649"/>
  <c r="C649"/>
  <c r="D649"/>
  <c r="E649"/>
  <c r="F649"/>
  <c r="G649"/>
  <c r="B650"/>
  <c r="C650"/>
  <c r="D650"/>
  <c r="E650"/>
  <c r="F650"/>
  <c r="G650"/>
  <c r="B651"/>
  <c r="C651"/>
  <c r="D651"/>
  <c r="E651"/>
  <c r="F651"/>
  <c r="G651"/>
  <c r="B652"/>
  <c r="C652"/>
  <c r="D652"/>
  <c r="E652"/>
  <c r="F652"/>
  <c r="G652"/>
  <c r="B653"/>
  <c r="C653"/>
  <c r="D653"/>
  <c r="E653"/>
  <c r="F653"/>
  <c r="G653"/>
  <c r="B654"/>
  <c r="C654"/>
  <c r="D654"/>
  <c r="E654"/>
  <c r="F654"/>
  <c r="G654"/>
  <c r="B655"/>
  <c r="C655"/>
  <c r="D655"/>
  <c r="E655"/>
  <c r="F655"/>
  <c r="G655"/>
  <c r="B656"/>
  <c r="C656"/>
  <c r="D656"/>
  <c r="E656"/>
  <c r="F656"/>
  <c r="G656"/>
  <c r="B657"/>
  <c r="C657"/>
  <c r="D657"/>
  <c r="E657"/>
  <c r="F657"/>
  <c r="G657"/>
  <c r="B658"/>
  <c r="C658"/>
  <c r="D658"/>
  <c r="E658"/>
  <c r="F658"/>
  <c r="G658"/>
  <c r="B659"/>
  <c r="C659"/>
  <c r="D659"/>
  <c r="E659"/>
  <c r="F659"/>
  <c r="G659"/>
  <c r="B660"/>
  <c r="C660"/>
  <c r="D660"/>
  <c r="E660"/>
  <c r="F660"/>
  <c r="G660"/>
  <c r="B661"/>
  <c r="C661"/>
  <c r="D661"/>
  <c r="E661"/>
  <c r="F661"/>
  <c r="G661"/>
  <c r="B662"/>
  <c r="C662"/>
  <c r="D662"/>
  <c r="E662"/>
  <c r="F662"/>
  <c r="G662"/>
  <c r="B663"/>
  <c r="C663"/>
  <c r="D663"/>
  <c r="E663"/>
  <c r="F663"/>
  <c r="G663"/>
  <c r="B664"/>
  <c r="C664"/>
  <c r="D664"/>
  <c r="E664"/>
  <c r="F664"/>
  <c r="G664"/>
  <c r="B665"/>
  <c r="C665"/>
  <c r="D665"/>
  <c r="E665"/>
  <c r="F665"/>
  <c r="G665"/>
  <c r="B666"/>
  <c r="C666"/>
  <c r="D666"/>
  <c r="E666"/>
  <c r="F666"/>
  <c r="G666"/>
  <c r="B667"/>
  <c r="C667"/>
  <c r="D667"/>
  <c r="E667"/>
  <c r="F667"/>
  <c r="G667"/>
  <c r="B668"/>
  <c r="C668"/>
  <c r="D668"/>
  <c r="E668"/>
  <c r="F668"/>
  <c r="G668"/>
  <c r="B669"/>
  <c r="C669"/>
  <c r="D669"/>
  <c r="E669"/>
  <c r="F669"/>
  <c r="G669"/>
  <c r="B670"/>
  <c r="C670"/>
  <c r="D670"/>
  <c r="E670"/>
  <c r="F670"/>
  <c r="G670"/>
  <c r="B671"/>
  <c r="C671"/>
  <c r="D671"/>
  <c r="E671"/>
  <c r="F671"/>
  <c r="G671"/>
  <c r="B672"/>
  <c r="C672"/>
  <c r="D672"/>
  <c r="E672"/>
  <c r="F672"/>
  <c r="G672"/>
  <c r="B673"/>
  <c r="C673"/>
  <c r="D673"/>
  <c r="E673"/>
  <c r="F673"/>
  <c r="G673"/>
  <c r="B674"/>
  <c r="C674"/>
  <c r="D674"/>
  <c r="E674"/>
  <c r="F674"/>
  <c r="G674"/>
  <c r="B675"/>
  <c r="C675"/>
  <c r="D675"/>
  <c r="E675"/>
  <c r="F675"/>
  <c r="G675"/>
  <c r="B676"/>
  <c r="C676"/>
  <c r="D676"/>
  <c r="E676"/>
  <c r="F676"/>
  <c r="G676"/>
  <c r="B677"/>
  <c r="C677"/>
  <c r="D677"/>
  <c r="E677"/>
  <c r="F677"/>
  <c r="G677"/>
  <c r="B678"/>
  <c r="C678"/>
  <c r="D678"/>
  <c r="E678"/>
  <c r="F678"/>
  <c r="G678"/>
  <c r="B679"/>
  <c r="C679"/>
  <c r="D679"/>
  <c r="E679"/>
  <c r="F679"/>
  <c r="G679"/>
  <c r="B680"/>
  <c r="C680"/>
  <c r="D680"/>
  <c r="E680"/>
  <c r="F680"/>
  <c r="G680"/>
  <c r="B681"/>
  <c r="C681"/>
  <c r="D681"/>
  <c r="E681"/>
  <c r="F681"/>
  <c r="G681"/>
  <c r="B682"/>
  <c r="C682"/>
  <c r="D682"/>
  <c r="E682"/>
  <c r="F682"/>
  <c r="G682"/>
  <c r="B683"/>
  <c r="C683"/>
  <c r="D683"/>
  <c r="E683"/>
  <c r="F683"/>
  <c r="G683"/>
  <c r="B684"/>
  <c r="C684"/>
  <c r="D684"/>
  <c r="E684"/>
  <c r="F684"/>
  <c r="G684"/>
  <c r="B685"/>
  <c r="C685"/>
  <c r="D685"/>
  <c r="E685"/>
  <c r="F685"/>
  <c r="G685"/>
  <c r="B686"/>
  <c r="C686"/>
  <c r="D686"/>
  <c r="E686"/>
  <c r="F686"/>
  <c r="G686"/>
  <c r="B687"/>
  <c r="C687"/>
  <c r="D687"/>
  <c r="E687"/>
  <c r="F687"/>
  <c r="G687"/>
  <c r="B688"/>
  <c r="C688"/>
  <c r="D688"/>
  <c r="E688"/>
  <c r="F688"/>
  <c r="G688"/>
  <c r="B689"/>
  <c r="C689"/>
  <c r="D689"/>
  <c r="E689"/>
  <c r="F689"/>
  <c r="G689"/>
  <c r="B690"/>
  <c r="C690"/>
  <c r="D690"/>
  <c r="E690"/>
  <c r="F690"/>
  <c r="G690"/>
  <c r="B691"/>
  <c r="C691"/>
  <c r="D691"/>
  <c r="E691"/>
  <c r="F691"/>
  <c r="G691"/>
  <c r="B692"/>
  <c r="C692"/>
  <c r="D692"/>
  <c r="E692"/>
  <c r="F692"/>
  <c r="G692"/>
  <c r="B693"/>
  <c r="C693"/>
  <c r="D693"/>
  <c r="E693"/>
  <c r="F693"/>
  <c r="G693"/>
  <c r="B694"/>
  <c r="C694"/>
  <c r="D694"/>
  <c r="E694"/>
  <c r="F694"/>
  <c r="G694"/>
  <c r="B695"/>
  <c r="C695"/>
  <c r="D695"/>
  <c r="E695"/>
  <c r="F695"/>
  <c r="G695"/>
  <c r="B696"/>
  <c r="C696"/>
  <c r="D696"/>
  <c r="E696"/>
  <c r="F696"/>
  <c r="G696"/>
  <c r="B697"/>
  <c r="C697"/>
  <c r="D697"/>
  <c r="E697"/>
  <c r="F697"/>
  <c r="G697"/>
  <c r="B698"/>
  <c r="C698"/>
  <c r="D698"/>
  <c r="E698"/>
  <c r="F698"/>
  <c r="G698"/>
  <c r="B699"/>
  <c r="C699"/>
  <c r="D699"/>
  <c r="E699"/>
  <c r="F699"/>
  <c r="G699"/>
  <c r="B700"/>
  <c r="C700"/>
  <c r="D700"/>
  <c r="E700"/>
  <c r="F700"/>
  <c r="G700"/>
  <c r="B701"/>
  <c r="C701"/>
  <c r="D701"/>
  <c r="E701"/>
  <c r="F701"/>
  <c r="G701"/>
  <c r="B702"/>
  <c r="C702"/>
  <c r="D702"/>
  <c r="E702"/>
  <c r="F702"/>
  <c r="G702"/>
  <c r="B703"/>
  <c r="C703"/>
  <c r="D703"/>
  <c r="E703"/>
  <c r="F703"/>
  <c r="G703"/>
  <c r="B704"/>
  <c r="C704"/>
  <c r="D704"/>
  <c r="E704"/>
  <c r="F704"/>
  <c r="G704"/>
  <c r="B705"/>
  <c r="C705"/>
  <c r="D705"/>
  <c r="E705"/>
  <c r="F705"/>
  <c r="G705"/>
  <c r="B706"/>
  <c r="C706"/>
  <c r="D706"/>
  <c r="E706"/>
  <c r="F706"/>
  <c r="G706"/>
  <c r="B707"/>
  <c r="C707"/>
  <c r="D707"/>
  <c r="E707"/>
  <c r="F707"/>
  <c r="G707"/>
  <c r="B708"/>
  <c r="C708"/>
  <c r="D708"/>
  <c r="E708"/>
  <c r="F708"/>
  <c r="G708"/>
  <c r="B709"/>
  <c r="C709"/>
  <c r="D709"/>
  <c r="E709"/>
  <c r="F709"/>
  <c r="G709"/>
  <c r="B710"/>
  <c r="C710"/>
  <c r="D710"/>
  <c r="E710"/>
  <c r="F710"/>
  <c r="G710"/>
  <c r="B711"/>
  <c r="C711"/>
  <c r="D711"/>
  <c r="E711"/>
  <c r="F711"/>
  <c r="G711"/>
  <c r="B712"/>
  <c r="C712"/>
  <c r="D712"/>
  <c r="E712"/>
  <c r="F712"/>
  <c r="G712"/>
  <c r="B713"/>
  <c r="C713"/>
  <c r="D713"/>
  <c r="E713"/>
  <c r="F713"/>
  <c r="G713"/>
  <c r="B714"/>
  <c r="C714"/>
  <c r="D714"/>
  <c r="E714"/>
  <c r="F714"/>
  <c r="G714"/>
  <c r="B715"/>
  <c r="C715"/>
  <c r="D715"/>
  <c r="E715"/>
  <c r="F715"/>
  <c r="G715"/>
  <c r="B716"/>
  <c r="C716"/>
  <c r="D716"/>
  <c r="E716"/>
  <c r="F716"/>
  <c r="G716"/>
  <c r="B717"/>
  <c r="C717"/>
  <c r="D717"/>
  <c r="E717"/>
  <c r="F717"/>
  <c r="G717"/>
  <c r="B718"/>
  <c r="C718"/>
  <c r="D718"/>
  <c r="E718"/>
  <c r="F718"/>
  <c r="G718"/>
  <c r="B719"/>
  <c r="C719"/>
  <c r="D719"/>
  <c r="E719"/>
  <c r="F719"/>
  <c r="G719"/>
  <c r="B720"/>
  <c r="C720"/>
  <c r="D720"/>
  <c r="E720"/>
  <c r="F720"/>
  <c r="G720"/>
  <c r="B721"/>
  <c r="C721"/>
  <c r="D721"/>
  <c r="E721"/>
  <c r="F721"/>
  <c r="G721"/>
  <c r="B722"/>
  <c r="C722"/>
  <c r="D722"/>
  <c r="E722"/>
  <c r="F722"/>
  <c r="G722"/>
  <c r="B723"/>
  <c r="C723"/>
  <c r="D723"/>
  <c r="E723"/>
  <c r="F723"/>
  <c r="G723"/>
  <c r="B724"/>
  <c r="C724"/>
  <c r="D724"/>
  <c r="E724"/>
  <c r="F724"/>
  <c r="G724"/>
  <c r="B725"/>
  <c r="C725"/>
  <c r="D725"/>
  <c r="E725"/>
  <c r="F725"/>
  <c r="G725"/>
  <c r="B726"/>
  <c r="C726"/>
  <c r="D726"/>
  <c r="E726"/>
  <c r="F726"/>
  <c r="G726"/>
  <c r="B727"/>
  <c r="C727"/>
  <c r="D727"/>
  <c r="E727"/>
  <c r="F727"/>
  <c r="G727"/>
  <c r="B728"/>
  <c r="C728"/>
  <c r="D728"/>
  <c r="E728"/>
  <c r="F728"/>
  <c r="G728"/>
  <c r="B729"/>
  <c r="C729"/>
  <c r="D729"/>
  <c r="E729"/>
  <c r="F729"/>
  <c r="G729"/>
  <c r="B730"/>
  <c r="C730"/>
  <c r="D730"/>
  <c r="E730"/>
  <c r="F730"/>
  <c r="G730"/>
  <c r="B731"/>
  <c r="C731"/>
  <c r="D731"/>
  <c r="E731"/>
  <c r="F731"/>
  <c r="G731"/>
  <c r="B732"/>
  <c r="C732"/>
  <c r="D732"/>
  <c r="E732"/>
  <c r="F732"/>
  <c r="G732"/>
  <c r="B733"/>
  <c r="C733"/>
  <c r="D733"/>
  <c r="E733"/>
  <c r="F733"/>
  <c r="G733"/>
  <c r="B734"/>
  <c r="C734"/>
  <c r="D734"/>
  <c r="E734"/>
  <c r="F734"/>
  <c r="G734"/>
  <c r="B735"/>
  <c r="C735"/>
  <c r="D735"/>
  <c r="E735"/>
  <c r="F735"/>
  <c r="G735"/>
  <c r="B736"/>
  <c r="C736"/>
  <c r="D736"/>
  <c r="E736"/>
  <c r="F736"/>
  <c r="G736"/>
  <c r="B737"/>
  <c r="C737"/>
  <c r="D737"/>
  <c r="E737"/>
  <c r="F737"/>
  <c r="G737"/>
  <c r="B738"/>
  <c r="C738"/>
  <c r="D738"/>
  <c r="E738"/>
  <c r="F738"/>
  <c r="G738"/>
  <c r="B739"/>
  <c r="C739"/>
  <c r="D739"/>
  <c r="E739"/>
  <c r="F739"/>
  <c r="G739"/>
  <c r="B740"/>
  <c r="C740"/>
  <c r="D740"/>
  <c r="E740"/>
  <c r="F740"/>
  <c r="G740"/>
  <c r="B741"/>
  <c r="C741"/>
  <c r="D741"/>
  <c r="E741"/>
  <c r="F741"/>
  <c r="G741"/>
  <c r="B742"/>
  <c r="C742"/>
  <c r="D742"/>
  <c r="E742"/>
  <c r="F742"/>
  <c r="G742"/>
  <c r="B743"/>
  <c r="C743"/>
  <c r="D743"/>
  <c r="E743"/>
  <c r="F743"/>
  <c r="G743"/>
  <c r="B744"/>
  <c r="C744"/>
  <c r="D744"/>
  <c r="E744"/>
  <c r="F744"/>
  <c r="G744"/>
  <c r="B745"/>
  <c r="C745"/>
  <c r="D745"/>
  <c r="E745"/>
  <c r="F745"/>
  <c r="G745"/>
  <c r="B746"/>
  <c r="C746"/>
  <c r="D746"/>
  <c r="E746"/>
  <c r="F746"/>
  <c r="G746"/>
  <c r="B747"/>
  <c r="C747"/>
  <c r="D747"/>
  <c r="E747"/>
  <c r="F747"/>
  <c r="G747"/>
  <c r="B748"/>
  <c r="C748"/>
  <c r="D748"/>
  <c r="E748"/>
  <c r="F748"/>
  <c r="G748"/>
  <c r="B749"/>
  <c r="C749"/>
  <c r="D749"/>
  <c r="E749"/>
  <c r="F749"/>
  <c r="G749"/>
  <c r="B750"/>
  <c r="C750"/>
  <c r="D750"/>
  <c r="E750"/>
  <c r="F750"/>
  <c r="G750"/>
  <c r="B751"/>
  <c r="C751"/>
  <c r="D751"/>
  <c r="E751"/>
  <c r="F751"/>
  <c r="G751"/>
  <c r="B752"/>
  <c r="C752"/>
  <c r="D752"/>
  <c r="E752"/>
  <c r="F752"/>
  <c r="G752"/>
  <c r="B753"/>
  <c r="C753"/>
  <c r="D753"/>
  <c r="E753"/>
  <c r="F753"/>
  <c r="G753"/>
  <c r="B754"/>
  <c r="C754"/>
  <c r="D754"/>
  <c r="E754"/>
  <c r="F754"/>
  <c r="G754"/>
  <c r="B755"/>
  <c r="C755"/>
  <c r="D755"/>
  <c r="E755"/>
  <c r="F755"/>
  <c r="G755"/>
  <c r="B756"/>
  <c r="C756"/>
  <c r="D756"/>
  <c r="E756"/>
  <c r="F756"/>
  <c r="G756"/>
  <c r="B757"/>
  <c r="C757"/>
  <c r="D757"/>
  <c r="E757"/>
  <c r="F757"/>
  <c r="G757"/>
  <c r="B758"/>
  <c r="C758"/>
  <c r="D758"/>
  <c r="E758"/>
  <c r="F758"/>
  <c r="G758"/>
  <c r="B759"/>
  <c r="C759"/>
  <c r="D759"/>
  <c r="E759"/>
  <c r="F759"/>
  <c r="G759"/>
  <c r="B760"/>
  <c r="C760"/>
  <c r="D760"/>
  <c r="E760"/>
  <c r="F760"/>
  <c r="G760"/>
  <c r="B761"/>
  <c r="C761"/>
  <c r="D761"/>
  <c r="E761"/>
  <c r="F761"/>
  <c r="G761"/>
  <c r="B762"/>
  <c r="C762"/>
  <c r="D762"/>
  <c r="E762"/>
  <c r="F762"/>
  <c r="G762"/>
  <c r="B763"/>
  <c r="C763"/>
  <c r="D763"/>
  <c r="E763"/>
  <c r="F763"/>
  <c r="G763"/>
  <c r="B764"/>
  <c r="C764"/>
  <c r="D764"/>
  <c r="E764"/>
  <c r="F764"/>
  <c r="G764"/>
  <c r="B765"/>
  <c r="C765"/>
  <c r="D765"/>
  <c r="E765"/>
  <c r="F765"/>
  <c r="G765"/>
  <c r="B766"/>
  <c r="C766"/>
  <c r="D766"/>
  <c r="E766"/>
  <c r="F766"/>
  <c r="G766"/>
  <c r="B767"/>
  <c r="C767"/>
  <c r="D767"/>
  <c r="E767"/>
  <c r="F767"/>
  <c r="G767"/>
  <c r="B768"/>
  <c r="C768"/>
  <c r="D768"/>
  <c r="E768"/>
  <c r="F768"/>
  <c r="G768"/>
  <c r="B769"/>
  <c r="C769"/>
  <c r="D769"/>
  <c r="E769"/>
  <c r="F769"/>
  <c r="G769"/>
  <c r="B770"/>
  <c r="C770"/>
  <c r="D770"/>
  <c r="E770"/>
  <c r="F770"/>
  <c r="G770"/>
  <c r="B771"/>
  <c r="C771"/>
  <c r="D771"/>
  <c r="E771"/>
  <c r="F771"/>
  <c r="G771"/>
  <c r="B772"/>
  <c r="C772"/>
  <c r="D772"/>
  <c r="E772"/>
  <c r="F772"/>
  <c r="G772"/>
  <c r="B773"/>
  <c r="C773"/>
  <c r="D773"/>
  <c r="E773"/>
  <c r="F773"/>
  <c r="G773"/>
  <c r="B774"/>
  <c r="C774"/>
  <c r="D774"/>
  <c r="E774"/>
  <c r="F774"/>
  <c r="G774"/>
  <c r="B775"/>
  <c r="C775"/>
  <c r="D775"/>
  <c r="E775"/>
  <c r="F775"/>
  <c r="G775"/>
  <c r="B776"/>
  <c r="C776"/>
  <c r="D776"/>
  <c r="E776"/>
  <c r="F776"/>
  <c r="G776"/>
  <c r="B777"/>
  <c r="C777"/>
  <c r="D777"/>
  <c r="E777"/>
  <c r="F777"/>
  <c r="G777"/>
  <c r="B778"/>
  <c r="C778"/>
  <c r="D778"/>
  <c r="E778"/>
  <c r="F778"/>
  <c r="G778"/>
  <c r="B779"/>
  <c r="C779"/>
  <c r="D779"/>
  <c r="E779"/>
  <c r="F779"/>
  <c r="G779"/>
  <c r="B780"/>
  <c r="C780"/>
  <c r="D780"/>
  <c r="E780"/>
  <c r="F780"/>
  <c r="G780"/>
  <c r="B781"/>
  <c r="C781"/>
  <c r="D781"/>
  <c r="E781"/>
  <c r="F781"/>
  <c r="G781"/>
  <c r="B782"/>
  <c r="C782"/>
  <c r="D782"/>
  <c r="E782"/>
  <c r="F782"/>
  <c r="G782"/>
  <c r="B783"/>
  <c r="C783"/>
  <c r="D783"/>
  <c r="E783"/>
  <c r="F783"/>
  <c r="G783"/>
  <c r="B784"/>
  <c r="C784"/>
  <c r="D784"/>
  <c r="E784"/>
  <c r="F784"/>
  <c r="G784"/>
  <c r="B785"/>
  <c r="C785"/>
  <c r="D785"/>
  <c r="E785"/>
  <c r="F785"/>
  <c r="G785"/>
  <c r="B786"/>
  <c r="C786"/>
  <c r="D786"/>
  <c r="E786"/>
  <c r="F786"/>
  <c r="G786"/>
  <c r="B787"/>
  <c r="C787"/>
  <c r="D787"/>
  <c r="E787"/>
  <c r="F787"/>
  <c r="G787"/>
  <c r="B788"/>
  <c r="C788"/>
  <c r="D788"/>
  <c r="E788"/>
  <c r="F788"/>
  <c r="G788"/>
  <c r="B789"/>
  <c r="C789"/>
  <c r="D789"/>
  <c r="E789"/>
  <c r="F789"/>
  <c r="G789"/>
  <c r="B790"/>
  <c r="C790"/>
  <c r="D790"/>
  <c r="E790"/>
  <c r="F790"/>
  <c r="G790"/>
  <c r="B791"/>
  <c r="C791"/>
  <c r="D791"/>
  <c r="E791"/>
  <c r="F791"/>
  <c r="G791"/>
  <c r="B792"/>
  <c r="C792"/>
  <c r="D792"/>
  <c r="E792"/>
  <c r="F792"/>
  <c r="G792"/>
  <c r="B793"/>
  <c r="C793"/>
  <c r="D793"/>
  <c r="E793"/>
  <c r="F793"/>
  <c r="G793"/>
  <c r="B794"/>
  <c r="C794"/>
  <c r="D794"/>
  <c r="E794"/>
  <c r="F794"/>
  <c r="G794"/>
  <c r="B795"/>
  <c r="C795"/>
  <c r="D795"/>
  <c r="E795"/>
  <c r="F795"/>
  <c r="G795"/>
  <c r="B796"/>
  <c r="C796"/>
  <c r="D796"/>
  <c r="E796"/>
  <c r="F796"/>
  <c r="G796"/>
  <c r="B797"/>
  <c r="C797"/>
  <c r="D797"/>
  <c r="E797"/>
  <c r="F797"/>
  <c r="G797"/>
  <c r="B798"/>
  <c r="C798"/>
  <c r="D798"/>
  <c r="E798"/>
  <c r="F798"/>
  <c r="G798"/>
  <c r="B799"/>
  <c r="C799"/>
  <c r="D799"/>
  <c r="E799"/>
  <c r="F799"/>
  <c r="G799"/>
  <c r="B800"/>
  <c r="C800"/>
  <c r="D800"/>
  <c r="E800"/>
  <c r="F800"/>
  <c r="G800"/>
  <c r="B801"/>
  <c r="C801"/>
  <c r="D801"/>
  <c r="E801"/>
  <c r="F801"/>
  <c r="G801"/>
  <c r="B802"/>
  <c r="C802"/>
  <c r="D802"/>
  <c r="E802"/>
  <c r="F802"/>
  <c r="G802"/>
  <c r="B803"/>
  <c r="C803"/>
  <c r="D803"/>
  <c r="E803"/>
  <c r="F803"/>
  <c r="G803"/>
  <c r="B804"/>
  <c r="C804"/>
  <c r="D804"/>
  <c r="E804"/>
  <c r="F804"/>
  <c r="G804"/>
  <c r="B805"/>
  <c r="C805"/>
  <c r="D805"/>
  <c r="E805"/>
  <c r="F805"/>
  <c r="G805"/>
  <c r="B806"/>
  <c r="C806"/>
  <c r="D806"/>
  <c r="E806"/>
  <c r="F806"/>
  <c r="G806"/>
  <c r="B807"/>
  <c r="C807"/>
  <c r="D807"/>
  <c r="E807"/>
  <c r="F807"/>
  <c r="G807"/>
  <c r="B808"/>
  <c r="C808"/>
  <c r="D808"/>
  <c r="E808"/>
  <c r="F808"/>
  <c r="G808"/>
  <c r="B809"/>
  <c r="C809"/>
  <c r="D809"/>
  <c r="E809"/>
  <c r="F809"/>
  <c r="G809"/>
  <c r="B810"/>
  <c r="C810"/>
  <c r="D810"/>
  <c r="E810"/>
  <c r="F810"/>
  <c r="G810"/>
  <c r="B811"/>
  <c r="C811"/>
  <c r="D811"/>
  <c r="E811"/>
  <c r="F811"/>
  <c r="G811"/>
  <c r="B812"/>
  <c r="C812"/>
  <c r="D812"/>
  <c r="E812"/>
  <c r="F812"/>
  <c r="G812"/>
  <c r="B813"/>
  <c r="C813"/>
  <c r="D813"/>
  <c r="E813"/>
  <c r="F813"/>
  <c r="G813"/>
  <c r="B814"/>
  <c r="C814"/>
  <c r="D814"/>
  <c r="E814"/>
  <c r="F814"/>
  <c r="G814"/>
  <c r="B815"/>
  <c r="C815"/>
  <c r="D815"/>
  <c r="E815"/>
  <c r="F815"/>
  <c r="G815"/>
  <c r="B816"/>
  <c r="C816"/>
  <c r="D816"/>
  <c r="E816"/>
  <c r="F816"/>
  <c r="G816"/>
  <c r="B817"/>
  <c r="C817"/>
  <c r="D817"/>
  <c r="E817"/>
  <c r="F817"/>
  <c r="G817"/>
  <c r="B818"/>
  <c r="C818"/>
  <c r="D818"/>
  <c r="E818"/>
  <c r="F818"/>
  <c r="G818"/>
  <c r="B819"/>
  <c r="C819"/>
  <c r="D819"/>
  <c r="E819"/>
  <c r="F819"/>
  <c r="G819"/>
  <c r="B820"/>
  <c r="C820"/>
  <c r="D820"/>
  <c r="E820"/>
  <c r="F820"/>
  <c r="G820"/>
  <c r="B821"/>
  <c r="C821"/>
  <c r="D821"/>
  <c r="E821"/>
  <c r="F821"/>
  <c r="G821"/>
  <c r="B822"/>
  <c r="C822"/>
  <c r="D822"/>
  <c r="E822"/>
  <c r="F822"/>
  <c r="G822"/>
  <c r="B823"/>
  <c r="C823"/>
  <c r="D823"/>
  <c r="E823"/>
  <c r="F823"/>
  <c r="G823"/>
  <c r="B824"/>
  <c r="C824"/>
  <c r="D824"/>
  <c r="E824"/>
  <c r="F824"/>
  <c r="G824"/>
  <c r="B825"/>
  <c r="C825"/>
  <c r="D825"/>
  <c r="E825"/>
  <c r="F825"/>
  <c r="G825"/>
  <c r="B826"/>
  <c r="C826"/>
  <c r="D826"/>
  <c r="E826"/>
  <c r="F826"/>
  <c r="G826"/>
  <c r="B827"/>
  <c r="C827"/>
  <c r="D827"/>
  <c r="E827"/>
  <c r="F827"/>
  <c r="G827"/>
  <c r="B828"/>
  <c r="C828"/>
  <c r="D828"/>
  <c r="E828"/>
  <c r="F828"/>
  <c r="G828"/>
  <c r="B829"/>
  <c r="C829"/>
  <c r="D829"/>
  <c r="E829"/>
  <c r="F829"/>
  <c r="G829"/>
  <c r="B830"/>
  <c r="C830"/>
  <c r="D830"/>
  <c r="E830"/>
  <c r="F830"/>
  <c r="G830"/>
  <c r="B831"/>
  <c r="C831"/>
  <c r="D831"/>
  <c r="E831"/>
  <c r="F831"/>
  <c r="G831"/>
  <c r="B832"/>
  <c r="C832"/>
  <c r="D832"/>
  <c r="E832"/>
  <c r="F832"/>
  <c r="G832"/>
  <c r="B833"/>
  <c r="C833"/>
  <c r="D833"/>
  <c r="E833"/>
  <c r="F833"/>
  <c r="G833"/>
  <c r="B834"/>
  <c r="C834"/>
  <c r="D834"/>
  <c r="E834"/>
  <c r="F834"/>
  <c r="G834"/>
  <c r="B835"/>
  <c r="C835"/>
  <c r="D835"/>
  <c r="E835"/>
  <c r="F835"/>
  <c r="G835"/>
  <c r="B836"/>
  <c r="C836"/>
  <c r="D836"/>
  <c r="E836"/>
  <c r="F836"/>
  <c r="G836"/>
  <c r="B837"/>
  <c r="C837"/>
  <c r="D837"/>
  <c r="E837"/>
  <c r="F837"/>
  <c r="G837"/>
  <c r="B838"/>
  <c r="C838"/>
  <c r="D838"/>
  <c r="E838"/>
  <c r="F838"/>
  <c r="G838"/>
  <c r="B839"/>
  <c r="C839"/>
  <c r="D839"/>
  <c r="E839"/>
  <c r="F839"/>
  <c r="G839"/>
  <c r="B840"/>
  <c r="C840"/>
  <c r="D840"/>
  <c r="E840"/>
  <c r="F840"/>
  <c r="G840"/>
  <c r="B841"/>
  <c r="C841"/>
  <c r="D841"/>
  <c r="E841"/>
  <c r="F841"/>
  <c r="G841"/>
  <c r="B842"/>
  <c r="C842"/>
  <c r="D842"/>
  <c r="E842"/>
  <c r="F842"/>
  <c r="G842"/>
  <c r="B843"/>
  <c r="C843"/>
  <c r="D843"/>
  <c r="E843"/>
  <c r="F843"/>
  <c r="G843"/>
  <c r="B844"/>
  <c r="C844"/>
  <c r="D844"/>
  <c r="E844"/>
  <c r="F844"/>
  <c r="G844"/>
  <c r="B845"/>
  <c r="C845"/>
  <c r="D845"/>
  <c r="E845"/>
  <c r="F845"/>
  <c r="G845"/>
  <c r="B846"/>
  <c r="C846"/>
  <c r="D846"/>
  <c r="E846"/>
  <c r="F846"/>
  <c r="G846"/>
  <c r="B847"/>
  <c r="C847"/>
  <c r="D847"/>
  <c r="E847"/>
  <c r="F847"/>
  <c r="G847"/>
  <c r="B848"/>
  <c r="C848"/>
  <c r="D848"/>
  <c r="E848"/>
  <c r="F848"/>
  <c r="G848"/>
  <c r="B849"/>
  <c r="C849"/>
  <c r="D849"/>
  <c r="E849"/>
  <c r="F849"/>
  <c r="G849"/>
  <c r="B850"/>
  <c r="C850"/>
  <c r="D850"/>
  <c r="E850"/>
  <c r="F850"/>
  <c r="G850"/>
  <c r="B851"/>
  <c r="C851"/>
  <c r="D851"/>
  <c r="E851"/>
  <c r="F851"/>
  <c r="G851"/>
  <c r="B852"/>
  <c r="C852"/>
  <c r="D852"/>
  <c r="E852"/>
  <c r="F852"/>
  <c r="G852"/>
  <c r="B853"/>
  <c r="C853"/>
  <c r="D853"/>
  <c r="E853"/>
  <c r="F853"/>
  <c r="G853"/>
  <c r="B854"/>
  <c r="C854"/>
  <c r="D854"/>
  <c r="E854"/>
  <c r="F854"/>
  <c r="G854"/>
  <c r="B855"/>
  <c r="C855"/>
  <c r="D855"/>
  <c r="E855"/>
  <c r="F855"/>
  <c r="G855"/>
  <c r="B856"/>
  <c r="C856"/>
  <c r="D856"/>
  <c r="E856"/>
  <c r="F856"/>
  <c r="G856"/>
  <c r="B857"/>
  <c r="C857"/>
  <c r="D857"/>
  <c r="E857"/>
  <c r="F857"/>
  <c r="G857"/>
  <c r="B858"/>
  <c r="C858"/>
  <c r="D858"/>
  <c r="E858"/>
  <c r="F858"/>
  <c r="G858"/>
  <c r="B859"/>
  <c r="C859"/>
  <c r="D859"/>
  <c r="E859"/>
  <c r="F859"/>
  <c r="G859"/>
  <c r="B860"/>
  <c r="C860"/>
  <c r="D860"/>
  <c r="E860"/>
  <c r="F860"/>
  <c r="G860"/>
  <c r="B861"/>
  <c r="C861"/>
  <c r="D861"/>
  <c r="E861"/>
  <c r="F861"/>
  <c r="G861"/>
  <c r="B862"/>
  <c r="C862"/>
  <c r="D862"/>
  <c r="E862"/>
  <c r="F862"/>
  <c r="G862"/>
  <c r="B863"/>
  <c r="C863"/>
  <c r="D863"/>
  <c r="E863"/>
  <c r="F863"/>
  <c r="G863"/>
  <c r="B864"/>
  <c r="C864"/>
  <c r="D864"/>
  <c r="E864"/>
  <c r="F864"/>
  <c r="G864"/>
  <c r="B865"/>
  <c r="C865"/>
  <c r="D865"/>
  <c r="E865"/>
  <c r="F865"/>
  <c r="G865"/>
  <c r="B866"/>
  <c r="C866"/>
  <c r="D866"/>
  <c r="E866"/>
  <c r="F866"/>
  <c r="G866"/>
  <c r="B867"/>
  <c r="C867"/>
  <c r="D867"/>
  <c r="E867"/>
  <c r="F867"/>
  <c r="G867"/>
  <c r="B868"/>
  <c r="C868"/>
  <c r="D868"/>
  <c r="E868"/>
  <c r="F868"/>
  <c r="G868"/>
  <c r="B869"/>
  <c r="C869"/>
  <c r="D869"/>
  <c r="E869"/>
  <c r="F869"/>
  <c r="G869"/>
  <c r="B870"/>
  <c r="C870"/>
  <c r="D870"/>
  <c r="E870"/>
  <c r="F870"/>
  <c r="G870"/>
  <c r="B871"/>
  <c r="C871"/>
  <c r="D871"/>
  <c r="E871"/>
  <c r="F871"/>
  <c r="G871"/>
  <c r="B872"/>
  <c r="C872"/>
  <c r="D872"/>
  <c r="E872"/>
  <c r="F872"/>
  <c r="G872"/>
  <c r="B873"/>
  <c r="C873"/>
  <c r="D873"/>
  <c r="E873"/>
  <c r="F873"/>
  <c r="G873"/>
  <c r="B874"/>
  <c r="C874"/>
  <c r="D874"/>
  <c r="E874"/>
  <c r="F874"/>
  <c r="G874"/>
  <c r="B875"/>
  <c r="C875"/>
  <c r="D875"/>
  <c r="E875"/>
  <c r="F875"/>
  <c r="G875"/>
  <c r="B876"/>
  <c r="C876"/>
  <c r="D876"/>
  <c r="E876"/>
  <c r="F876"/>
  <c r="G876"/>
  <c r="B877"/>
  <c r="C877"/>
  <c r="D877"/>
  <c r="E877"/>
  <c r="F877"/>
  <c r="G877"/>
  <c r="B878"/>
  <c r="C878"/>
  <c r="D878"/>
  <c r="E878"/>
  <c r="F878"/>
  <c r="G878"/>
  <c r="B879"/>
  <c r="C879"/>
  <c r="D879"/>
  <c r="E879"/>
  <c r="F879"/>
  <c r="G879"/>
  <c r="B880"/>
  <c r="C880"/>
  <c r="D880"/>
  <c r="E880"/>
  <c r="F880"/>
  <c r="G880"/>
  <c r="B881"/>
  <c r="C881"/>
  <c r="D881"/>
  <c r="E881"/>
  <c r="F881"/>
  <c r="G881"/>
  <c r="B882"/>
  <c r="C882"/>
  <c r="D882"/>
  <c r="E882"/>
  <c r="F882"/>
  <c r="G882"/>
  <c r="B883"/>
  <c r="C883"/>
  <c r="D883"/>
  <c r="E883"/>
  <c r="F883"/>
  <c r="G883"/>
  <c r="B884"/>
  <c r="C884"/>
  <c r="D884"/>
  <c r="E884"/>
  <c r="F884"/>
  <c r="G884"/>
  <c r="B885"/>
  <c r="C885"/>
  <c r="D885"/>
  <c r="E885"/>
  <c r="F885"/>
  <c r="G885"/>
  <c r="B886"/>
  <c r="C886"/>
  <c r="D886"/>
  <c r="E886"/>
  <c r="F886"/>
  <c r="G886"/>
  <c r="B887"/>
  <c r="C887"/>
  <c r="D887"/>
  <c r="E887"/>
  <c r="F887"/>
  <c r="G887"/>
  <c r="B888"/>
  <c r="C888"/>
  <c r="D888"/>
  <c r="E888"/>
  <c r="F888"/>
  <c r="G888"/>
  <c r="B889"/>
  <c r="C889"/>
  <c r="D889"/>
  <c r="E889"/>
  <c r="F889"/>
  <c r="G889"/>
  <c r="B890"/>
  <c r="C890"/>
  <c r="D890"/>
  <c r="E890"/>
  <c r="F890"/>
  <c r="G890"/>
  <c r="B891"/>
  <c r="C891"/>
  <c r="D891"/>
  <c r="E891"/>
  <c r="F891"/>
  <c r="G891"/>
  <c r="B892"/>
  <c r="C892"/>
  <c r="D892"/>
  <c r="E892"/>
  <c r="F892"/>
  <c r="G892"/>
  <c r="B893"/>
  <c r="C893"/>
  <c r="D893"/>
  <c r="E893"/>
  <c r="F893"/>
  <c r="G893"/>
  <c r="B894"/>
  <c r="C894"/>
  <c r="D894"/>
  <c r="E894"/>
  <c r="F894"/>
  <c r="G894"/>
  <c r="B895"/>
  <c r="C895"/>
  <c r="D895"/>
  <c r="E895"/>
  <c r="F895"/>
  <c r="G895"/>
  <c r="B896"/>
  <c r="C896"/>
  <c r="D896"/>
  <c r="E896"/>
  <c r="F896"/>
  <c r="G896"/>
  <c r="B897"/>
  <c r="C897"/>
  <c r="D897"/>
  <c r="E897"/>
  <c r="F897"/>
  <c r="G897"/>
  <c r="B898"/>
  <c r="C898"/>
  <c r="D898"/>
  <c r="E898"/>
  <c r="F898"/>
  <c r="G898"/>
  <c r="B899"/>
  <c r="C899"/>
  <c r="D899"/>
  <c r="E899"/>
  <c r="F899"/>
  <c r="G899"/>
  <c r="B900"/>
  <c r="C900"/>
  <c r="D900"/>
  <c r="E900"/>
  <c r="F900"/>
  <c r="G900"/>
  <c r="B901"/>
  <c r="C901"/>
  <c r="D901"/>
  <c r="E901"/>
  <c r="F901"/>
  <c r="G901"/>
  <c r="B902"/>
  <c r="C902"/>
  <c r="D902"/>
  <c r="E902"/>
  <c r="F902"/>
  <c r="G902"/>
  <c r="B903"/>
  <c r="C903"/>
  <c r="D903"/>
  <c r="E903"/>
  <c r="F903"/>
  <c r="G903"/>
  <c r="B904"/>
  <c r="C904"/>
  <c r="D904"/>
  <c r="E904"/>
  <c r="F904"/>
  <c r="G904"/>
  <c r="B905"/>
  <c r="C905"/>
  <c r="D905"/>
  <c r="E905"/>
  <c r="F905"/>
  <c r="G905"/>
  <c r="B906"/>
  <c r="C906"/>
  <c r="D906"/>
  <c r="E906"/>
  <c r="F906"/>
  <c r="G906"/>
  <c r="B907"/>
  <c r="C907"/>
  <c r="D907"/>
  <c r="E907"/>
  <c r="F907"/>
  <c r="G907"/>
  <c r="B908"/>
  <c r="C908"/>
  <c r="D908"/>
  <c r="E908"/>
  <c r="F908"/>
  <c r="G908"/>
  <c r="B909"/>
  <c r="C909"/>
  <c r="D909"/>
  <c r="E909"/>
  <c r="F909"/>
  <c r="G909"/>
  <c r="B910"/>
  <c r="C910"/>
  <c r="D910"/>
  <c r="E910"/>
  <c r="F910"/>
  <c r="G910"/>
  <c r="B911"/>
  <c r="C911"/>
  <c r="D911"/>
  <c r="E911"/>
  <c r="F911"/>
  <c r="G911"/>
  <c r="B912"/>
  <c r="C912"/>
  <c r="D912"/>
  <c r="E912"/>
  <c r="F912"/>
  <c r="G912"/>
  <c r="B913"/>
  <c r="C913"/>
  <c r="D913"/>
  <c r="E913"/>
  <c r="F913"/>
  <c r="G913"/>
  <c r="B914"/>
  <c r="C914"/>
  <c r="D914"/>
  <c r="E914"/>
  <c r="F914"/>
  <c r="G914"/>
  <c r="B915"/>
  <c r="C915"/>
  <c r="D915"/>
  <c r="E915"/>
  <c r="F915"/>
  <c r="G915"/>
  <c r="B916"/>
  <c r="C916"/>
  <c r="D916"/>
  <c r="E916"/>
  <c r="F916"/>
  <c r="G916"/>
  <c r="B917"/>
  <c r="C917"/>
  <c r="D917"/>
  <c r="E917"/>
  <c r="F917"/>
  <c r="G917"/>
  <c r="B918"/>
  <c r="C918"/>
  <c r="D918"/>
  <c r="E918"/>
  <c r="F918"/>
  <c r="G918"/>
  <c r="B919"/>
  <c r="C919"/>
  <c r="D919"/>
  <c r="E919"/>
  <c r="F919"/>
  <c r="G919"/>
  <c r="B920"/>
  <c r="C920"/>
  <c r="D920"/>
  <c r="E920"/>
  <c r="F920"/>
  <c r="G920"/>
  <c r="B921"/>
  <c r="C921"/>
  <c r="D921"/>
  <c r="E921"/>
  <c r="F921"/>
  <c r="G921"/>
  <c r="B922"/>
  <c r="C922"/>
  <c r="D922"/>
  <c r="E922"/>
  <c r="F922"/>
  <c r="G922"/>
  <c r="B923"/>
  <c r="C923"/>
  <c r="D923"/>
  <c r="E923"/>
  <c r="F923"/>
  <c r="G923"/>
  <c r="B924"/>
  <c r="C924"/>
  <c r="D924"/>
  <c r="E924"/>
  <c r="F924"/>
  <c r="G924"/>
  <c r="B925"/>
  <c r="C925"/>
  <c r="D925"/>
  <c r="E925"/>
  <c r="F925"/>
  <c r="G925"/>
  <c r="B926"/>
  <c r="C926"/>
  <c r="D926"/>
  <c r="E926"/>
  <c r="F926"/>
  <c r="G926"/>
  <c r="B927"/>
  <c r="C927"/>
  <c r="D927"/>
  <c r="E927"/>
  <c r="F927"/>
  <c r="G927"/>
  <c r="B928"/>
  <c r="C928"/>
  <c r="D928"/>
  <c r="E928"/>
  <c r="F928"/>
  <c r="G928"/>
  <c r="B929"/>
  <c r="C929"/>
  <c r="D929"/>
  <c r="E929"/>
  <c r="F929"/>
  <c r="G929"/>
  <c r="B930"/>
  <c r="C930"/>
  <c r="D930"/>
  <c r="E930"/>
  <c r="F930"/>
  <c r="G930"/>
  <c r="B931"/>
  <c r="C931"/>
  <c r="D931"/>
  <c r="E931"/>
  <c r="F931"/>
  <c r="G931"/>
  <c r="B932"/>
  <c r="C932"/>
  <c r="D932"/>
  <c r="E932"/>
  <c r="F932"/>
  <c r="G932"/>
  <c r="B933"/>
  <c r="C933"/>
  <c r="D933"/>
  <c r="E933"/>
  <c r="F933"/>
  <c r="G933"/>
  <c r="B934"/>
  <c r="C934"/>
  <c r="D934"/>
  <c r="E934"/>
  <c r="F934"/>
  <c r="G934"/>
  <c r="B935"/>
  <c r="C935"/>
  <c r="D935"/>
  <c r="E935"/>
  <c r="F935"/>
  <c r="G935"/>
  <c r="B936"/>
  <c r="C936"/>
  <c r="D936"/>
  <c r="E936"/>
  <c r="F936"/>
  <c r="G936"/>
  <c r="B937"/>
  <c r="C937"/>
  <c r="D937"/>
  <c r="E937"/>
  <c r="F937"/>
  <c r="G937"/>
  <c r="B938"/>
  <c r="C938"/>
  <c r="D938"/>
  <c r="E938"/>
  <c r="F938"/>
  <c r="G938"/>
  <c r="B939"/>
  <c r="C939"/>
  <c r="D939"/>
  <c r="E939"/>
  <c r="F939"/>
  <c r="G939"/>
  <c r="B940"/>
  <c r="C940"/>
  <c r="D940"/>
  <c r="E940"/>
  <c r="F940"/>
  <c r="G940"/>
  <c r="B941"/>
  <c r="C941"/>
  <c r="D941"/>
  <c r="E941"/>
  <c r="F941"/>
  <c r="G941"/>
  <c r="B942"/>
  <c r="C942"/>
  <c r="D942"/>
  <c r="E942"/>
  <c r="F942"/>
  <c r="G942"/>
  <c r="B943"/>
  <c r="C943"/>
  <c r="D943"/>
  <c r="E943"/>
  <c r="F943"/>
  <c r="G943"/>
  <c r="B944"/>
  <c r="C944"/>
  <c r="D944"/>
  <c r="E944"/>
  <c r="F944"/>
  <c r="G944"/>
  <c r="B945"/>
  <c r="C945"/>
  <c r="D945"/>
  <c r="E945"/>
  <c r="F945"/>
  <c r="G945"/>
  <c r="B946"/>
  <c r="C946"/>
  <c r="D946"/>
  <c r="E946"/>
  <c r="F946"/>
  <c r="G946"/>
  <c r="B947"/>
  <c r="C947"/>
  <c r="D947"/>
  <c r="E947"/>
  <c r="F947"/>
  <c r="G947"/>
  <c r="B948"/>
  <c r="C948"/>
  <c r="D948"/>
  <c r="E948"/>
  <c r="F948"/>
  <c r="G948"/>
  <c r="B949"/>
  <c r="C949"/>
  <c r="D949"/>
  <c r="E949"/>
  <c r="F949"/>
  <c r="G949"/>
  <c r="B950"/>
  <c r="C950"/>
  <c r="D950"/>
  <c r="E950"/>
  <c r="F950"/>
  <c r="G950"/>
  <c r="B951"/>
  <c r="C951"/>
  <c r="D951"/>
  <c r="E951"/>
  <c r="F951"/>
  <c r="G951"/>
  <c r="B952"/>
  <c r="C952"/>
  <c r="D952"/>
  <c r="E952"/>
  <c r="F952"/>
  <c r="G952"/>
  <c r="B953"/>
  <c r="C953"/>
  <c r="D953"/>
  <c r="E953"/>
  <c r="F953"/>
  <c r="G953"/>
  <c r="B954"/>
  <c r="C954"/>
  <c r="D954"/>
  <c r="E954"/>
  <c r="F954"/>
  <c r="G954"/>
  <c r="B955"/>
  <c r="C955"/>
  <c r="D955"/>
  <c r="E955"/>
  <c r="F955"/>
  <c r="G955"/>
  <c r="B956"/>
  <c r="C956"/>
  <c r="D956"/>
  <c r="E956"/>
  <c r="F956"/>
  <c r="G956"/>
  <c r="B957"/>
  <c r="C957"/>
  <c r="D957"/>
  <c r="E957"/>
  <c r="F957"/>
  <c r="G957"/>
  <c r="B958"/>
  <c r="C958"/>
  <c r="D958"/>
  <c r="E958"/>
  <c r="F958"/>
  <c r="G958"/>
  <c r="B959"/>
  <c r="C959"/>
  <c r="D959"/>
  <c r="E959"/>
  <c r="F959"/>
  <c r="G959"/>
  <c r="B960"/>
  <c r="C960"/>
  <c r="D960"/>
  <c r="E960"/>
  <c r="F960"/>
  <c r="G960"/>
  <c r="B961"/>
  <c r="C961"/>
  <c r="D961"/>
  <c r="E961"/>
  <c r="F961"/>
  <c r="G961"/>
  <c r="B962"/>
  <c r="C962"/>
  <c r="D962"/>
  <c r="E962"/>
  <c r="F962"/>
  <c r="G962"/>
  <c r="B963"/>
  <c r="C963"/>
  <c r="D963"/>
  <c r="E963"/>
  <c r="F963"/>
  <c r="G963"/>
  <c r="B964"/>
  <c r="C964"/>
  <c r="D964"/>
  <c r="E964"/>
  <c r="F964"/>
  <c r="G964"/>
  <c r="B965"/>
  <c r="C965"/>
  <c r="D965"/>
  <c r="E965"/>
  <c r="F965"/>
  <c r="G965"/>
  <c r="B966"/>
  <c r="C966"/>
  <c r="D966"/>
  <c r="E966"/>
  <c r="F966"/>
  <c r="G966"/>
  <c r="B967"/>
  <c r="C967"/>
  <c r="D967"/>
  <c r="E967"/>
  <c r="F967"/>
  <c r="G967"/>
  <c r="B968"/>
  <c r="C968"/>
  <c r="D968"/>
  <c r="E968"/>
  <c r="F968"/>
  <c r="G968"/>
  <c r="B969"/>
  <c r="C969"/>
  <c r="D969"/>
  <c r="E969"/>
  <c r="F969"/>
  <c r="G969"/>
  <c r="B970"/>
  <c r="C970"/>
  <c r="D970"/>
  <c r="E970"/>
  <c r="F970"/>
  <c r="G970"/>
  <c r="B971"/>
  <c r="C971"/>
  <c r="D971"/>
  <c r="E971"/>
  <c r="F971"/>
  <c r="G971"/>
  <c r="B972"/>
  <c r="C972"/>
  <c r="D972"/>
  <c r="E972"/>
  <c r="F972"/>
  <c r="G972"/>
  <c r="B973"/>
  <c r="C973"/>
  <c r="D973"/>
  <c r="E973"/>
  <c r="F973"/>
  <c r="G973"/>
  <c r="B974"/>
  <c r="C974"/>
  <c r="D974"/>
  <c r="E974"/>
  <c r="F974"/>
  <c r="G974"/>
  <c r="B975"/>
  <c r="C975"/>
  <c r="D975"/>
  <c r="E975"/>
  <c r="F975"/>
  <c r="G975"/>
  <c r="B976"/>
  <c r="C976"/>
  <c r="D976"/>
  <c r="E976"/>
  <c r="F976"/>
  <c r="G976"/>
  <c r="B977"/>
  <c r="C977"/>
  <c r="D977"/>
  <c r="E977"/>
  <c r="F977"/>
  <c r="G977"/>
  <c r="B978"/>
  <c r="C978"/>
  <c r="D978"/>
  <c r="E978"/>
  <c r="F978"/>
  <c r="G978"/>
  <c r="B979"/>
  <c r="C979"/>
  <c r="D979"/>
  <c r="E979"/>
  <c r="F979"/>
  <c r="G979"/>
  <c r="B980"/>
  <c r="C980"/>
  <c r="D980"/>
  <c r="E980"/>
  <c r="F980"/>
  <c r="G980"/>
  <c r="B981"/>
  <c r="C981"/>
  <c r="D981"/>
  <c r="E981"/>
  <c r="F981"/>
  <c r="G981"/>
  <c r="B982"/>
  <c r="C982"/>
  <c r="D982"/>
  <c r="E982"/>
  <c r="F982"/>
  <c r="G982"/>
  <c r="B983"/>
  <c r="C983"/>
  <c r="D983"/>
  <c r="E983"/>
  <c r="F983"/>
  <c r="G983"/>
  <c r="B984"/>
  <c r="C984"/>
  <c r="D984"/>
  <c r="E984"/>
  <c r="F984"/>
  <c r="G984"/>
  <c r="B985"/>
  <c r="C985"/>
  <c r="D985"/>
  <c r="E985"/>
  <c r="F985"/>
  <c r="G985"/>
  <c r="B986"/>
  <c r="C986"/>
  <c r="D986"/>
  <c r="E986"/>
  <c r="F986"/>
  <c r="G986"/>
  <c r="B987"/>
  <c r="C987"/>
  <c r="D987"/>
  <c r="E987"/>
  <c r="F987"/>
  <c r="G987"/>
  <c r="B988"/>
  <c r="C988"/>
  <c r="D988"/>
  <c r="E988"/>
  <c r="F988"/>
  <c r="G988"/>
  <c r="B989"/>
  <c r="C989"/>
  <c r="D989"/>
  <c r="E989"/>
  <c r="F989"/>
  <c r="G989"/>
  <c r="B990"/>
  <c r="C990"/>
  <c r="D990"/>
  <c r="E990"/>
  <c r="F990"/>
  <c r="G990"/>
  <c r="B991"/>
  <c r="C991"/>
  <c r="D991"/>
  <c r="E991"/>
  <c r="F991"/>
  <c r="G991"/>
  <c r="B992"/>
  <c r="C992"/>
  <c r="D992"/>
  <c r="E992"/>
  <c r="F992"/>
  <c r="G992"/>
  <c r="B993"/>
  <c r="C993"/>
  <c r="D993"/>
  <c r="E993"/>
  <c r="F993"/>
  <c r="G993"/>
  <c r="B994"/>
  <c r="C994"/>
  <c r="D994"/>
  <c r="E994"/>
  <c r="F994"/>
  <c r="G994"/>
  <c r="B995"/>
  <c r="C995"/>
  <c r="D995"/>
  <c r="E995"/>
  <c r="F995"/>
  <c r="G995"/>
  <c r="B996"/>
  <c r="C996"/>
  <c r="D996"/>
  <c r="E996"/>
  <c r="F996"/>
  <c r="G996"/>
  <c r="B997"/>
  <c r="C997"/>
  <c r="D997"/>
  <c r="E997"/>
  <c r="F997"/>
  <c r="G997"/>
  <c r="B998"/>
  <c r="C998"/>
  <c r="D998"/>
  <c r="E998"/>
  <c r="F998"/>
  <c r="G998"/>
  <c r="B999"/>
  <c r="C999"/>
  <c r="D999"/>
  <c r="E999"/>
  <c r="F999"/>
  <c r="G999"/>
  <c r="B1000"/>
  <c r="C1000"/>
  <c r="D1000"/>
  <c r="E1000"/>
  <c r="F1000"/>
  <c r="G1000"/>
  <c r="G11"/>
  <c r="F11"/>
  <c r="E11"/>
  <c r="D11"/>
  <c r="C11"/>
  <c r="B11"/>
  <c r="G7"/>
  <c r="G3"/>
  <c r="G4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E6"/>
  <c r="E5"/>
  <c r="AA14" i="11"/>
  <c r="O5"/>
  <c r="O6" s="1"/>
  <c r="O7"/>
  <c r="O8" s="1"/>
  <c r="O9" s="1"/>
  <c r="O3"/>
  <c r="O4"/>
  <c r="O2"/>
  <c r="B1"/>
  <c r="B5" s="1"/>
  <c r="A31" i="10"/>
  <c r="C27"/>
  <c r="C26"/>
  <c r="C21"/>
  <c r="G3" i="9"/>
  <c r="G4"/>
  <c r="G5"/>
  <c r="G6"/>
  <c r="G2"/>
  <c r="B18" i="10"/>
  <c r="B14"/>
  <c r="B13"/>
  <c r="B12"/>
  <c r="B11"/>
  <c r="B9"/>
  <c r="B7"/>
  <c r="B6"/>
  <c r="B5"/>
  <c r="C2"/>
  <c r="C1"/>
  <c r="D29" i="9"/>
  <c r="D30"/>
  <c r="D31"/>
  <c r="D32"/>
  <c r="D28"/>
  <c r="C29"/>
  <c r="C30"/>
  <c r="C31"/>
  <c r="C32"/>
  <c r="C28"/>
  <c r="B11"/>
  <c r="B12"/>
  <c r="B13"/>
  <c r="B14"/>
  <c r="B15"/>
  <c r="B10"/>
  <c r="B46" i="8"/>
  <c r="D42"/>
  <c r="D40"/>
  <c r="B34"/>
  <c r="B22"/>
  <c r="B21"/>
  <c r="B10"/>
  <c r="B9"/>
  <c r="D94" i="7"/>
  <c r="B94"/>
  <c r="D84"/>
  <c r="B84"/>
  <c r="B64"/>
  <c r="B74"/>
  <c r="D64"/>
  <c r="B54"/>
  <c r="D44"/>
  <c r="B44"/>
  <c r="B34"/>
  <c r="D26"/>
  <c r="D25"/>
  <c r="C26"/>
  <c r="B26"/>
  <c r="C25" s="1"/>
  <c r="B25"/>
  <c r="B16"/>
  <c r="D8"/>
  <c r="C7"/>
  <c r="B8"/>
  <c r="B7"/>
  <c r="C8" s="1"/>
  <c r="D7"/>
  <c r="L15" i="6"/>
  <c r="L16"/>
  <c r="L17"/>
  <c r="L18"/>
  <c r="L19"/>
  <c r="K16"/>
  <c r="K17"/>
  <c r="K18"/>
  <c r="K19"/>
  <c r="K15"/>
  <c r="J16"/>
  <c r="J17"/>
  <c r="J18"/>
  <c r="J19"/>
  <c r="J15"/>
  <c r="I16"/>
  <c r="I17"/>
  <c r="I18"/>
  <c r="I19"/>
  <c r="I15"/>
  <c r="H16"/>
  <c r="H17"/>
  <c r="H18"/>
  <c r="H19"/>
  <c r="H15"/>
  <c r="G16"/>
  <c r="G17"/>
  <c r="G18"/>
  <c r="G19"/>
  <c r="G15"/>
  <c r="F16"/>
  <c r="F17"/>
  <c r="F18"/>
  <c r="F19"/>
  <c r="F15"/>
  <c r="E16"/>
  <c r="E17"/>
  <c r="E18"/>
  <c r="E19"/>
  <c r="E15"/>
  <c r="D16"/>
  <c r="D17"/>
  <c r="D18"/>
  <c r="D19"/>
  <c r="D15"/>
  <c r="B9"/>
  <c r="B10"/>
  <c r="B11"/>
  <c r="B8"/>
  <c r="A5"/>
  <c r="A2"/>
  <c r="A1"/>
  <c r="G3" i="5"/>
  <c r="B16"/>
  <c r="B15"/>
  <c r="B14"/>
  <c r="B13"/>
  <c r="B12"/>
  <c r="C88" i="3"/>
  <c r="C87"/>
  <c r="C86"/>
  <c r="D74"/>
  <c r="D75" s="1"/>
  <c r="D70"/>
  <c r="D71" s="1"/>
  <c r="D67"/>
  <c r="D68" s="1"/>
  <c r="D64"/>
  <c r="D63"/>
  <c r="D61"/>
  <c r="D60"/>
  <c r="D57"/>
  <c r="D56"/>
  <c r="D52"/>
  <c r="D51"/>
  <c r="D48"/>
  <c r="D47"/>
  <c r="D43"/>
  <c r="D44" s="1"/>
  <c r="B36"/>
  <c r="C36"/>
  <c r="B37"/>
  <c r="C37"/>
  <c r="C35"/>
  <c r="B35"/>
  <c r="C26"/>
  <c r="C17"/>
  <c r="C16"/>
  <c r="E4"/>
  <c r="E3"/>
  <c r="C7"/>
  <c r="A28" i="1"/>
  <c r="A27"/>
  <c r="H12"/>
  <c r="H13"/>
  <c r="H14"/>
  <c r="H15"/>
  <c r="H16"/>
  <c r="H11"/>
  <c r="A14"/>
  <c r="A13"/>
  <c r="A12"/>
  <c r="A11"/>
  <c r="C52" i="2"/>
  <c r="C51"/>
  <c r="C47"/>
  <c r="D38"/>
  <c r="E38"/>
  <c r="F38"/>
  <c r="C38"/>
  <c r="D28"/>
  <c r="C28"/>
  <c r="C25"/>
  <c r="C16"/>
  <c r="C7"/>
  <c r="C3" i="1"/>
  <c r="A5"/>
  <c r="A4"/>
  <c r="A3"/>
  <c r="M18" i="4"/>
  <c r="K18"/>
  <c r="J18"/>
  <c r="G4" i="14" l="1"/>
  <c r="Z4"/>
  <c r="T10" s="1"/>
  <c r="Z10" i="13"/>
  <c r="V10" s="1"/>
  <c r="U10"/>
  <c r="G4"/>
  <c r="A10" s="1"/>
  <c r="Z4" i="12"/>
  <c r="T10" s="1"/>
  <c r="T11"/>
  <c r="U10"/>
  <c r="G12"/>
  <c r="F12"/>
  <c r="G10"/>
  <c r="B10"/>
  <c r="G5"/>
  <c r="G6" s="1"/>
  <c r="O10" i="11"/>
  <c r="C5"/>
  <c r="B6" s="1"/>
  <c r="F5"/>
  <c r="A10" i="14" l="1"/>
  <c r="T11"/>
  <c r="Z10"/>
  <c r="V10" s="1"/>
  <c r="U10"/>
  <c r="T11" i="13"/>
  <c r="G10"/>
  <c r="A11"/>
  <c r="B10"/>
  <c r="T12" i="12"/>
  <c r="X11"/>
  <c r="U11"/>
  <c r="V11"/>
  <c r="D13"/>
  <c r="E13" s="1"/>
  <c r="O11" i="11"/>
  <c r="O12" s="1"/>
  <c r="O13"/>
  <c r="O14" s="1"/>
  <c r="C6"/>
  <c r="B7" s="1"/>
  <c r="F6"/>
  <c r="J5"/>
  <c r="U11" i="14" l="1"/>
  <c r="T12"/>
  <c r="A11"/>
  <c r="B10"/>
  <c r="G10"/>
  <c r="D11" i="13"/>
  <c r="B11"/>
  <c r="A12"/>
  <c r="T12"/>
  <c r="U11"/>
  <c r="Z11" i="12"/>
  <c r="Y11"/>
  <c r="V12"/>
  <c r="T13"/>
  <c r="X12"/>
  <c r="Z12" s="1"/>
  <c r="W13" s="1"/>
  <c r="U12"/>
  <c r="F13"/>
  <c r="G13"/>
  <c r="C7" i="11"/>
  <c r="B8" s="1"/>
  <c r="A12" i="14" l="1"/>
  <c r="G11"/>
  <c r="F11"/>
  <c r="B11"/>
  <c r="U12"/>
  <c r="T13"/>
  <c r="T13" i="13"/>
  <c r="U12"/>
  <c r="B12"/>
  <c r="A13"/>
  <c r="Y12" i="12"/>
  <c r="T14"/>
  <c r="U13"/>
  <c r="X13"/>
  <c r="Z13" s="1"/>
  <c r="W14" s="1"/>
  <c r="V13"/>
  <c r="D14"/>
  <c r="E14" s="1"/>
  <c r="G14" s="1"/>
  <c r="C8" i="11"/>
  <c r="B9" s="1"/>
  <c r="U13" i="14" l="1"/>
  <c r="T14"/>
  <c r="A13"/>
  <c r="G12"/>
  <c r="F12"/>
  <c r="D12"/>
  <c r="C12" s="1"/>
  <c r="V12" s="1"/>
  <c r="B12"/>
  <c r="V11"/>
  <c r="B13" i="13"/>
  <c r="A14"/>
  <c r="T14"/>
  <c r="U13"/>
  <c r="Y13" i="12"/>
  <c r="V14"/>
  <c r="T15"/>
  <c r="X14"/>
  <c r="U14"/>
  <c r="D15"/>
  <c r="E15" s="1"/>
  <c r="G15" s="1"/>
  <c r="F14"/>
  <c r="F15"/>
  <c r="F7" i="11"/>
  <c r="C9"/>
  <c r="B10" s="1"/>
  <c r="A14" i="14" l="1"/>
  <c r="G13"/>
  <c r="D13"/>
  <c r="B13"/>
  <c r="U14"/>
  <c r="T15"/>
  <c r="T15" i="13"/>
  <c r="U14"/>
  <c r="B14"/>
  <c r="A15"/>
  <c r="Y14" i="12"/>
  <c r="Z14"/>
  <c r="W15" s="1"/>
  <c r="T16"/>
  <c r="U15"/>
  <c r="X15"/>
  <c r="Z15" s="1"/>
  <c r="W16" s="1"/>
  <c r="V15"/>
  <c r="D16"/>
  <c r="E16" s="1"/>
  <c r="F8" i="11"/>
  <c r="C10"/>
  <c r="B11" s="1"/>
  <c r="F13" i="14" l="1"/>
  <c r="C13"/>
  <c r="V13" s="1"/>
  <c r="U15"/>
  <c r="T16"/>
  <c r="A15"/>
  <c r="G14"/>
  <c r="D14"/>
  <c r="B14"/>
  <c r="B15" i="13"/>
  <c r="A16"/>
  <c r="T16"/>
  <c r="U15"/>
  <c r="Y15" i="12"/>
  <c r="V16"/>
  <c r="T17"/>
  <c r="X16"/>
  <c r="Z16" s="1"/>
  <c r="W17" s="1"/>
  <c r="U16"/>
  <c r="F16"/>
  <c r="G16"/>
  <c r="C11" i="11"/>
  <c r="B12" s="1"/>
  <c r="F9"/>
  <c r="F14" i="14" l="1"/>
  <c r="C14"/>
  <c r="V14" s="1"/>
  <c r="A16"/>
  <c r="G15"/>
  <c r="F15"/>
  <c r="D15"/>
  <c r="C15" s="1"/>
  <c r="V15" s="1"/>
  <c r="B15"/>
  <c r="U16"/>
  <c r="T17"/>
  <c r="T17" i="13"/>
  <c r="U16"/>
  <c r="B16"/>
  <c r="A17"/>
  <c r="Y16" i="12"/>
  <c r="T18"/>
  <c r="U17"/>
  <c r="X17"/>
  <c r="V17"/>
  <c r="D17"/>
  <c r="E17" s="1"/>
  <c r="G17" s="1"/>
  <c r="F10" i="11"/>
  <c r="C12"/>
  <c r="B13" s="1"/>
  <c r="U17" i="14" l="1"/>
  <c r="T18"/>
  <c r="A17"/>
  <c r="G16"/>
  <c r="D16"/>
  <c r="C16" s="1"/>
  <c r="V16" s="1"/>
  <c r="B16"/>
  <c r="B17" i="13"/>
  <c r="A18"/>
  <c r="T18"/>
  <c r="U17"/>
  <c r="Z17" i="12"/>
  <c r="W18" s="1"/>
  <c r="Y17"/>
  <c r="V18"/>
  <c r="T19"/>
  <c r="X18"/>
  <c r="U18"/>
  <c r="G18"/>
  <c r="D18"/>
  <c r="E18" s="1"/>
  <c r="F18"/>
  <c r="F17"/>
  <c r="C13" i="11"/>
  <c r="B14" s="1"/>
  <c r="F16" i="14" l="1"/>
  <c r="A18"/>
  <c r="G17"/>
  <c r="F17"/>
  <c r="D17"/>
  <c r="C17" s="1"/>
  <c r="V17" s="1"/>
  <c r="B17"/>
  <c r="U18"/>
  <c r="T19"/>
  <c r="T19" i="13"/>
  <c r="U18"/>
  <c r="B18"/>
  <c r="A19"/>
  <c r="Z18" i="12"/>
  <c r="W19" s="1"/>
  <c r="Y18"/>
  <c r="T20"/>
  <c r="U19"/>
  <c r="V19"/>
  <c r="X19" s="1"/>
  <c r="D19"/>
  <c r="E19" s="1"/>
  <c r="C14" i="11"/>
  <c r="B15" s="1"/>
  <c r="F11"/>
  <c r="U19" i="14" l="1"/>
  <c r="T20"/>
  <c r="A19"/>
  <c r="G18"/>
  <c r="F18"/>
  <c r="D18"/>
  <c r="C18" s="1"/>
  <c r="V18" s="1"/>
  <c r="B18"/>
  <c r="B19" i="13"/>
  <c r="A20"/>
  <c r="T20"/>
  <c r="U19"/>
  <c r="Z19" i="12"/>
  <c r="W20" s="1"/>
  <c r="Y19"/>
  <c r="V20"/>
  <c r="T21"/>
  <c r="X20"/>
  <c r="U20"/>
  <c r="F19"/>
  <c r="G19"/>
  <c r="F12" i="11"/>
  <c r="F13"/>
  <c r="C15"/>
  <c r="B16" s="1"/>
  <c r="A20" i="14" l="1"/>
  <c r="G19"/>
  <c r="D19"/>
  <c r="C19" s="1"/>
  <c r="V19" s="1"/>
  <c r="B19"/>
  <c r="U20"/>
  <c r="T21"/>
  <c r="T21" i="13"/>
  <c r="U20"/>
  <c r="B20"/>
  <c r="A21"/>
  <c r="Z20" i="12"/>
  <c r="W21" s="1"/>
  <c r="Y20"/>
  <c r="T22"/>
  <c r="U21"/>
  <c r="X21"/>
  <c r="V21"/>
  <c r="D20"/>
  <c r="E20" s="1"/>
  <c r="F20" s="1"/>
  <c r="F14" i="11"/>
  <c r="C16"/>
  <c r="F19" i="14" l="1"/>
  <c r="U21"/>
  <c r="T22"/>
  <c r="A21"/>
  <c r="G20"/>
  <c r="D20"/>
  <c r="C20" s="1"/>
  <c r="V20" s="1"/>
  <c r="B20"/>
  <c r="B21" i="13"/>
  <c r="A22"/>
  <c r="T22"/>
  <c r="U21"/>
  <c r="Z21" i="12"/>
  <c r="W22" s="1"/>
  <c r="Y21"/>
  <c r="V22"/>
  <c r="T23"/>
  <c r="U22"/>
  <c r="G20"/>
  <c r="F15" i="11"/>
  <c r="F20" i="14" l="1"/>
  <c r="A22"/>
  <c r="G21"/>
  <c r="F21"/>
  <c r="D21"/>
  <c r="C21" s="1"/>
  <c r="V21" s="1"/>
  <c r="B21"/>
  <c r="U22"/>
  <c r="T23"/>
  <c r="T23" i="13"/>
  <c r="U22"/>
  <c r="B22"/>
  <c r="A23"/>
  <c r="X22" i="12"/>
  <c r="T24"/>
  <c r="U23"/>
  <c r="V23"/>
  <c r="D21"/>
  <c r="E21" s="1"/>
  <c r="F21" s="1"/>
  <c r="F16" i="11"/>
  <c r="D13" s="1"/>
  <c r="U23" i="14" l="1"/>
  <c r="T24"/>
  <c r="A23"/>
  <c r="G22"/>
  <c r="F22"/>
  <c r="D22"/>
  <c r="C22" s="1"/>
  <c r="V22" s="1"/>
  <c r="B22"/>
  <c r="B23" i="13"/>
  <c r="A24"/>
  <c r="T24"/>
  <c r="U23"/>
  <c r="Z22" i="12"/>
  <c r="Y22"/>
  <c r="D14" i="11"/>
  <c r="D15"/>
  <c r="D11"/>
  <c r="V24" i="12"/>
  <c r="T25"/>
  <c r="U24"/>
  <c r="G21"/>
  <c r="D12" i="11"/>
  <c r="D5"/>
  <c r="D10"/>
  <c r="D8"/>
  <c r="D6"/>
  <c r="D7"/>
  <c r="D9"/>
  <c r="D16"/>
  <c r="A24" i="14" l="1"/>
  <c r="G23"/>
  <c r="D23"/>
  <c r="C23" s="1"/>
  <c r="V23" s="1"/>
  <c r="B23"/>
  <c r="U24"/>
  <c r="T25"/>
  <c r="T25" i="13"/>
  <c r="U24"/>
  <c r="B24"/>
  <c r="A25"/>
  <c r="W23" i="12"/>
  <c r="X23" s="1"/>
  <c r="T26"/>
  <c r="U25"/>
  <c r="V25"/>
  <c r="D22"/>
  <c r="E22" s="1"/>
  <c r="F22" s="1"/>
  <c r="F23" i="14" l="1"/>
  <c r="U25"/>
  <c r="T26"/>
  <c r="A25"/>
  <c r="G24"/>
  <c r="D24"/>
  <c r="C24" s="1"/>
  <c r="V24" s="1"/>
  <c r="B24"/>
  <c r="B25" i="13"/>
  <c r="A26"/>
  <c r="T26"/>
  <c r="U25"/>
  <c r="Y23" i="12"/>
  <c r="Z23"/>
  <c r="V26"/>
  <c r="T27"/>
  <c r="U26"/>
  <c r="G22"/>
  <c r="F24" i="14" l="1"/>
  <c r="A26"/>
  <c r="G25"/>
  <c r="F25"/>
  <c r="D25"/>
  <c r="C25" s="1"/>
  <c r="V25" s="1"/>
  <c r="B25"/>
  <c r="U26"/>
  <c r="T27"/>
  <c r="T27" i="13"/>
  <c r="U26"/>
  <c r="B26"/>
  <c r="A27"/>
  <c r="X24" i="12"/>
  <c r="Y24" s="1"/>
  <c r="W24"/>
  <c r="T28"/>
  <c r="U27"/>
  <c r="V27"/>
  <c r="D23"/>
  <c r="E23" s="1"/>
  <c r="F23" s="1"/>
  <c r="U27" i="14" l="1"/>
  <c r="T28"/>
  <c r="A27"/>
  <c r="G26"/>
  <c r="F26"/>
  <c r="D26"/>
  <c r="C26" s="1"/>
  <c r="V26" s="1"/>
  <c r="B26"/>
  <c r="B27" i="13"/>
  <c r="A28"/>
  <c r="T28"/>
  <c r="U27"/>
  <c r="Z24" i="12"/>
  <c r="V28"/>
  <c r="T29"/>
  <c r="U28"/>
  <c r="G23"/>
  <c r="A28" i="14" l="1"/>
  <c r="G27"/>
  <c r="D27"/>
  <c r="C27" s="1"/>
  <c r="V27" s="1"/>
  <c r="B27"/>
  <c r="U28"/>
  <c r="T29"/>
  <c r="T29" i="13"/>
  <c r="U28"/>
  <c r="B28"/>
  <c r="A29"/>
  <c r="W25" i="12"/>
  <c r="X25" s="1"/>
  <c r="T30"/>
  <c r="U29"/>
  <c r="V29"/>
  <c r="D24"/>
  <c r="E24" s="1"/>
  <c r="F24" s="1"/>
  <c r="F27" i="14" l="1"/>
  <c r="U29"/>
  <c r="T30"/>
  <c r="A29"/>
  <c r="G28"/>
  <c r="D28"/>
  <c r="B28"/>
  <c r="B29" i="13"/>
  <c r="A30"/>
  <c r="T30"/>
  <c r="U29"/>
  <c r="Y25" i="12"/>
  <c r="Z25"/>
  <c r="V30"/>
  <c r="T31"/>
  <c r="U30"/>
  <c r="G24"/>
  <c r="C28" i="14" l="1"/>
  <c r="V28" s="1"/>
  <c r="F28"/>
  <c r="A30"/>
  <c r="G29"/>
  <c r="F29"/>
  <c r="D29"/>
  <c r="C29" s="1"/>
  <c r="V29" s="1"/>
  <c r="B29"/>
  <c r="U30"/>
  <c r="T31"/>
  <c r="T31" i="13"/>
  <c r="U30"/>
  <c r="B30"/>
  <c r="A31"/>
  <c r="W26" i="12"/>
  <c r="X26" s="1"/>
  <c r="T32"/>
  <c r="U31"/>
  <c r="V31"/>
  <c r="G25"/>
  <c r="D25"/>
  <c r="E25" s="1"/>
  <c r="F25" s="1"/>
  <c r="U31" i="14" l="1"/>
  <c r="T32"/>
  <c r="A31"/>
  <c r="G30"/>
  <c r="F30"/>
  <c r="D30"/>
  <c r="C30" s="1"/>
  <c r="V30" s="1"/>
  <c r="B30"/>
  <c r="B31" i="13"/>
  <c r="A32"/>
  <c r="T32"/>
  <c r="U31"/>
  <c r="Y26" i="12"/>
  <c r="Z26"/>
  <c r="V32"/>
  <c r="T33"/>
  <c r="U32"/>
  <c r="D26"/>
  <c r="E26" s="1"/>
  <c r="F26" s="1"/>
  <c r="A32" i="14" l="1"/>
  <c r="G31"/>
  <c r="F31"/>
  <c r="D31"/>
  <c r="C31" s="1"/>
  <c r="V31" s="1"/>
  <c r="B31"/>
  <c r="U32"/>
  <c r="T33"/>
  <c r="T33" i="13"/>
  <c r="U32"/>
  <c r="B32"/>
  <c r="A33"/>
  <c r="W27" i="12"/>
  <c r="X27" s="1"/>
  <c r="T34"/>
  <c r="U33"/>
  <c r="V33"/>
  <c r="G26"/>
  <c r="U33" i="14" l="1"/>
  <c r="T34"/>
  <c r="A33"/>
  <c r="G32"/>
  <c r="F32"/>
  <c r="D32"/>
  <c r="C32" s="1"/>
  <c r="V32" s="1"/>
  <c r="B32"/>
  <c r="B33" i="13"/>
  <c r="A34"/>
  <c r="T34"/>
  <c r="U33"/>
  <c r="Y27" i="12"/>
  <c r="Z27"/>
  <c r="V34"/>
  <c r="T35"/>
  <c r="U34"/>
  <c r="D27"/>
  <c r="E27" s="1"/>
  <c r="F27" s="1"/>
  <c r="A34" i="14" l="1"/>
  <c r="G33"/>
  <c r="D33"/>
  <c r="C33" s="1"/>
  <c r="V33" s="1"/>
  <c r="B33"/>
  <c r="U34"/>
  <c r="T35"/>
  <c r="T35" i="13"/>
  <c r="U34"/>
  <c r="B34"/>
  <c r="A35"/>
  <c r="W28" i="12"/>
  <c r="X28" s="1"/>
  <c r="T36"/>
  <c r="U35"/>
  <c r="V35"/>
  <c r="G27"/>
  <c r="F33" i="14" l="1"/>
  <c r="U35"/>
  <c r="T36"/>
  <c r="A35"/>
  <c r="G34"/>
  <c r="D34"/>
  <c r="C34" s="1"/>
  <c r="V34" s="1"/>
  <c r="B34"/>
  <c r="B35" i="13"/>
  <c r="A36"/>
  <c r="T36"/>
  <c r="U35"/>
  <c r="Y28" i="12"/>
  <c r="Z28"/>
  <c r="V36"/>
  <c r="T37"/>
  <c r="U36"/>
  <c r="D28"/>
  <c r="E28" s="1"/>
  <c r="F28" s="1"/>
  <c r="F34" i="14" l="1"/>
  <c r="A36"/>
  <c r="G35"/>
  <c r="F35"/>
  <c r="D35"/>
  <c r="C35" s="1"/>
  <c r="V35" s="1"/>
  <c r="B35"/>
  <c r="U36"/>
  <c r="T37"/>
  <c r="T37" i="13"/>
  <c r="U36"/>
  <c r="B36"/>
  <c r="A37"/>
  <c r="W29" i="12"/>
  <c r="X29" s="1"/>
  <c r="T38"/>
  <c r="U37"/>
  <c r="V37"/>
  <c r="G28"/>
  <c r="U37" i="14" l="1"/>
  <c r="T38"/>
  <c r="A37"/>
  <c r="G36"/>
  <c r="F36"/>
  <c r="D36"/>
  <c r="C36" s="1"/>
  <c r="V36" s="1"/>
  <c r="B36"/>
  <c r="B37" i="13"/>
  <c r="A38"/>
  <c r="T38"/>
  <c r="U37"/>
  <c r="Y29" i="12"/>
  <c r="Z29"/>
  <c r="V38"/>
  <c r="T39"/>
  <c r="U38"/>
  <c r="D29"/>
  <c r="E29" s="1"/>
  <c r="F29" s="1"/>
  <c r="A38" i="14" l="1"/>
  <c r="G37"/>
  <c r="D37"/>
  <c r="C37" s="1"/>
  <c r="V37" s="1"/>
  <c r="B37"/>
  <c r="U38"/>
  <c r="T39"/>
  <c r="T39" i="13"/>
  <c r="U38"/>
  <c r="B38"/>
  <c r="A39"/>
  <c r="W30" i="12"/>
  <c r="X30" s="1"/>
  <c r="T40"/>
  <c r="U39"/>
  <c r="V39"/>
  <c r="G29"/>
  <c r="F37" i="14" l="1"/>
  <c r="U39"/>
  <c r="T40"/>
  <c r="A39"/>
  <c r="G38"/>
  <c r="D38"/>
  <c r="C38" s="1"/>
  <c r="V38" s="1"/>
  <c r="B38"/>
  <c r="B39" i="13"/>
  <c r="A40"/>
  <c r="T40"/>
  <c r="U39"/>
  <c r="Y30" i="12"/>
  <c r="Z30"/>
  <c r="V40"/>
  <c r="T41"/>
  <c r="U40"/>
  <c r="D30"/>
  <c r="E30" s="1"/>
  <c r="F30" s="1"/>
  <c r="F38" i="14" l="1"/>
  <c r="A40"/>
  <c r="G39"/>
  <c r="F39"/>
  <c r="D39"/>
  <c r="C39" s="1"/>
  <c r="V39" s="1"/>
  <c r="B39"/>
  <c r="U40"/>
  <c r="T41"/>
  <c r="T41" i="13"/>
  <c r="U40"/>
  <c r="B40"/>
  <c r="A41"/>
  <c r="W31" i="12"/>
  <c r="X31" s="1"/>
  <c r="T42"/>
  <c r="U41"/>
  <c r="V41"/>
  <c r="G30"/>
  <c r="U41" i="14" l="1"/>
  <c r="T42"/>
  <c r="A41"/>
  <c r="G40"/>
  <c r="F40"/>
  <c r="D40"/>
  <c r="C40" s="1"/>
  <c r="V40" s="1"/>
  <c r="B40"/>
  <c r="A42" i="13"/>
  <c r="B41"/>
  <c r="U41"/>
  <c r="T42"/>
  <c r="Y31" i="12"/>
  <c r="Z31"/>
  <c r="V42"/>
  <c r="T43"/>
  <c r="U42"/>
  <c r="G31"/>
  <c r="D31"/>
  <c r="E31" s="1"/>
  <c r="F31" s="1"/>
  <c r="A42" i="14" l="1"/>
  <c r="G41"/>
  <c r="D41"/>
  <c r="C41" s="1"/>
  <c r="V41" s="1"/>
  <c r="B41"/>
  <c r="U42"/>
  <c r="T43"/>
  <c r="U42" i="13"/>
  <c r="T43"/>
  <c r="A43"/>
  <c r="B42"/>
  <c r="W32" i="12"/>
  <c r="X32" s="1"/>
  <c r="T44"/>
  <c r="U43"/>
  <c r="V43"/>
  <c r="D32"/>
  <c r="E32" s="1"/>
  <c r="F32" s="1"/>
  <c r="F41" i="14" l="1"/>
  <c r="U43"/>
  <c r="T44"/>
  <c r="A43"/>
  <c r="G42"/>
  <c r="F42"/>
  <c r="D42"/>
  <c r="C42" s="1"/>
  <c r="V42" s="1"/>
  <c r="B42"/>
  <c r="A44" i="13"/>
  <c r="B43"/>
  <c r="U43"/>
  <c r="T44"/>
  <c r="Y32" i="12"/>
  <c r="Z32"/>
  <c r="V44"/>
  <c r="T45"/>
  <c r="U44"/>
  <c r="G32"/>
  <c r="A44" i="14" l="1"/>
  <c r="G43"/>
  <c r="F43"/>
  <c r="D43"/>
  <c r="C43" s="1"/>
  <c r="V43" s="1"/>
  <c r="B43"/>
  <c r="U44"/>
  <c r="T45"/>
  <c r="U44" i="13"/>
  <c r="T45"/>
  <c r="A45"/>
  <c r="B44"/>
  <c r="W33" i="12"/>
  <c r="X33" s="1"/>
  <c r="T46"/>
  <c r="U45"/>
  <c r="V45"/>
  <c r="D33"/>
  <c r="E33" s="1"/>
  <c r="F33" s="1"/>
  <c r="U45" i="14" l="1"/>
  <c r="T46"/>
  <c r="A45"/>
  <c r="G44"/>
  <c r="D44"/>
  <c r="C44" s="1"/>
  <c r="V44" s="1"/>
  <c r="B44"/>
  <c r="A46" i="13"/>
  <c r="B45"/>
  <c r="U45"/>
  <c r="T46"/>
  <c r="Y33" i="12"/>
  <c r="Z33"/>
  <c r="V46"/>
  <c r="T47"/>
  <c r="U46"/>
  <c r="G33"/>
  <c r="F44" i="14" l="1"/>
  <c r="A46"/>
  <c r="G45"/>
  <c r="D45"/>
  <c r="C45" s="1"/>
  <c r="V45" s="1"/>
  <c r="B45"/>
  <c r="U46"/>
  <c r="T47"/>
  <c r="U46" i="13"/>
  <c r="T47"/>
  <c r="A47"/>
  <c r="B46"/>
  <c r="W34" i="12"/>
  <c r="X34" s="1"/>
  <c r="T48"/>
  <c r="U47"/>
  <c r="V47"/>
  <c r="D34"/>
  <c r="E34" s="1"/>
  <c r="F34" s="1"/>
  <c r="F45" i="14" l="1"/>
  <c r="U47"/>
  <c r="T48"/>
  <c r="A47"/>
  <c r="G46"/>
  <c r="F46"/>
  <c r="D46"/>
  <c r="C46" s="1"/>
  <c r="V46" s="1"/>
  <c r="B46"/>
  <c r="A48" i="13"/>
  <c r="B47"/>
  <c r="U47"/>
  <c r="T48"/>
  <c r="Y34" i="12"/>
  <c r="Z34"/>
  <c r="V48"/>
  <c r="T49"/>
  <c r="U48"/>
  <c r="G34"/>
  <c r="A48" i="14" l="1"/>
  <c r="G47"/>
  <c r="D47"/>
  <c r="C47" s="1"/>
  <c r="V47" s="1"/>
  <c r="B47"/>
  <c r="U48"/>
  <c r="T49"/>
  <c r="U48" i="13"/>
  <c r="T49"/>
  <c r="A49"/>
  <c r="B48"/>
  <c r="W35" i="12"/>
  <c r="X35" s="1"/>
  <c r="T50"/>
  <c r="U49"/>
  <c r="V49"/>
  <c r="D35"/>
  <c r="E35" s="1"/>
  <c r="F35" s="1"/>
  <c r="F47" i="14" l="1"/>
  <c r="U49"/>
  <c r="T50"/>
  <c r="A49"/>
  <c r="G48"/>
  <c r="D48"/>
  <c r="C48" s="1"/>
  <c r="V48" s="1"/>
  <c r="B48"/>
  <c r="U49" i="13"/>
  <c r="T50"/>
  <c r="A50"/>
  <c r="B49"/>
  <c r="Y35" i="12"/>
  <c r="Z35"/>
  <c r="V50"/>
  <c r="T51"/>
  <c r="U50"/>
  <c r="G35"/>
  <c r="F48" i="14" l="1"/>
  <c r="A50"/>
  <c r="G49"/>
  <c r="F49"/>
  <c r="D49"/>
  <c r="C49" s="1"/>
  <c r="V49" s="1"/>
  <c r="B49"/>
  <c r="U50"/>
  <c r="T51"/>
  <c r="A51" i="13"/>
  <c r="B50"/>
  <c r="U50"/>
  <c r="T51"/>
  <c r="W36" i="12"/>
  <c r="X36" s="1"/>
  <c r="T52"/>
  <c r="U51"/>
  <c r="V51"/>
  <c r="D36"/>
  <c r="E36" s="1"/>
  <c r="F36" s="1"/>
  <c r="U51" i="14" l="1"/>
  <c r="T52"/>
  <c r="A51"/>
  <c r="G50"/>
  <c r="F50"/>
  <c r="D50"/>
  <c r="C50" s="1"/>
  <c r="V50" s="1"/>
  <c r="B50"/>
  <c r="U51" i="13"/>
  <c r="T52"/>
  <c r="A52"/>
  <c r="B51"/>
  <c r="Y36" i="12"/>
  <c r="Z36"/>
  <c r="V52"/>
  <c r="T53"/>
  <c r="U52"/>
  <c r="G36"/>
  <c r="A52" i="14" l="1"/>
  <c r="G51"/>
  <c r="D51"/>
  <c r="C51" s="1"/>
  <c r="V51" s="1"/>
  <c r="B51"/>
  <c r="U52"/>
  <c r="T53"/>
  <c r="U52" i="13"/>
  <c r="T53"/>
  <c r="A53"/>
  <c r="B52"/>
  <c r="W37" i="12"/>
  <c r="X37" s="1"/>
  <c r="T54"/>
  <c r="U53"/>
  <c r="V53"/>
  <c r="D37"/>
  <c r="E37" s="1"/>
  <c r="F37" s="1"/>
  <c r="F51" i="14" l="1"/>
  <c r="U53"/>
  <c r="T54"/>
  <c r="A53"/>
  <c r="G52"/>
  <c r="D52"/>
  <c r="C52" s="1"/>
  <c r="V52" s="1"/>
  <c r="B52"/>
  <c r="A54" i="13"/>
  <c r="B53"/>
  <c r="U53"/>
  <c r="T54"/>
  <c r="Y37" i="12"/>
  <c r="Z37"/>
  <c r="V54"/>
  <c r="T55"/>
  <c r="U54"/>
  <c r="G37"/>
  <c r="F52" i="14" l="1"/>
  <c r="A54"/>
  <c r="G53"/>
  <c r="F53"/>
  <c r="D53"/>
  <c r="C53" s="1"/>
  <c r="V53" s="1"/>
  <c r="B53"/>
  <c r="U54"/>
  <c r="T55"/>
  <c r="U54" i="13"/>
  <c r="T55"/>
  <c r="A55"/>
  <c r="B54"/>
  <c r="W38" i="12"/>
  <c r="X38" s="1"/>
  <c r="T56"/>
  <c r="U55"/>
  <c r="V55"/>
  <c r="D38"/>
  <c r="E38" s="1"/>
  <c r="F38" s="1"/>
  <c r="U55" i="14" l="1"/>
  <c r="T56"/>
  <c r="A55"/>
  <c r="G54"/>
  <c r="F54"/>
  <c r="D54"/>
  <c r="C54" s="1"/>
  <c r="V54" s="1"/>
  <c r="B54"/>
  <c r="A56" i="13"/>
  <c r="B55"/>
  <c r="U55"/>
  <c r="T56"/>
  <c r="Y38" i="12"/>
  <c r="Z38"/>
  <c r="V56"/>
  <c r="T57"/>
  <c r="U56"/>
  <c r="G38"/>
  <c r="A56" i="14" l="1"/>
  <c r="G55"/>
  <c r="D55"/>
  <c r="C55" s="1"/>
  <c r="V55" s="1"/>
  <c r="B55"/>
  <c r="U56"/>
  <c r="T57"/>
  <c r="U56" i="13"/>
  <c r="T57"/>
  <c r="A57"/>
  <c r="B56"/>
  <c r="W39" i="12"/>
  <c r="X39" s="1"/>
  <c r="T58"/>
  <c r="U57"/>
  <c r="V57"/>
  <c r="D39"/>
  <c r="E39" s="1"/>
  <c r="F39" s="1"/>
  <c r="F55" i="14" l="1"/>
  <c r="U57"/>
  <c r="T58"/>
  <c r="A57"/>
  <c r="G56"/>
  <c r="D56"/>
  <c r="C56" s="1"/>
  <c r="V56" s="1"/>
  <c r="B56"/>
  <c r="A58" i="13"/>
  <c r="B57"/>
  <c r="U57"/>
  <c r="T58"/>
  <c r="Y39" i="12"/>
  <c r="Z39"/>
  <c r="V58"/>
  <c r="T59"/>
  <c r="U58"/>
  <c r="G39"/>
  <c r="F56" i="14" l="1"/>
  <c r="A58"/>
  <c r="G57"/>
  <c r="D57"/>
  <c r="C57" s="1"/>
  <c r="V57" s="1"/>
  <c r="B57"/>
  <c r="U58"/>
  <c r="T59"/>
  <c r="U58" i="13"/>
  <c r="T59"/>
  <c r="A59"/>
  <c r="B58"/>
  <c r="W40" i="12"/>
  <c r="X40" s="1"/>
  <c r="T60"/>
  <c r="U59"/>
  <c r="V59"/>
  <c r="D40"/>
  <c r="E40" s="1"/>
  <c r="F40" s="1"/>
  <c r="F57" i="14" l="1"/>
  <c r="U59"/>
  <c r="T60"/>
  <c r="A59"/>
  <c r="G58"/>
  <c r="F58"/>
  <c r="D58"/>
  <c r="C58" s="1"/>
  <c r="V58" s="1"/>
  <c r="B58"/>
  <c r="A60" i="13"/>
  <c r="B59"/>
  <c r="U59"/>
  <c r="T60"/>
  <c r="Y40" i="12"/>
  <c r="Z40"/>
  <c r="V60"/>
  <c r="T61"/>
  <c r="U60"/>
  <c r="G40"/>
  <c r="A60" i="14" l="1"/>
  <c r="G59"/>
  <c r="F59"/>
  <c r="D59"/>
  <c r="C59" s="1"/>
  <c r="V59" s="1"/>
  <c r="B59"/>
  <c r="U60"/>
  <c r="T61"/>
  <c r="U60" i="13"/>
  <c r="T61"/>
  <c r="A61"/>
  <c r="B60"/>
  <c r="W41" i="12"/>
  <c r="X41" s="1"/>
  <c r="T62"/>
  <c r="U61"/>
  <c r="V61"/>
  <c r="D41"/>
  <c r="E41" s="1"/>
  <c r="F41" s="1"/>
  <c r="U61" i="14" l="1"/>
  <c r="T62"/>
  <c r="A61"/>
  <c r="G60"/>
  <c r="F60"/>
  <c r="D60"/>
  <c r="C60" s="1"/>
  <c r="V60" s="1"/>
  <c r="B60"/>
  <c r="A62" i="13"/>
  <c r="B61"/>
  <c r="U61"/>
  <c r="T62"/>
  <c r="Y41" i="12"/>
  <c r="Z41"/>
  <c r="V62"/>
  <c r="T63"/>
  <c r="U62"/>
  <c r="G41"/>
  <c r="A62" i="14" l="1"/>
  <c r="G61"/>
  <c r="F61"/>
  <c r="D61"/>
  <c r="C61" s="1"/>
  <c r="V61" s="1"/>
  <c r="B61"/>
  <c r="U62"/>
  <c r="T63"/>
  <c r="U62" i="13"/>
  <c r="T63"/>
  <c r="A63"/>
  <c r="B62"/>
  <c r="W42" i="12"/>
  <c r="X42" s="1"/>
  <c r="T64"/>
  <c r="U63"/>
  <c r="V63"/>
  <c r="D42"/>
  <c r="E42" s="1"/>
  <c r="F42" s="1"/>
  <c r="U63" i="14" l="1"/>
  <c r="T64"/>
  <c r="A63"/>
  <c r="G62"/>
  <c r="F62"/>
  <c r="D62"/>
  <c r="C62" s="1"/>
  <c r="V62" s="1"/>
  <c r="B62"/>
  <c r="A64" i="13"/>
  <c r="B63"/>
  <c r="U63"/>
  <c r="T64"/>
  <c r="Y42" i="12"/>
  <c r="Z42"/>
  <c r="V64"/>
  <c r="T65"/>
  <c r="U64"/>
  <c r="G42"/>
  <c r="A64" i="14" l="1"/>
  <c r="G63"/>
  <c r="D63"/>
  <c r="C63" s="1"/>
  <c r="V63" s="1"/>
  <c r="B63"/>
  <c r="U64"/>
  <c r="T65"/>
  <c r="U64" i="13"/>
  <c r="T65"/>
  <c r="A65"/>
  <c r="B64"/>
  <c r="W43" i="12"/>
  <c r="X43" s="1"/>
  <c r="T66"/>
  <c r="U65"/>
  <c r="V65"/>
  <c r="D43"/>
  <c r="E43" s="1"/>
  <c r="F43" s="1"/>
  <c r="F63" i="14" l="1"/>
  <c r="U65"/>
  <c r="T66"/>
  <c r="A65"/>
  <c r="G64"/>
  <c r="D64"/>
  <c r="C64" s="1"/>
  <c r="V64" s="1"/>
  <c r="B64"/>
  <c r="A66" i="13"/>
  <c r="B65"/>
  <c r="U65"/>
  <c r="T66"/>
  <c r="Y43" i="12"/>
  <c r="Z43"/>
  <c r="V66"/>
  <c r="T67"/>
  <c r="U66"/>
  <c r="G43"/>
  <c r="F64" i="14" l="1"/>
  <c r="A66"/>
  <c r="G65"/>
  <c r="F65"/>
  <c r="D65"/>
  <c r="C65" s="1"/>
  <c r="V65" s="1"/>
  <c r="B65"/>
  <c r="U66"/>
  <c r="T67"/>
  <c r="U66" i="13"/>
  <c r="T67"/>
  <c r="A67"/>
  <c r="B66"/>
  <c r="W44" i="12"/>
  <c r="X44" s="1"/>
  <c r="T68"/>
  <c r="U67"/>
  <c r="V67"/>
  <c r="D44"/>
  <c r="E44" s="1"/>
  <c r="F44" s="1"/>
  <c r="U67" i="14" l="1"/>
  <c r="T68"/>
  <c r="A67"/>
  <c r="G66"/>
  <c r="F66"/>
  <c r="D66"/>
  <c r="C66" s="1"/>
  <c r="V66" s="1"/>
  <c r="B66"/>
  <c r="A68" i="13"/>
  <c r="B67"/>
  <c r="U67"/>
  <c r="T68"/>
  <c r="Y44" i="12"/>
  <c r="Z44"/>
  <c r="V68"/>
  <c r="T69"/>
  <c r="U68"/>
  <c r="G44"/>
  <c r="A68" i="14" l="1"/>
  <c r="G67"/>
  <c r="D67"/>
  <c r="C67" s="1"/>
  <c r="V67" s="1"/>
  <c r="B67"/>
  <c r="U68"/>
  <c r="T69"/>
  <c r="U68" i="13"/>
  <c r="T69"/>
  <c r="A69"/>
  <c r="B68"/>
  <c r="W45" i="12"/>
  <c r="X45" s="1"/>
  <c r="T70"/>
  <c r="U69"/>
  <c r="V69"/>
  <c r="D45"/>
  <c r="E45" s="1"/>
  <c r="F45" s="1"/>
  <c r="F67" i="14" l="1"/>
  <c r="U69"/>
  <c r="T70"/>
  <c r="A69"/>
  <c r="G68"/>
  <c r="D68"/>
  <c r="C68" s="1"/>
  <c r="V68" s="1"/>
  <c r="B68"/>
  <c r="U69" i="13"/>
  <c r="T70"/>
  <c r="A70"/>
  <c r="B69"/>
  <c r="Y45" i="12"/>
  <c r="Z45"/>
  <c r="V70"/>
  <c r="T71"/>
  <c r="U70"/>
  <c r="G45"/>
  <c r="F68" i="14" l="1"/>
  <c r="A70"/>
  <c r="G69"/>
  <c r="F69"/>
  <c r="D69"/>
  <c r="C69" s="1"/>
  <c r="V69" s="1"/>
  <c r="B69"/>
  <c r="U70"/>
  <c r="T71"/>
  <c r="A71" i="13"/>
  <c r="B70"/>
  <c r="U70"/>
  <c r="T71"/>
  <c r="W46" i="12"/>
  <c r="X46" s="1"/>
  <c r="T72"/>
  <c r="U71"/>
  <c r="V71"/>
  <c r="D46"/>
  <c r="E46" s="1"/>
  <c r="F46" s="1"/>
  <c r="U71" i="14" l="1"/>
  <c r="T72"/>
  <c r="A71"/>
  <c r="G70"/>
  <c r="F70"/>
  <c r="D70"/>
  <c r="C70" s="1"/>
  <c r="V70" s="1"/>
  <c r="B70"/>
  <c r="U71" i="13"/>
  <c r="T72"/>
  <c r="A72"/>
  <c r="B71"/>
  <c r="Y46" i="12"/>
  <c r="Z46"/>
  <c r="V72"/>
  <c r="T73"/>
  <c r="U72"/>
  <c r="G46"/>
  <c r="A72" i="14" l="1"/>
  <c r="G71"/>
  <c r="D71"/>
  <c r="C71" s="1"/>
  <c r="V71" s="1"/>
  <c r="B71"/>
  <c r="U72"/>
  <c r="T73"/>
  <c r="A73" i="13"/>
  <c r="B72"/>
  <c r="U72"/>
  <c r="T73"/>
  <c r="W47" i="12"/>
  <c r="X47" s="1"/>
  <c r="T74"/>
  <c r="U73"/>
  <c r="V73"/>
  <c r="D47"/>
  <c r="E47" s="1"/>
  <c r="F47" s="1"/>
  <c r="F71" i="14" l="1"/>
  <c r="U73"/>
  <c r="T74"/>
  <c r="A73"/>
  <c r="G72"/>
  <c r="D72"/>
  <c r="C72" s="1"/>
  <c r="V72" s="1"/>
  <c r="B72"/>
  <c r="U73" i="13"/>
  <c r="T74"/>
  <c r="A74"/>
  <c r="B73"/>
  <c r="Y47" i="12"/>
  <c r="Z47"/>
  <c r="V74"/>
  <c r="T75"/>
  <c r="U74"/>
  <c r="G47"/>
  <c r="F72" i="14" l="1"/>
  <c r="A74"/>
  <c r="G73"/>
  <c r="F73"/>
  <c r="D73"/>
  <c r="C73" s="1"/>
  <c r="V73" s="1"/>
  <c r="B73"/>
  <c r="U74"/>
  <c r="T75"/>
  <c r="A75" i="13"/>
  <c r="B74"/>
  <c r="U74"/>
  <c r="T75"/>
  <c r="W48" i="12"/>
  <c r="X48" s="1"/>
  <c r="T76"/>
  <c r="U75"/>
  <c r="V75"/>
  <c r="D48"/>
  <c r="E48" s="1"/>
  <c r="F48" s="1"/>
  <c r="U75" i="14" l="1"/>
  <c r="T76"/>
  <c r="A75"/>
  <c r="G74"/>
  <c r="F74"/>
  <c r="D74"/>
  <c r="C74" s="1"/>
  <c r="V74" s="1"/>
  <c r="B74"/>
  <c r="A76" i="13"/>
  <c r="B75"/>
  <c r="U75"/>
  <c r="T76"/>
  <c r="Y48" i="12"/>
  <c r="Z48"/>
  <c r="V76"/>
  <c r="T77"/>
  <c r="U76"/>
  <c r="G48"/>
  <c r="A76" i="14" l="1"/>
  <c r="G75"/>
  <c r="D75"/>
  <c r="C75" s="1"/>
  <c r="V75" s="1"/>
  <c r="B75"/>
  <c r="U76"/>
  <c r="T77"/>
  <c r="A77" i="13"/>
  <c r="B76"/>
  <c r="U76"/>
  <c r="T77"/>
  <c r="W49" i="12"/>
  <c r="X49" s="1"/>
  <c r="T78"/>
  <c r="U77"/>
  <c r="V77"/>
  <c r="D49"/>
  <c r="E49" s="1"/>
  <c r="F49" s="1"/>
  <c r="F75" i="14" l="1"/>
  <c r="U77"/>
  <c r="T78"/>
  <c r="A77"/>
  <c r="G76"/>
  <c r="D76"/>
  <c r="C76" s="1"/>
  <c r="V76" s="1"/>
  <c r="B76"/>
  <c r="U77" i="13"/>
  <c r="T78"/>
  <c r="A78"/>
  <c r="B77"/>
  <c r="Y49" i="12"/>
  <c r="Z49"/>
  <c r="V78"/>
  <c r="T79"/>
  <c r="U78"/>
  <c r="G49"/>
  <c r="F76" i="14" l="1"/>
  <c r="A78"/>
  <c r="G77"/>
  <c r="F77"/>
  <c r="D77"/>
  <c r="C77" s="1"/>
  <c r="V77" s="1"/>
  <c r="B77"/>
  <c r="U78"/>
  <c r="T79"/>
  <c r="A79" i="13"/>
  <c r="B78"/>
  <c r="U78"/>
  <c r="T79"/>
  <c r="W50" i="12"/>
  <c r="X50" s="1"/>
  <c r="T80"/>
  <c r="U79"/>
  <c r="V79"/>
  <c r="D50"/>
  <c r="E50" s="1"/>
  <c r="F50" s="1"/>
  <c r="U79" i="14" l="1"/>
  <c r="T80"/>
  <c r="A79"/>
  <c r="G78"/>
  <c r="F78"/>
  <c r="D78"/>
  <c r="C78" s="1"/>
  <c r="V78" s="1"/>
  <c r="B78"/>
  <c r="U79" i="13"/>
  <c r="T80"/>
  <c r="A80"/>
  <c r="B79"/>
  <c r="Y50" i="12"/>
  <c r="Z50"/>
  <c r="V80"/>
  <c r="T81"/>
  <c r="U80"/>
  <c r="G50"/>
  <c r="A80" i="14" l="1"/>
  <c r="G79"/>
  <c r="D79"/>
  <c r="C79" s="1"/>
  <c r="V79" s="1"/>
  <c r="B79"/>
  <c r="U80"/>
  <c r="T81"/>
  <c r="A81" i="13"/>
  <c r="B80"/>
  <c r="U80"/>
  <c r="T81"/>
  <c r="W51" i="12"/>
  <c r="X51" s="1"/>
  <c r="T82"/>
  <c r="U81"/>
  <c r="V81"/>
  <c r="D51"/>
  <c r="E51" s="1"/>
  <c r="F51" s="1"/>
  <c r="F79" i="14" l="1"/>
  <c r="U81"/>
  <c r="T82"/>
  <c r="A81"/>
  <c r="G80"/>
  <c r="D80"/>
  <c r="C80" s="1"/>
  <c r="V80" s="1"/>
  <c r="B80"/>
  <c r="U81" i="13"/>
  <c r="T82"/>
  <c r="A82"/>
  <c r="B81"/>
  <c r="Y51" i="12"/>
  <c r="Z51"/>
  <c r="V82"/>
  <c r="T83"/>
  <c r="U82"/>
  <c r="G51"/>
  <c r="F80" i="14" l="1"/>
  <c r="A82"/>
  <c r="G81"/>
  <c r="F81"/>
  <c r="D81"/>
  <c r="C81" s="1"/>
  <c r="V81" s="1"/>
  <c r="B81"/>
  <c r="U82"/>
  <c r="T83"/>
  <c r="A83" i="13"/>
  <c r="B82"/>
  <c r="U82"/>
  <c r="T83"/>
  <c r="W52" i="12"/>
  <c r="X52" s="1"/>
  <c r="T84"/>
  <c r="U83"/>
  <c r="V83"/>
  <c r="D52"/>
  <c r="E52" s="1"/>
  <c r="F52" s="1"/>
  <c r="U83" i="14" l="1"/>
  <c r="T84"/>
  <c r="A83"/>
  <c r="G82"/>
  <c r="F82"/>
  <c r="D82"/>
  <c r="C82" s="1"/>
  <c r="V82" s="1"/>
  <c r="B82"/>
  <c r="U83" i="13"/>
  <c r="T84"/>
  <c r="A84"/>
  <c r="B83"/>
  <c r="Y52" i="12"/>
  <c r="Z52"/>
  <c r="V84"/>
  <c r="T85"/>
  <c r="U84"/>
  <c r="G52"/>
  <c r="A84" i="14" l="1"/>
  <c r="G83"/>
  <c r="D83"/>
  <c r="C83" s="1"/>
  <c r="V83" s="1"/>
  <c r="B83"/>
  <c r="U84"/>
  <c r="T85"/>
  <c r="A85" i="13"/>
  <c r="B84"/>
  <c r="U84"/>
  <c r="T85"/>
  <c r="W53" i="12"/>
  <c r="X53" s="1"/>
  <c r="T86"/>
  <c r="U85"/>
  <c r="V85"/>
  <c r="D53"/>
  <c r="E53" s="1"/>
  <c r="F53" s="1"/>
  <c r="F83" i="14" l="1"/>
  <c r="U85"/>
  <c r="T86"/>
  <c r="A85"/>
  <c r="G84"/>
  <c r="D84"/>
  <c r="C84" s="1"/>
  <c r="V84" s="1"/>
  <c r="B84"/>
  <c r="U85" i="13"/>
  <c r="T86"/>
  <c r="A86"/>
  <c r="B85"/>
  <c r="Y53" i="12"/>
  <c r="Z53"/>
  <c r="V86"/>
  <c r="T87"/>
  <c r="U86"/>
  <c r="G53"/>
  <c r="F84" i="14" l="1"/>
  <c r="A86"/>
  <c r="G85"/>
  <c r="F85"/>
  <c r="D85"/>
  <c r="C85" s="1"/>
  <c r="V85" s="1"/>
  <c r="B85"/>
  <c r="U86"/>
  <c r="T87"/>
  <c r="A87" i="13"/>
  <c r="B86"/>
  <c r="U86"/>
  <c r="T87"/>
  <c r="W54" i="12"/>
  <c r="X54" s="1"/>
  <c r="T88"/>
  <c r="U87"/>
  <c r="V87"/>
  <c r="D54"/>
  <c r="E54" s="1"/>
  <c r="F54" s="1"/>
  <c r="A87" i="14" l="1"/>
  <c r="G86"/>
  <c r="D86"/>
  <c r="C86" s="1"/>
  <c r="V86" s="1"/>
  <c r="B86"/>
  <c r="U87"/>
  <c r="T88"/>
  <c r="U87" i="13"/>
  <c r="T88"/>
  <c r="A88"/>
  <c r="B87"/>
  <c r="Y54" i="12"/>
  <c r="Z54"/>
  <c r="V88"/>
  <c r="T89"/>
  <c r="U88"/>
  <c r="G54"/>
  <c r="F86" i="14" l="1"/>
  <c r="U88"/>
  <c r="T89"/>
  <c r="A88"/>
  <c r="G87"/>
  <c r="D87"/>
  <c r="C87" s="1"/>
  <c r="V87" s="1"/>
  <c r="B87"/>
  <c r="A89" i="13"/>
  <c r="B88"/>
  <c r="U88"/>
  <c r="T89"/>
  <c r="W55" i="12"/>
  <c r="X55" s="1"/>
  <c r="T90"/>
  <c r="U89"/>
  <c r="V89"/>
  <c r="D55"/>
  <c r="E55" s="1"/>
  <c r="F55" s="1"/>
  <c r="F87" i="14" l="1"/>
  <c r="A89"/>
  <c r="G88"/>
  <c r="F88"/>
  <c r="D88"/>
  <c r="C88" s="1"/>
  <c r="V88" s="1"/>
  <c r="B88"/>
  <c r="U89"/>
  <c r="T90"/>
  <c r="U89" i="13"/>
  <c r="T90"/>
  <c r="A90"/>
  <c r="B89"/>
  <c r="Y55" i="12"/>
  <c r="Z55"/>
  <c r="V90"/>
  <c r="T91"/>
  <c r="U90"/>
  <c r="G55"/>
  <c r="U90" i="14" l="1"/>
  <c r="T91"/>
  <c r="A90"/>
  <c r="G89"/>
  <c r="F89"/>
  <c r="D89"/>
  <c r="C89" s="1"/>
  <c r="V89" s="1"/>
  <c r="B89"/>
  <c r="A91" i="13"/>
  <c r="B90"/>
  <c r="U90"/>
  <c r="T91"/>
  <c r="W56" i="12"/>
  <c r="X56" s="1"/>
  <c r="T92"/>
  <c r="U91"/>
  <c r="V91"/>
  <c r="D56"/>
  <c r="E56" s="1"/>
  <c r="F56" s="1"/>
  <c r="A91" i="14" l="1"/>
  <c r="G90"/>
  <c r="D90"/>
  <c r="C90" s="1"/>
  <c r="V90" s="1"/>
  <c r="B90"/>
  <c r="U91"/>
  <c r="T92"/>
  <c r="U91" i="13"/>
  <c r="T92"/>
  <c r="A92"/>
  <c r="B91"/>
  <c r="Y56" i="12"/>
  <c r="Z56"/>
  <c r="V92"/>
  <c r="T93"/>
  <c r="U92"/>
  <c r="G56"/>
  <c r="F90" i="14" l="1"/>
  <c r="U92"/>
  <c r="T93"/>
  <c r="A92"/>
  <c r="G91"/>
  <c r="D91"/>
  <c r="C91" s="1"/>
  <c r="V91" s="1"/>
  <c r="B91"/>
  <c r="A93" i="13"/>
  <c r="B92"/>
  <c r="U92"/>
  <c r="T93"/>
  <c r="W57" i="12"/>
  <c r="X57" s="1"/>
  <c r="T94"/>
  <c r="U93"/>
  <c r="V93"/>
  <c r="D57"/>
  <c r="E57" s="1"/>
  <c r="F57" s="1"/>
  <c r="F91" i="14" l="1"/>
  <c r="A93"/>
  <c r="G92"/>
  <c r="F92"/>
  <c r="D92"/>
  <c r="C92" s="1"/>
  <c r="V92" s="1"/>
  <c r="B92"/>
  <c r="U93"/>
  <c r="T94"/>
  <c r="U93" i="13"/>
  <c r="T94"/>
  <c r="A94"/>
  <c r="B93"/>
  <c r="Y57" i="12"/>
  <c r="Z57"/>
  <c r="V94"/>
  <c r="T95"/>
  <c r="U94"/>
  <c r="G57"/>
  <c r="A94" i="14" l="1"/>
  <c r="G93"/>
  <c r="D93"/>
  <c r="C93" s="1"/>
  <c r="V93" s="1"/>
  <c r="B93"/>
  <c r="U94"/>
  <c r="T95"/>
  <c r="A95" i="13"/>
  <c r="B94"/>
  <c r="U94"/>
  <c r="T95"/>
  <c r="W58" i="12"/>
  <c r="X58" s="1"/>
  <c r="T96"/>
  <c r="U95"/>
  <c r="V95"/>
  <c r="D58"/>
  <c r="E58" s="1"/>
  <c r="F58" s="1"/>
  <c r="F93" i="14" l="1"/>
  <c r="U95"/>
  <c r="T96"/>
  <c r="A95"/>
  <c r="G94"/>
  <c r="D94"/>
  <c r="C94" s="1"/>
  <c r="V94" s="1"/>
  <c r="B94"/>
  <c r="U95" i="13"/>
  <c r="T96"/>
  <c r="A96"/>
  <c r="B95"/>
  <c r="Y58" i="12"/>
  <c r="Z58"/>
  <c r="V96"/>
  <c r="T97"/>
  <c r="U96"/>
  <c r="G58"/>
  <c r="F94" i="14" l="1"/>
  <c r="A96"/>
  <c r="G95"/>
  <c r="F95"/>
  <c r="D95"/>
  <c r="C95" s="1"/>
  <c r="V95" s="1"/>
  <c r="B95"/>
  <c r="U96"/>
  <c r="T97"/>
  <c r="A97" i="13"/>
  <c r="B96"/>
  <c r="U96"/>
  <c r="T97"/>
  <c r="W59" i="12"/>
  <c r="X59" s="1"/>
  <c r="T98"/>
  <c r="U97"/>
  <c r="V97"/>
  <c r="D59"/>
  <c r="E59" s="1"/>
  <c r="F59" s="1"/>
  <c r="U97" i="14" l="1"/>
  <c r="T98"/>
  <c r="A97"/>
  <c r="G96"/>
  <c r="F96"/>
  <c r="D96"/>
  <c r="C96" s="1"/>
  <c r="V96" s="1"/>
  <c r="B96"/>
  <c r="U97" i="13"/>
  <c r="T98"/>
  <c r="A98"/>
  <c r="B97"/>
  <c r="Y59" i="12"/>
  <c r="Z59"/>
  <c r="V98"/>
  <c r="T99"/>
  <c r="U98"/>
  <c r="G59"/>
  <c r="A98" i="14" l="1"/>
  <c r="G97"/>
  <c r="D97"/>
  <c r="C97" s="1"/>
  <c r="V97" s="1"/>
  <c r="B97"/>
  <c r="U98"/>
  <c r="T99"/>
  <c r="A99" i="13"/>
  <c r="B98"/>
  <c r="U98"/>
  <c r="T99"/>
  <c r="W60" i="12"/>
  <c r="X60" s="1"/>
  <c r="T100"/>
  <c r="U99"/>
  <c r="V99"/>
  <c r="D60"/>
  <c r="E60" s="1"/>
  <c r="F60" s="1"/>
  <c r="F97" i="14" l="1"/>
  <c r="U99"/>
  <c r="T100"/>
  <c r="A99"/>
  <c r="G98"/>
  <c r="D98"/>
  <c r="C98" s="1"/>
  <c r="V98" s="1"/>
  <c r="B98"/>
  <c r="U99" i="13"/>
  <c r="T100"/>
  <c r="A100"/>
  <c r="B99"/>
  <c r="Y60" i="12"/>
  <c r="Z60"/>
  <c r="V100"/>
  <c r="T101"/>
  <c r="U100"/>
  <c r="G60"/>
  <c r="F98" i="14" l="1"/>
  <c r="A100"/>
  <c r="G99"/>
  <c r="F99"/>
  <c r="D99"/>
  <c r="C99" s="1"/>
  <c r="V99" s="1"/>
  <c r="B99"/>
  <c r="U100"/>
  <c r="T101"/>
  <c r="U100" i="13"/>
  <c r="T101"/>
  <c r="A101"/>
  <c r="B100"/>
  <c r="W61" i="12"/>
  <c r="X61" s="1"/>
  <c r="T102"/>
  <c r="U101"/>
  <c r="V101"/>
  <c r="D61"/>
  <c r="E61" s="1"/>
  <c r="F61" s="1"/>
  <c r="U101" i="14" l="1"/>
  <c r="T102"/>
  <c r="A101"/>
  <c r="G100"/>
  <c r="F100"/>
  <c r="D100"/>
  <c r="C100" s="1"/>
  <c r="V100" s="1"/>
  <c r="B100"/>
  <c r="U101" i="13"/>
  <c r="T102"/>
  <c r="A102"/>
  <c r="B101"/>
  <c r="Y61" i="12"/>
  <c r="Z61"/>
  <c r="V102"/>
  <c r="T103"/>
  <c r="U102"/>
  <c r="G61"/>
  <c r="A102" i="14" l="1"/>
  <c r="G101"/>
  <c r="D101"/>
  <c r="C101" s="1"/>
  <c r="V101" s="1"/>
  <c r="B101"/>
  <c r="U102"/>
  <c r="T103"/>
  <c r="A103" i="13"/>
  <c r="B102"/>
  <c r="U102"/>
  <c r="T103"/>
  <c r="W62" i="12"/>
  <c r="X62" s="1"/>
  <c r="T104"/>
  <c r="U103"/>
  <c r="V103"/>
  <c r="D62"/>
  <c r="E62" s="1"/>
  <c r="F62" s="1"/>
  <c r="F101" i="14" l="1"/>
  <c r="U103"/>
  <c r="T104"/>
  <c r="A103"/>
  <c r="G102"/>
  <c r="D102"/>
  <c r="C102" s="1"/>
  <c r="V102" s="1"/>
  <c r="B102"/>
  <c r="U103" i="13"/>
  <c r="T104"/>
  <c r="A104"/>
  <c r="B103"/>
  <c r="Y62" i="12"/>
  <c r="Z62"/>
  <c r="V104"/>
  <c r="T105"/>
  <c r="U104"/>
  <c r="G62"/>
  <c r="F102" i="14" l="1"/>
  <c r="A104"/>
  <c r="G103"/>
  <c r="D103"/>
  <c r="C103" s="1"/>
  <c r="V103" s="1"/>
  <c r="B103"/>
  <c r="U104"/>
  <c r="T105"/>
  <c r="U104" i="13"/>
  <c r="T105"/>
  <c r="A105"/>
  <c r="B104"/>
  <c r="W63" i="12"/>
  <c r="X63" s="1"/>
  <c r="T106"/>
  <c r="U105"/>
  <c r="V105"/>
  <c r="D63"/>
  <c r="E63" s="1"/>
  <c r="F63" s="1"/>
  <c r="F103" i="14" l="1"/>
  <c r="U105"/>
  <c r="T106"/>
  <c r="A105"/>
  <c r="G104"/>
  <c r="D104"/>
  <c r="C104" s="1"/>
  <c r="V104" s="1"/>
  <c r="B104"/>
  <c r="A106" i="13"/>
  <c r="B105"/>
  <c r="U105"/>
  <c r="T106"/>
  <c r="Y63" i="12"/>
  <c r="Z63"/>
  <c r="V106"/>
  <c r="T107"/>
  <c r="U106"/>
  <c r="G63"/>
  <c r="F104" i="14" l="1"/>
  <c r="A106"/>
  <c r="G105"/>
  <c r="F105"/>
  <c r="D105"/>
  <c r="C105" s="1"/>
  <c r="V105" s="1"/>
  <c r="B105"/>
  <c r="U106"/>
  <c r="T107"/>
  <c r="U106" i="13"/>
  <c r="T107"/>
  <c r="A107"/>
  <c r="B106"/>
  <c r="W64" i="12"/>
  <c r="X64" s="1"/>
  <c r="T108"/>
  <c r="U107"/>
  <c r="V107"/>
  <c r="D64"/>
  <c r="E64" s="1"/>
  <c r="F64" s="1"/>
  <c r="U107" i="14" l="1"/>
  <c r="T108"/>
  <c r="A107"/>
  <c r="G106"/>
  <c r="F106"/>
  <c r="D106"/>
  <c r="C106" s="1"/>
  <c r="V106" s="1"/>
  <c r="B106"/>
  <c r="A108" i="13"/>
  <c r="B107"/>
  <c r="U107"/>
  <c r="T108"/>
  <c r="Y64" i="12"/>
  <c r="Z64"/>
  <c r="V108"/>
  <c r="T109"/>
  <c r="U108"/>
  <c r="G64"/>
  <c r="A108" i="14" l="1"/>
  <c r="G107"/>
  <c r="D107"/>
  <c r="C107" s="1"/>
  <c r="V107" s="1"/>
  <c r="B107"/>
  <c r="U108"/>
  <c r="T109"/>
  <c r="U108" i="13"/>
  <c r="T109"/>
  <c r="A109"/>
  <c r="B108"/>
  <c r="W65" i="12"/>
  <c r="X65" s="1"/>
  <c r="T110"/>
  <c r="U109"/>
  <c r="V109"/>
  <c r="D65"/>
  <c r="E65" s="1"/>
  <c r="F65" s="1"/>
  <c r="F107" i="14" l="1"/>
  <c r="U109"/>
  <c r="T110"/>
  <c r="A109"/>
  <c r="G108"/>
  <c r="D108"/>
  <c r="C108" s="1"/>
  <c r="V108" s="1"/>
  <c r="B108"/>
  <c r="A110" i="13"/>
  <c r="B109"/>
  <c r="U109"/>
  <c r="T110"/>
  <c r="Y65" i="12"/>
  <c r="Z65"/>
  <c r="V110"/>
  <c r="T111"/>
  <c r="U110"/>
  <c r="G65"/>
  <c r="F108" i="14" l="1"/>
  <c r="A110"/>
  <c r="G109"/>
  <c r="F109"/>
  <c r="D109"/>
  <c r="C109" s="1"/>
  <c r="V109" s="1"/>
  <c r="B109"/>
  <c r="U110"/>
  <c r="T111"/>
  <c r="U110" i="13"/>
  <c r="T111"/>
  <c r="A111"/>
  <c r="B110"/>
  <c r="W66" i="12"/>
  <c r="X66" s="1"/>
  <c r="T112"/>
  <c r="U111"/>
  <c r="V111"/>
  <c r="D66"/>
  <c r="E66" s="1"/>
  <c r="F66" s="1"/>
  <c r="U111" i="14" l="1"/>
  <c r="T112"/>
  <c r="A111"/>
  <c r="G110"/>
  <c r="F110"/>
  <c r="D110"/>
  <c r="C110" s="1"/>
  <c r="V110" s="1"/>
  <c r="B110"/>
  <c r="A112" i="13"/>
  <c r="B111"/>
  <c r="U111"/>
  <c r="T112"/>
  <c r="Y66" i="12"/>
  <c r="Z66"/>
  <c r="V112"/>
  <c r="T113"/>
  <c r="U112"/>
  <c r="G66"/>
  <c r="A112" i="14" l="1"/>
  <c r="G111"/>
  <c r="D111"/>
  <c r="C111" s="1"/>
  <c r="V111" s="1"/>
  <c r="B111"/>
  <c r="U112"/>
  <c r="T113"/>
  <c r="U112" i="13"/>
  <c r="T113"/>
  <c r="A113"/>
  <c r="B112"/>
  <c r="W67" i="12"/>
  <c r="X67" s="1"/>
  <c r="T114"/>
  <c r="U113"/>
  <c r="V113"/>
  <c r="D67"/>
  <c r="E67" s="1"/>
  <c r="F67" s="1"/>
  <c r="F111" i="14" l="1"/>
  <c r="U113"/>
  <c r="T114"/>
  <c r="A113"/>
  <c r="G112"/>
  <c r="D112"/>
  <c r="C112" s="1"/>
  <c r="V112" s="1"/>
  <c r="B112"/>
  <c r="A114" i="13"/>
  <c r="B113"/>
  <c r="U113"/>
  <c r="T114"/>
  <c r="Y67" i="12"/>
  <c r="Z67"/>
  <c r="V114"/>
  <c r="T115"/>
  <c r="U114"/>
  <c r="G67"/>
  <c r="F112" i="14" l="1"/>
  <c r="A114"/>
  <c r="G113"/>
  <c r="F113"/>
  <c r="D113"/>
  <c r="C113" s="1"/>
  <c r="V113" s="1"/>
  <c r="B113"/>
  <c r="U114"/>
  <c r="T115"/>
  <c r="U114" i="13"/>
  <c r="T115"/>
  <c r="A115"/>
  <c r="B114"/>
  <c r="W68" i="12"/>
  <c r="X68" s="1"/>
  <c r="Z68"/>
  <c r="T116"/>
  <c r="U115"/>
  <c r="V115"/>
  <c r="D68"/>
  <c r="E68" s="1"/>
  <c r="F68" s="1"/>
  <c r="U115" i="14" l="1"/>
  <c r="T116"/>
  <c r="A115"/>
  <c r="G114"/>
  <c r="F114"/>
  <c r="D114"/>
  <c r="C114" s="1"/>
  <c r="V114" s="1"/>
  <c r="B114"/>
  <c r="A116" i="13"/>
  <c r="B115"/>
  <c r="U115"/>
  <c r="T116"/>
  <c r="W69" i="12"/>
  <c r="X69" s="1"/>
  <c r="Y69" s="1"/>
  <c r="Z69"/>
  <c r="Y68"/>
  <c r="V116"/>
  <c r="T117"/>
  <c r="U116"/>
  <c r="G68"/>
  <c r="A116" i="14" l="1"/>
  <c r="G115"/>
  <c r="D115"/>
  <c r="C115" s="1"/>
  <c r="V115" s="1"/>
  <c r="B115"/>
  <c r="U116"/>
  <c r="T117"/>
  <c r="U116" i="13"/>
  <c r="T117"/>
  <c r="A117"/>
  <c r="B116"/>
  <c r="W70" i="12"/>
  <c r="X70" s="1"/>
  <c r="Z70"/>
  <c r="T118"/>
  <c r="U117"/>
  <c r="V117"/>
  <c r="D69"/>
  <c r="E69" s="1"/>
  <c r="F69" s="1"/>
  <c r="F115" i="14" l="1"/>
  <c r="A117"/>
  <c r="G116"/>
  <c r="F116"/>
  <c r="D116"/>
  <c r="C116" s="1"/>
  <c r="V116" s="1"/>
  <c r="B116"/>
  <c r="U117"/>
  <c r="T118"/>
  <c r="A118" i="13"/>
  <c r="B117"/>
  <c r="U117"/>
  <c r="T118"/>
  <c r="W71" i="12"/>
  <c r="X71" s="1"/>
  <c r="Y71" s="1"/>
  <c r="Z71"/>
  <c r="Y70"/>
  <c r="V118"/>
  <c r="T119"/>
  <c r="U118"/>
  <c r="G69"/>
  <c r="U118" i="14" l="1"/>
  <c r="T119"/>
  <c r="A118"/>
  <c r="G117"/>
  <c r="F117"/>
  <c r="D117"/>
  <c r="C117" s="1"/>
  <c r="V117" s="1"/>
  <c r="B117"/>
  <c r="U118" i="13"/>
  <c r="T119"/>
  <c r="A119"/>
  <c r="B118"/>
  <c r="W72" i="12"/>
  <c r="X72" s="1"/>
  <c r="Z72"/>
  <c r="T120"/>
  <c r="U119"/>
  <c r="V119"/>
  <c r="D70"/>
  <c r="E70" s="1"/>
  <c r="F70" s="1"/>
  <c r="A119" i="14" l="1"/>
  <c r="G118"/>
  <c r="F118"/>
  <c r="D118"/>
  <c r="C118" s="1"/>
  <c r="V118" s="1"/>
  <c r="B118"/>
  <c r="U119"/>
  <c r="T120"/>
  <c r="A120" i="13"/>
  <c r="B119"/>
  <c r="U119"/>
  <c r="T120"/>
  <c r="W73" i="12"/>
  <c r="X73" s="1"/>
  <c r="Y73" s="1"/>
  <c r="Z73"/>
  <c r="Y72"/>
  <c r="V120"/>
  <c r="T121"/>
  <c r="U120"/>
  <c r="G70"/>
  <c r="U120" i="14" l="1"/>
  <c r="T121"/>
  <c r="A120"/>
  <c r="G119"/>
  <c r="F119"/>
  <c r="D119"/>
  <c r="C119" s="1"/>
  <c r="V119" s="1"/>
  <c r="B119"/>
  <c r="U120" i="13"/>
  <c r="T121"/>
  <c r="A121"/>
  <c r="B120"/>
  <c r="W74" i="12"/>
  <c r="X74" s="1"/>
  <c r="Z74"/>
  <c r="T122"/>
  <c r="U121"/>
  <c r="V121"/>
  <c r="D71"/>
  <c r="E71" s="1"/>
  <c r="F71" s="1"/>
  <c r="A121" i="14" l="1"/>
  <c r="G120"/>
  <c r="D120"/>
  <c r="C120" s="1"/>
  <c r="V120" s="1"/>
  <c r="B120"/>
  <c r="U121"/>
  <c r="T122"/>
  <c r="A122" i="13"/>
  <c r="B121"/>
  <c r="U121"/>
  <c r="T122"/>
  <c r="W75" i="12"/>
  <c r="X75" s="1"/>
  <c r="Y75" s="1"/>
  <c r="Z75"/>
  <c r="Y74"/>
  <c r="V122"/>
  <c r="T123"/>
  <c r="U122"/>
  <c r="G71"/>
  <c r="F120" i="14" l="1"/>
  <c r="U122"/>
  <c r="T123"/>
  <c r="A122"/>
  <c r="G121"/>
  <c r="D121"/>
  <c r="C121" s="1"/>
  <c r="V121" s="1"/>
  <c r="B121"/>
  <c r="U122" i="13"/>
  <c r="T123"/>
  <c r="A123"/>
  <c r="B122"/>
  <c r="W76" i="12"/>
  <c r="X76" s="1"/>
  <c r="Z76"/>
  <c r="T124"/>
  <c r="U123"/>
  <c r="V123"/>
  <c r="D72"/>
  <c r="E72" s="1"/>
  <c r="F72" s="1"/>
  <c r="F121" i="14" l="1"/>
  <c r="A123"/>
  <c r="G122"/>
  <c r="F122"/>
  <c r="D122"/>
  <c r="C122" s="1"/>
  <c r="V122" s="1"/>
  <c r="B122"/>
  <c r="U123"/>
  <c r="T124"/>
  <c r="A124" i="13"/>
  <c r="B123"/>
  <c r="U123"/>
  <c r="T124"/>
  <c r="W77" i="12"/>
  <c r="X77" s="1"/>
  <c r="Y77" s="1"/>
  <c r="Z77"/>
  <c r="Y76"/>
  <c r="V124"/>
  <c r="T125"/>
  <c r="U124"/>
  <c r="G72"/>
  <c r="U124" i="14" l="1"/>
  <c r="T125"/>
  <c r="A124"/>
  <c r="G123"/>
  <c r="F123"/>
  <c r="D123"/>
  <c r="C123" s="1"/>
  <c r="V123" s="1"/>
  <c r="B123"/>
  <c r="U124" i="13"/>
  <c r="T125"/>
  <c r="A125"/>
  <c r="B124"/>
  <c r="W78" i="12"/>
  <c r="X78" s="1"/>
  <c r="Z78"/>
  <c r="T126"/>
  <c r="U125"/>
  <c r="V125"/>
  <c r="D73"/>
  <c r="E73" s="1"/>
  <c r="F73" s="1"/>
  <c r="A125" i="14" l="1"/>
  <c r="G124"/>
  <c r="D124"/>
  <c r="C124" s="1"/>
  <c r="V124" s="1"/>
  <c r="B124"/>
  <c r="U125"/>
  <c r="T126"/>
  <c r="A126" i="13"/>
  <c r="B125"/>
  <c r="U125"/>
  <c r="T126"/>
  <c r="W79" i="12"/>
  <c r="X79" s="1"/>
  <c r="Y78"/>
  <c r="V126"/>
  <c r="T127"/>
  <c r="U126"/>
  <c r="G73"/>
  <c r="F124" i="14" l="1"/>
  <c r="A126"/>
  <c r="G125"/>
  <c r="F125"/>
  <c r="D125"/>
  <c r="C125" s="1"/>
  <c r="V125" s="1"/>
  <c r="B125"/>
  <c r="U126"/>
  <c r="T127"/>
  <c r="U126" i="13"/>
  <c r="T127"/>
  <c r="A127"/>
  <c r="B126"/>
  <c r="Y79" i="12"/>
  <c r="Z79"/>
  <c r="T128"/>
  <c r="U127"/>
  <c r="V127"/>
  <c r="D74"/>
  <c r="E74" s="1"/>
  <c r="F74" s="1"/>
  <c r="U127" i="14" l="1"/>
  <c r="T128"/>
  <c r="A127"/>
  <c r="G126"/>
  <c r="F126"/>
  <c r="D126"/>
  <c r="C126" s="1"/>
  <c r="V126" s="1"/>
  <c r="B126"/>
  <c r="U127" i="13"/>
  <c r="T128"/>
  <c r="A128"/>
  <c r="B127"/>
  <c r="W80" i="12"/>
  <c r="X80" s="1"/>
  <c r="Z80"/>
  <c r="V128"/>
  <c r="T129"/>
  <c r="U128"/>
  <c r="G74"/>
  <c r="A128" i="14" l="1"/>
  <c r="G127"/>
  <c r="D127"/>
  <c r="C127" s="1"/>
  <c r="V127" s="1"/>
  <c r="B127"/>
  <c r="U128"/>
  <c r="T129"/>
  <c r="A129" i="13"/>
  <c r="B128"/>
  <c r="U128"/>
  <c r="T129"/>
  <c r="W81" i="12"/>
  <c r="X81" s="1"/>
  <c r="Z81"/>
  <c r="Y80"/>
  <c r="T130"/>
  <c r="U129"/>
  <c r="V129"/>
  <c r="D75"/>
  <c r="E75" s="1"/>
  <c r="F75" s="1"/>
  <c r="F127" i="14" l="1"/>
  <c r="U129"/>
  <c r="T130"/>
  <c r="A129"/>
  <c r="G128"/>
  <c r="D128"/>
  <c r="C128" s="1"/>
  <c r="V128" s="1"/>
  <c r="B128"/>
  <c r="U129" i="13"/>
  <c r="T130"/>
  <c r="A130"/>
  <c r="B129"/>
  <c r="W82" i="12"/>
  <c r="X82" s="1"/>
  <c r="Z82"/>
  <c r="Y81"/>
  <c r="V130"/>
  <c r="T131"/>
  <c r="U130"/>
  <c r="G75"/>
  <c r="F128" i="14" l="1"/>
  <c r="A130"/>
  <c r="G129"/>
  <c r="F129"/>
  <c r="D129"/>
  <c r="C129" s="1"/>
  <c r="V129" s="1"/>
  <c r="B129"/>
  <c r="U130"/>
  <c r="T131"/>
  <c r="A131" i="13"/>
  <c r="B130"/>
  <c r="U130"/>
  <c r="T131"/>
  <c r="W83" i="12"/>
  <c r="X83" s="1"/>
  <c r="Z83"/>
  <c r="Y82"/>
  <c r="T132"/>
  <c r="U131"/>
  <c r="V131"/>
  <c r="D76"/>
  <c r="E76" s="1"/>
  <c r="F76" s="1"/>
  <c r="U131" i="14" l="1"/>
  <c r="T132"/>
  <c r="A131"/>
  <c r="G130"/>
  <c r="F130"/>
  <c r="D130"/>
  <c r="C130" s="1"/>
  <c r="V130" s="1"/>
  <c r="B130"/>
  <c r="U131" i="13"/>
  <c r="T132"/>
  <c r="A132"/>
  <c r="B131"/>
  <c r="W84" i="12"/>
  <c r="X84" s="1"/>
  <c r="Z84"/>
  <c r="Y83"/>
  <c r="V132"/>
  <c r="T133"/>
  <c r="U132"/>
  <c r="G76"/>
  <c r="A132" i="14" l="1"/>
  <c r="G131"/>
  <c r="F131"/>
  <c r="D131"/>
  <c r="C131" s="1"/>
  <c r="V131" s="1"/>
  <c r="B131"/>
  <c r="U132"/>
  <c r="T133"/>
  <c r="A133" i="13"/>
  <c r="B132"/>
  <c r="U132"/>
  <c r="T133"/>
  <c r="W85" i="12"/>
  <c r="X85" s="1"/>
  <c r="Z85"/>
  <c r="Y84"/>
  <c r="T134"/>
  <c r="U133"/>
  <c r="V133"/>
  <c r="D77"/>
  <c r="E77" s="1"/>
  <c r="F77" s="1"/>
  <c r="U133" i="14" l="1"/>
  <c r="T134"/>
  <c r="A133"/>
  <c r="G132"/>
  <c r="F132"/>
  <c r="D132"/>
  <c r="C132" s="1"/>
  <c r="V132" s="1"/>
  <c r="B132"/>
  <c r="U133" i="13"/>
  <c r="T134"/>
  <c r="A134"/>
  <c r="B133"/>
  <c r="W86" i="12"/>
  <c r="X86" s="1"/>
  <c r="Z86"/>
  <c r="Y85"/>
  <c r="V134"/>
  <c r="T135"/>
  <c r="U134"/>
  <c r="G77"/>
  <c r="A134" i="14" l="1"/>
  <c r="G133"/>
  <c r="F133"/>
  <c r="D133"/>
  <c r="C133" s="1"/>
  <c r="V133" s="1"/>
  <c r="B133"/>
  <c r="U134"/>
  <c r="T135"/>
  <c r="A135" i="13"/>
  <c r="B134"/>
  <c r="U134"/>
  <c r="T135"/>
  <c r="W87" i="12"/>
  <c r="X87" s="1"/>
  <c r="Z87"/>
  <c r="Y86"/>
  <c r="T136"/>
  <c r="U135"/>
  <c r="V135"/>
  <c r="D78"/>
  <c r="E78" s="1"/>
  <c r="F78" s="1"/>
  <c r="A135" i="14" l="1"/>
  <c r="G134"/>
  <c r="D134"/>
  <c r="C134" s="1"/>
  <c r="V134" s="1"/>
  <c r="B134"/>
  <c r="U135"/>
  <c r="T136"/>
  <c r="U135" i="13"/>
  <c r="T136"/>
  <c r="A136"/>
  <c r="B135"/>
  <c r="W88" i="12"/>
  <c r="X88" s="1"/>
  <c r="Y88" s="1"/>
  <c r="Z88"/>
  <c r="Y87"/>
  <c r="V136"/>
  <c r="T137"/>
  <c r="U136"/>
  <c r="G78"/>
  <c r="F134" i="14" l="1"/>
  <c r="U136"/>
  <c r="T137"/>
  <c r="A136"/>
  <c r="G135"/>
  <c r="D135"/>
  <c r="C135" s="1"/>
  <c r="V135" s="1"/>
  <c r="B135"/>
  <c r="A137" i="13"/>
  <c r="B136"/>
  <c r="U136"/>
  <c r="T137"/>
  <c r="W89" i="12"/>
  <c r="X89" s="1"/>
  <c r="Z89"/>
  <c r="T138"/>
  <c r="U137"/>
  <c r="V137"/>
  <c r="D79"/>
  <c r="E79" s="1"/>
  <c r="F79" s="1"/>
  <c r="F135" i="14" l="1"/>
  <c r="A137"/>
  <c r="G136"/>
  <c r="F136"/>
  <c r="D136"/>
  <c r="C136" s="1"/>
  <c r="V136" s="1"/>
  <c r="B136"/>
  <c r="U137"/>
  <c r="T138"/>
  <c r="U137" i="13"/>
  <c r="T138"/>
  <c r="A138"/>
  <c r="B137"/>
  <c r="W90" i="12"/>
  <c r="X90" s="1"/>
  <c r="Y90" s="1"/>
  <c r="Z90"/>
  <c r="Y89"/>
  <c r="V138"/>
  <c r="T139"/>
  <c r="U138"/>
  <c r="G79"/>
  <c r="U138" i="14" l="1"/>
  <c r="T139"/>
  <c r="A138"/>
  <c r="G137"/>
  <c r="F137"/>
  <c r="D137"/>
  <c r="C137" s="1"/>
  <c r="V137" s="1"/>
  <c r="B137"/>
  <c r="A139" i="13"/>
  <c r="B138"/>
  <c r="U138"/>
  <c r="T139"/>
  <c r="W91" i="12"/>
  <c r="X91" s="1"/>
  <c r="Z91"/>
  <c r="T140"/>
  <c r="U139"/>
  <c r="V139"/>
  <c r="D80"/>
  <c r="E80" s="1"/>
  <c r="F80" s="1"/>
  <c r="A139" i="14" l="1"/>
  <c r="G138"/>
  <c r="D138"/>
  <c r="C138" s="1"/>
  <c r="V138" s="1"/>
  <c r="B138"/>
  <c r="U139"/>
  <c r="T140"/>
  <c r="A140" i="13"/>
  <c r="B139"/>
  <c r="U139"/>
  <c r="T140"/>
  <c r="W92" i="12"/>
  <c r="X92" s="1"/>
  <c r="Y91"/>
  <c r="V140"/>
  <c r="T141"/>
  <c r="U140"/>
  <c r="G80"/>
  <c r="F138" i="14" l="1"/>
  <c r="U140"/>
  <c r="T141"/>
  <c r="A140"/>
  <c r="G139"/>
  <c r="D139"/>
  <c r="C139" s="1"/>
  <c r="V139" s="1"/>
  <c r="B139"/>
  <c r="U140" i="13"/>
  <c r="T141"/>
  <c r="A141"/>
  <c r="B140"/>
  <c r="Y92" i="12"/>
  <c r="Z92"/>
  <c r="T142"/>
  <c r="U141"/>
  <c r="V141"/>
  <c r="D81"/>
  <c r="E81" s="1"/>
  <c r="F81" s="1"/>
  <c r="F139" i="14" l="1"/>
  <c r="A141"/>
  <c r="G140"/>
  <c r="F140"/>
  <c r="D140"/>
  <c r="C140" s="1"/>
  <c r="V140" s="1"/>
  <c r="B140"/>
  <c r="U141"/>
  <c r="T142"/>
  <c r="U141" i="13"/>
  <c r="T142"/>
  <c r="A142"/>
  <c r="B141"/>
  <c r="W93" i="12"/>
  <c r="X93" s="1"/>
  <c r="Z93"/>
  <c r="V142"/>
  <c r="T143"/>
  <c r="U142"/>
  <c r="G81"/>
  <c r="U142" i="14" l="1"/>
  <c r="T143"/>
  <c r="A142"/>
  <c r="G141"/>
  <c r="F141"/>
  <c r="D141"/>
  <c r="C141" s="1"/>
  <c r="V141" s="1"/>
  <c r="B141"/>
  <c r="A143" i="13"/>
  <c r="B142"/>
  <c r="U142"/>
  <c r="T143"/>
  <c r="W94" i="12"/>
  <c r="X94" s="1"/>
  <c r="Z94"/>
  <c r="Y93"/>
  <c r="T144"/>
  <c r="U143"/>
  <c r="V143"/>
  <c r="D82"/>
  <c r="E82" s="1"/>
  <c r="F82" s="1"/>
  <c r="A143" i="14" l="1"/>
  <c r="G142"/>
  <c r="D142"/>
  <c r="C142" s="1"/>
  <c r="V142" s="1"/>
  <c r="B142"/>
  <c r="U143"/>
  <c r="T144"/>
  <c r="U143" i="13"/>
  <c r="T144"/>
  <c r="A144"/>
  <c r="B143"/>
  <c r="W95" i="12"/>
  <c r="X95" s="1"/>
  <c r="Z95"/>
  <c r="Y94"/>
  <c r="V144"/>
  <c r="T145"/>
  <c r="U144"/>
  <c r="G82"/>
  <c r="F142" i="14" l="1"/>
  <c r="U144"/>
  <c r="T145"/>
  <c r="A144"/>
  <c r="G143"/>
  <c r="D143"/>
  <c r="C143" s="1"/>
  <c r="V143" s="1"/>
  <c r="B143"/>
  <c r="A145" i="13"/>
  <c r="B144"/>
  <c r="U144"/>
  <c r="T145"/>
  <c r="W96" i="12"/>
  <c r="X96" s="1"/>
  <c r="Z96"/>
  <c r="Y95"/>
  <c r="T146"/>
  <c r="U145"/>
  <c r="V145"/>
  <c r="D83"/>
  <c r="E83" s="1"/>
  <c r="F83" s="1"/>
  <c r="F143" i="14" l="1"/>
  <c r="A145"/>
  <c r="G144"/>
  <c r="F144"/>
  <c r="D144"/>
  <c r="C144" s="1"/>
  <c r="V144" s="1"/>
  <c r="B144"/>
  <c r="U145"/>
  <c r="T146"/>
  <c r="U145" i="13"/>
  <c r="T146"/>
  <c r="A146"/>
  <c r="B145"/>
  <c r="W97" i="12"/>
  <c r="X97" s="1"/>
  <c r="Z97"/>
  <c r="Y96"/>
  <c r="V146"/>
  <c r="T147"/>
  <c r="U146"/>
  <c r="G83"/>
  <c r="U146" i="14" l="1"/>
  <c r="T147"/>
  <c r="A146"/>
  <c r="G145"/>
  <c r="F145"/>
  <c r="D145"/>
  <c r="C145" s="1"/>
  <c r="V145" s="1"/>
  <c r="B145"/>
  <c r="A147" i="13"/>
  <c r="B146"/>
  <c r="U146"/>
  <c r="T147"/>
  <c r="W98" i="12"/>
  <c r="X98" s="1"/>
  <c r="Z98"/>
  <c r="Y97"/>
  <c r="T148"/>
  <c r="U147"/>
  <c r="V147"/>
  <c r="D84"/>
  <c r="E84" s="1"/>
  <c r="F84" s="1"/>
  <c r="A147" i="14" l="1"/>
  <c r="G146"/>
  <c r="D146"/>
  <c r="C146" s="1"/>
  <c r="V146" s="1"/>
  <c r="B146"/>
  <c r="U147"/>
  <c r="T148"/>
  <c r="U147" i="13"/>
  <c r="T148"/>
  <c r="A148"/>
  <c r="B147"/>
  <c r="W99" i="12"/>
  <c r="X99" s="1"/>
  <c r="Z99"/>
  <c r="Y98"/>
  <c r="V148"/>
  <c r="T149"/>
  <c r="U148"/>
  <c r="G84"/>
  <c r="F146" i="14" l="1"/>
  <c r="U148"/>
  <c r="T149"/>
  <c r="A148"/>
  <c r="G147"/>
  <c r="D147"/>
  <c r="C147" s="1"/>
  <c r="V147" s="1"/>
  <c r="B147"/>
  <c r="A149" i="13"/>
  <c r="B148"/>
  <c r="U148"/>
  <c r="T149"/>
  <c r="W100" i="12"/>
  <c r="X100" s="1"/>
  <c r="Z100"/>
  <c r="Y99"/>
  <c r="T150"/>
  <c r="U149"/>
  <c r="V149"/>
  <c r="D85"/>
  <c r="E85" s="1"/>
  <c r="F85" s="1"/>
  <c r="F147" i="14" l="1"/>
  <c r="A149"/>
  <c r="G148"/>
  <c r="D148"/>
  <c r="B148"/>
  <c r="U149"/>
  <c r="T150"/>
  <c r="U149" i="13"/>
  <c r="T150"/>
  <c r="A150"/>
  <c r="B149"/>
  <c r="W101" i="12"/>
  <c r="X101" s="1"/>
  <c r="Y101" s="1"/>
  <c r="Z101"/>
  <c r="Y100"/>
  <c r="V150"/>
  <c r="T151"/>
  <c r="U150"/>
  <c r="G85"/>
  <c r="C148" i="14" l="1"/>
  <c r="V148" s="1"/>
  <c r="F148"/>
  <c r="U150"/>
  <c r="T151"/>
  <c r="A150"/>
  <c r="G149"/>
  <c r="F149"/>
  <c r="D149"/>
  <c r="C149" s="1"/>
  <c r="V149" s="1"/>
  <c r="B149"/>
  <c r="A151" i="13"/>
  <c r="B150"/>
  <c r="U150"/>
  <c r="T151"/>
  <c r="W102" i="12"/>
  <c r="X102" s="1"/>
  <c r="Z102"/>
  <c r="T152"/>
  <c r="U151"/>
  <c r="V151"/>
  <c r="D86"/>
  <c r="E86" s="1"/>
  <c r="F86" s="1"/>
  <c r="A151" i="14" l="1"/>
  <c r="G150"/>
  <c r="D150"/>
  <c r="C150" s="1"/>
  <c r="V150" s="1"/>
  <c r="B150"/>
  <c r="U151"/>
  <c r="T152"/>
  <c r="U151" i="13"/>
  <c r="T152"/>
  <c r="A152"/>
  <c r="B151"/>
  <c r="W103" i="12"/>
  <c r="X103" s="1"/>
  <c r="Y103" s="1"/>
  <c r="Z103"/>
  <c r="Y102"/>
  <c r="V152"/>
  <c r="T153"/>
  <c r="U152"/>
  <c r="G86"/>
  <c r="F150" i="14" l="1"/>
  <c r="U152"/>
  <c r="T153"/>
  <c r="A152"/>
  <c r="G151"/>
  <c r="D151"/>
  <c r="B151"/>
  <c r="A153" i="13"/>
  <c r="B152"/>
  <c r="U152"/>
  <c r="T153"/>
  <c r="W104" i="12"/>
  <c r="X104" s="1"/>
  <c r="Z104"/>
  <c r="T154"/>
  <c r="U153"/>
  <c r="V153"/>
  <c r="D87"/>
  <c r="E87" s="1"/>
  <c r="F87" s="1"/>
  <c r="C151" i="14" l="1"/>
  <c r="V151" s="1"/>
  <c r="F151"/>
  <c r="A153"/>
  <c r="G152"/>
  <c r="F152"/>
  <c r="D152"/>
  <c r="C152" s="1"/>
  <c r="V152" s="1"/>
  <c r="B152"/>
  <c r="U153"/>
  <c r="T154"/>
  <c r="U153" i="13"/>
  <c r="T154"/>
  <c r="A154"/>
  <c r="B153"/>
  <c r="W105" i="12"/>
  <c r="X105" s="1"/>
  <c r="Y105" s="1"/>
  <c r="Z105"/>
  <c r="Y104"/>
  <c r="V154"/>
  <c r="T155"/>
  <c r="U154"/>
  <c r="G87"/>
  <c r="U154" i="14" l="1"/>
  <c r="T155"/>
  <c r="A154"/>
  <c r="G153"/>
  <c r="F153"/>
  <c r="D153"/>
  <c r="C153" s="1"/>
  <c r="V153" s="1"/>
  <c r="B153"/>
  <c r="A155" i="13"/>
  <c r="B154"/>
  <c r="U154"/>
  <c r="T155"/>
  <c r="W106" i="12"/>
  <c r="X106" s="1"/>
  <c r="Z106"/>
  <c r="T156"/>
  <c r="U155"/>
  <c r="V155"/>
  <c r="D88"/>
  <c r="E88" s="1"/>
  <c r="F88" s="1"/>
  <c r="A155" i="14" l="1"/>
  <c r="G154"/>
  <c r="D154"/>
  <c r="C154" s="1"/>
  <c r="V154" s="1"/>
  <c r="B154"/>
  <c r="U155"/>
  <c r="T156"/>
  <c r="U155" i="13"/>
  <c r="T156"/>
  <c r="A156"/>
  <c r="B155"/>
  <c r="W107" i="12"/>
  <c r="X107" s="1"/>
  <c r="Y107" s="1"/>
  <c r="Z107"/>
  <c r="Y106"/>
  <c r="V156"/>
  <c r="T157"/>
  <c r="U156"/>
  <c r="G88"/>
  <c r="F154" i="14" l="1"/>
  <c r="U156"/>
  <c r="T157"/>
  <c r="A156"/>
  <c r="G155"/>
  <c r="D155"/>
  <c r="B155"/>
  <c r="A157" i="13"/>
  <c r="B156"/>
  <c r="U156"/>
  <c r="T157"/>
  <c r="W108" i="12"/>
  <c r="X108" s="1"/>
  <c r="Z108"/>
  <c r="T158"/>
  <c r="U157"/>
  <c r="V157"/>
  <c r="D89"/>
  <c r="E89" s="1"/>
  <c r="F89" s="1"/>
  <c r="C155" i="14" l="1"/>
  <c r="V155" s="1"/>
  <c r="F155"/>
  <c r="A157"/>
  <c r="G156"/>
  <c r="D156"/>
  <c r="B156"/>
  <c r="U157"/>
  <c r="T158"/>
  <c r="U157" i="13"/>
  <c r="T158"/>
  <c r="A158"/>
  <c r="B157"/>
  <c r="W109" i="12"/>
  <c r="X109" s="1"/>
  <c r="Y109" s="1"/>
  <c r="Z109"/>
  <c r="Y108"/>
  <c r="V158"/>
  <c r="T159"/>
  <c r="U158"/>
  <c r="G89"/>
  <c r="C156" i="14" l="1"/>
  <c r="V156" s="1"/>
  <c r="F156"/>
  <c r="U158"/>
  <c r="T159"/>
  <c r="A158"/>
  <c r="G157"/>
  <c r="F157"/>
  <c r="D157"/>
  <c r="C157" s="1"/>
  <c r="V157" s="1"/>
  <c r="B157"/>
  <c r="A159" i="13"/>
  <c r="B158"/>
  <c r="U158"/>
  <c r="T159"/>
  <c r="W110" i="12"/>
  <c r="X110" s="1"/>
  <c r="Z110"/>
  <c r="T160"/>
  <c r="U159"/>
  <c r="V159"/>
  <c r="D90"/>
  <c r="E90" s="1"/>
  <c r="F90" s="1"/>
  <c r="A159" i="14" l="1"/>
  <c r="G158"/>
  <c r="D158"/>
  <c r="C158" s="1"/>
  <c r="V158" s="1"/>
  <c r="B158"/>
  <c r="U159"/>
  <c r="T160"/>
  <c r="U159" i="13"/>
  <c r="T160"/>
  <c r="A160"/>
  <c r="B159"/>
  <c r="W111" i="12"/>
  <c r="X111" s="1"/>
  <c r="Y111" s="1"/>
  <c r="Z111"/>
  <c r="Y110"/>
  <c r="V160"/>
  <c r="T161"/>
  <c r="U160"/>
  <c r="G90"/>
  <c r="F158" i="14" l="1"/>
  <c r="U160"/>
  <c r="T161"/>
  <c r="A160"/>
  <c r="G159"/>
  <c r="D159"/>
  <c r="B159"/>
  <c r="A161" i="13"/>
  <c r="B160"/>
  <c r="U160"/>
  <c r="T161"/>
  <c r="W112" i="12"/>
  <c r="X112" s="1"/>
  <c r="Z112"/>
  <c r="T162"/>
  <c r="U161"/>
  <c r="V161"/>
  <c r="D91"/>
  <c r="E91" s="1"/>
  <c r="F91" s="1"/>
  <c r="C159" i="14" l="1"/>
  <c r="V159" s="1"/>
  <c r="F159"/>
  <c r="A161"/>
  <c r="G160"/>
  <c r="F160"/>
  <c r="D160"/>
  <c r="C160" s="1"/>
  <c r="V160" s="1"/>
  <c r="B160"/>
  <c r="U161"/>
  <c r="T162"/>
  <c r="U161" i="13"/>
  <c r="T162"/>
  <c r="A162"/>
  <c r="B161"/>
  <c r="W113" i="12"/>
  <c r="X113" s="1"/>
  <c r="Y113" s="1"/>
  <c r="Z113"/>
  <c r="Y112"/>
  <c r="V162"/>
  <c r="T163"/>
  <c r="U162"/>
  <c r="G91"/>
  <c r="U162" i="14" l="1"/>
  <c r="T163"/>
  <c r="A162"/>
  <c r="G161"/>
  <c r="F161"/>
  <c r="D161"/>
  <c r="C161" s="1"/>
  <c r="V161" s="1"/>
  <c r="B161"/>
  <c r="A163" i="13"/>
  <c r="B162"/>
  <c r="U162"/>
  <c r="T163"/>
  <c r="W114" i="12"/>
  <c r="X114" s="1"/>
  <c r="Z114"/>
  <c r="T164"/>
  <c r="U163"/>
  <c r="V163"/>
  <c r="D92"/>
  <c r="E92" s="1"/>
  <c r="F92" s="1"/>
  <c r="A163" i="14" l="1"/>
  <c r="G162"/>
  <c r="F162"/>
  <c r="D162"/>
  <c r="C162" s="1"/>
  <c r="V162" s="1"/>
  <c r="B162"/>
  <c r="U163"/>
  <c r="T164"/>
  <c r="U163" i="13"/>
  <c r="T164"/>
  <c r="A164"/>
  <c r="B163"/>
  <c r="W115" i="12"/>
  <c r="X115" s="1"/>
  <c r="Y115" s="1"/>
  <c r="Z115"/>
  <c r="Y114"/>
  <c r="V164"/>
  <c r="T165"/>
  <c r="U164"/>
  <c r="G92"/>
  <c r="U164" i="14" l="1"/>
  <c r="T165"/>
  <c r="A164"/>
  <c r="G163"/>
  <c r="D163"/>
  <c r="C163" s="1"/>
  <c r="V163" s="1"/>
  <c r="B163"/>
  <c r="A165" i="13"/>
  <c r="B164"/>
  <c r="U164"/>
  <c r="T165"/>
  <c r="W116" i="12"/>
  <c r="X116" s="1"/>
  <c r="Z116"/>
  <c r="T166"/>
  <c r="U165"/>
  <c r="V165"/>
  <c r="D93"/>
  <c r="E93" s="1"/>
  <c r="F93" s="1"/>
  <c r="F163" i="14" l="1"/>
  <c r="A165"/>
  <c r="G164"/>
  <c r="F164"/>
  <c r="D164"/>
  <c r="C164" s="1"/>
  <c r="V164" s="1"/>
  <c r="B164"/>
  <c r="U165"/>
  <c r="T166"/>
  <c r="U165" i="13"/>
  <c r="T166"/>
  <c r="A166"/>
  <c r="B165"/>
  <c r="W117" i="12"/>
  <c r="X117" s="1"/>
  <c r="Z117"/>
  <c r="Y116"/>
  <c r="V166"/>
  <c r="T167"/>
  <c r="U166"/>
  <c r="G93"/>
  <c r="U166" i="14" l="1"/>
  <c r="T167"/>
  <c r="A166"/>
  <c r="G165"/>
  <c r="F165"/>
  <c r="D165"/>
  <c r="C165" s="1"/>
  <c r="V165" s="1"/>
  <c r="B165"/>
  <c r="A167" i="13"/>
  <c r="B166"/>
  <c r="U166"/>
  <c r="T167"/>
  <c r="W118" i="12"/>
  <c r="X118" s="1"/>
  <c r="Z118"/>
  <c r="Y117"/>
  <c r="T168"/>
  <c r="U167"/>
  <c r="V167"/>
  <c r="D94"/>
  <c r="E94" s="1"/>
  <c r="F94" s="1"/>
  <c r="A167" i="14" l="1"/>
  <c r="G166"/>
  <c r="D166"/>
  <c r="C166" s="1"/>
  <c r="V166" s="1"/>
  <c r="B166"/>
  <c r="U167"/>
  <c r="T168"/>
  <c r="U167" i="13"/>
  <c r="T168"/>
  <c r="A168"/>
  <c r="B167"/>
  <c r="W119" i="12"/>
  <c r="X119" s="1"/>
  <c r="Z119"/>
  <c r="Y118"/>
  <c r="V168"/>
  <c r="T169"/>
  <c r="U168"/>
  <c r="G94"/>
  <c r="F166" i="14" l="1"/>
  <c r="U168"/>
  <c r="T169"/>
  <c r="A168"/>
  <c r="G167"/>
  <c r="D167"/>
  <c r="B167"/>
  <c r="A169" i="13"/>
  <c r="B168"/>
  <c r="U168"/>
  <c r="T169"/>
  <c r="W120" i="12"/>
  <c r="X120" s="1"/>
  <c r="Z120"/>
  <c r="Y119"/>
  <c r="T170"/>
  <c r="U169"/>
  <c r="V169"/>
  <c r="D95"/>
  <c r="E95" s="1"/>
  <c r="F95" s="1"/>
  <c r="C167" i="14" l="1"/>
  <c r="V167" s="1"/>
  <c r="F167"/>
  <c r="A169"/>
  <c r="G168"/>
  <c r="D168"/>
  <c r="C168" s="1"/>
  <c r="V168" s="1"/>
  <c r="B168"/>
  <c r="U169"/>
  <c r="T170"/>
  <c r="U169" i="13"/>
  <c r="T170"/>
  <c r="A170"/>
  <c r="B169"/>
  <c r="W121" i="12"/>
  <c r="X121" s="1"/>
  <c r="Z121"/>
  <c r="Y120"/>
  <c r="V170"/>
  <c r="T171"/>
  <c r="U170"/>
  <c r="G95"/>
  <c r="F168" i="14" l="1"/>
  <c r="U170"/>
  <c r="T171"/>
  <c r="A170"/>
  <c r="G169"/>
  <c r="D169"/>
  <c r="C169" s="1"/>
  <c r="V169" s="1"/>
  <c r="B169"/>
  <c r="A171" i="13"/>
  <c r="B170"/>
  <c r="U170"/>
  <c r="T171"/>
  <c r="W122" i="12"/>
  <c r="X122" s="1"/>
  <c r="Z122"/>
  <c r="Y121"/>
  <c r="T172"/>
  <c r="U171"/>
  <c r="V171"/>
  <c r="D96"/>
  <c r="E96" s="1"/>
  <c r="F96" s="1"/>
  <c r="F169" i="14" l="1"/>
  <c r="A171"/>
  <c r="G170"/>
  <c r="D170"/>
  <c r="C170" s="1"/>
  <c r="V170" s="1"/>
  <c r="B170"/>
  <c r="U171"/>
  <c r="T172"/>
  <c r="U171" i="13"/>
  <c r="T172"/>
  <c r="A172"/>
  <c r="B171"/>
  <c r="W123" i="12"/>
  <c r="X123" s="1"/>
  <c r="Z123"/>
  <c r="Y122"/>
  <c r="V172"/>
  <c r="T173"/>
  <c r="U172"/>
  <c r="G96"/>
  <c r="F170" i="14" l="1"/>
  <c r="U172"/>
  <c r="T173"/>
  <c r="A172"/>
  <c r="G171"/>
  <c r="D171"/>
  <c r="B171"/>
  <c r="A173" i="13"/>
  <c r="B172"/>
  <c r="U172"/>
  <c r="T173"/>
  <c r="W124" i="12"/>
  <c r="X124" s="1"/>
  <c r="Z124"/>
  <c r="Y123"/>
  <c r="T174"/>
  <c r="U173"/>
  <c r="V173"/>
  <c r="D97"/>
  <c r="E97" s="1"/>
  <c r="F97" s="1"/>
  <c r="C171" i="14" l="1"/>
  <c r="V171" s="1"/>
  <c r="F171"/>
  <c r="A173"/>
  <c r="G172"/>
  <c r="D172"/>
  <c r="C172" s="1"/>
  <c r="V172" s="1"/>
  <c r="B172"/>
  <c r="U173"/>
  <c r="T174"/>
  <c r="U173" i="13"/>
  <c r="T174"/>
  <c r="A174"/>
  <c r="B173"/>
  <c r="W125" i="12"/>
  <c r="X125" s="1"/>
  <c r="Z125"/>
  <c r="Y124"/>
  <c r="V174"/>
  <c r="T175"/>
  <c r="U174"/>
  <c r="G97"/>
  <c r="F172" i="14" l="1"/>
  <c r="U174"/>
  <c r="T175"/>
  <c r="A174"/>
  <c r="G173"/>
  <c r="D173"/>
  <c r="C173" s="1"/>
  <c r="V173" s="1"/>
  <c r="B173"/>
  <c r="A175" i="13"/>
  <c r="B174"/>
  <c r="U174"/>
  <c r="T175"/>
  <c r="W126" i="12"/>
  <c r="X126" s="1"/>
  <c r="Z126"/>
  <c r="Y125"/>
  <c r="T176"/>
  <c r="U175"/>
  <c r="V175"/>
  <c r="D98"/>
  <c r="E98" s="1"/>
  <c r="F98" s="1"/>
  <c r="F173" i="14" l="1"/>
  <c r="A175"/>
  <c r="G174"/>
  <c r="F174"/>
  <c r="D174"/>
  <c r="C174" s="1"/>
  <c r="V174" s="1"/>
  <c r="B174"/>
  <c r="U175"/>
  <c r="T176"/>
  <c r="U175" i="13"/>
  <c r="T176"/>
  <c r="A176"/>
  <c r="B175"/>
  <c r="W127" i="12"/>
  <c r="X127" s="1"/>
  <c r="Y127" s="1"/>
  <c r="Z127"/>
  <c r="Y126"/>
  <c r="V176"/>
  <c r="T177"/>
  <c r="U176"/>
  <c r="G98"/>
  <c r="U176" i="14" l="1"/>
  <c r="T177"/>
  <c r="A176"/>
  <c r="G175"/>
  <c r="D175"/>
  <c r="C175" s="1"/>
  <c r="V175" s="1"/>
  <c r="B175"/>
  <c r="A177" i="13"/>
  <c r="B176"/>
  <c r="U176"/>
  <c r="T177"/>
  <c r="W128" i="12"/>
  <c r="X128" s="1"/>
  <c r="Z128"/>
  <c r="T178"/>
  <c r="U177"/>
  <c r="V177"/>
  <c r="D99"/>
  <c r="E99" s="1"/>
  <c r="F99" s="1"/>
  <c r="F175" i="14" l="1"/>
  <c r="A177"/>
  <c r="G176"/>
  <c r="F176"/>
  <c r="D176"/>
  <c r="C176" s="1"/>
  <c r="V176" s="1"/>
  <c r="B176"/>
  <c r="U177"/>
  <c r="T178"/>
  <c r="U177" i="13"/>
  <c r="T178"/>
  <c r="A178"/>
  <c r="B177"/>
  <c r="W129" i="12"/>
  <c r="X129" s="1"/>
  <c r="Y129" s="1"/>
  <c r="Z129"/>
  <c r="Y128"/>
  <c r="V178"/>
  <c r="T179"/>
  <c r="U178"/>
  <c r="G99"/>
  <c r="U178" i="14" l="1"/>
  <c r="T179"/>
  <c r="A178"/>
  <c r="G177"/>
  <c r="F177"/>
  <c r="D177"/>
  <c r="C177" s="1"/>
  <c r="V177" s="1"/>
  <c r="B177"/>
  <c r="A179" i="13"/>
  <c r="B178"/>
  <c r="U178"/>
  <c r="T179"/>
  <c r="W130" i="12"/>
  <c r="X130" s="1"/>
  <c r="Z130"/>
  <c r="T180"/>
  <c r="U179"/>
  <c r="V179"/>
  <c r="D100"/>
  <c r="E100" s="1"/>
  <c r="F100" s="1"/>
  <c r="A179" i="14" l="1"/>
  <c r="G178"/>
  <c r="D178"/>
  <c r="C178" s="1"/>
  <c r="V178" s="1"/>
  <c r="B178"/>
  <c r="U179"/>
  <c r="T180"/>
  <c r="U179" i="13"/>
  <c r="T180"/>
  <c r="A180"/>
  <c r="B179"/>
  <c r="Y130" i="12"/>
  <c r="W131"/>
  <c r="X131" s="1"/>
  <c r="Y131" s="1"/>
  <c r="Z131"/>
  <c r="V180"/>
  <c r="T181"/>
  <c r="U180"/>
  <c r="G100"/>
  <c r="F178" i="14" l="1"/>
  <c r="U180"/>
  <c r="T181"/>
  <c r="A180"/>
  <c r="G179"/>
  <c r="F179"/>
  <c r="D179"/>
  <c r="C179" s="1"/>
  <c r="V179" s="1"/>
  <c r="B179"/>
  <c r="A181" i="13"/>
  <c r="B180"/>
  <c r="U180"/>
  <c r="T181"/>
  <c r="W132" i="12"/>
  <c r="X132" s="1"/>
  <c r="Z132"/>
  <c r="T182"/>
  <c r="U181"/>
  <c r="V181"/>
  <c r="D101"/>
  <c r="E101" s="1"/>
  <c r="F101" s="1"/>
  <c r="A181" i="14" l="1"/>
  <c r="G180"/>
  <c r="D180"/>
  <c r="C180" s="1"/>
  <c r="V180" s="1"/>
  <c r="B180"/>
  <c r="U181"/>
  <c r="T182"/>
  <c r="U181" i="13"/>
  <c r="T182"/>
  <c r="A182"/>
  <c r="B181"/>
  <c r="Y132" i="12"/>
  <c r="W133"/>
  <c r="X133" s="1"/>
  <c r="Z133"/>
  <c r="V182"/>
  <c r="T183"/>
  <c r="U182"/>
  <c r="G101"/>
  <c r="F180" i="14" l="1"/>
  <c r="U182"/>
  <c r="T183"/>
  <c r="A182"/>
  <c r="G181"/>
  <c r="D181"/>
  <c r="C181" s="1"/>
  <c r="V181" s="1"/>
  <c r="B181"/>
  <c r="A183" i="13"/>
  <c r="B182"/>
  <c r="U182"/>
  <c r="T183"/>
  <c r="W134" i="12"/>
  <c r="X134" s="1"/>
  <c r="Z134"/>
  <c r="Y133"/>
  <c r="T184"/>
  <c r="U183"/>
  <c r="V183"/>
  <c r="D102"/>
  <c r="E102" s="1"/>
  <c r="F102" s="1"/>
  <c r="F181" i="14" l="1"/>
  <c r="A183"/>
  <c r="G182"/>
  <c r="F182"/>
  <c r="D182"/>
  <c r="C182" s="1"/>
  <c r="V182" s="1"/>
  <c r="B182"/>
  <c r="U183"/>
  <c r="T184"/>
  <c r="U183" i="13"/>
  <c r="T184"/>
  <c r="A184"/>
  <c r="B183"/>
  <c r="W135" i="12"/>
  <c r="X135" s="1"/>
  <c r="Z135"/>
  <c r="Y134"/>
  <c r="V184"/>
  <c r="T185"/>
  <c r="U184"/>
  <c r="G102"/>
  <c r="U184" i="14" l="1"/>
  <c r="T185"/>
  <c r="A184"/>
  <c r="G183"/>
  <c r="F183"/>
  <c r="D183"/>
  <c r="C183" s="1"/>
  <c r="V183" s="1"/>
  <c r="B183"/>
  <c r="A185" i="13"/>
  <c r="B184"/>
  <c r="U184"/>
  <c r="T185"/>
  <c r="W136" i="12"/>
  <c r="X136" s="1"/>
  <c r="Z136"/>
  <c r="Y135"/>
  <c r="T186"/>
  <c r="U185"/>
  <c r="V185"/>
  <c r="D103"/>
  <c r="E103" s="1"/>
  <c r="F103" s="1"/>
  <c r="A185" i="14" l="1"/>
  <c r="G184"/>
  <c r="D184"/>
  <c r="C184" s="1"/>
  <c r="V184" s="1"/>
  <c r="B184"/>
  <c r="U185"/>
  <c r="T186"/>
  <c r="U185" i="13"/>
  <c r="T186"/>
  <c r="A186"/>
  <c r="B185"/>
  <c r="Y136" i="12"/>
  <c r="W137"/>
  <c r="X137" s="1"/>
  <c r="Z137"/>
  <c r="V186"/>
  <c r="T187"/>
  <c r="U186"/>
  <c r="G103"/>
  <c r="F184" i="14" l="1"/>
  <c r="U186"/>
  <c r="T187"/>
  <c r="A186"/>
  <c r="G185"/>
  <c r="D185"/>
  <c r="B185"/>
  <c r="A187" i="13"/>
  <c r="B186"/>
  <c r="U186"/>
  <c r="T187"/>
  <c r="W138" i="12"/>
  <c r="X138" s="1"/>
  <c r="Z138"/>
  <c r="Y137"/>
  <c r="T188"/>
  <c r="U187"/>
  <c r="V187"/>
  <c r="D104"/>
  <c r="E104" s="1"/>
  <c r="F104" s="1"/>
  <c r="C185" i="14" l="1"/>
  <c r="V185" s="1"/>
  <c r="F185"/>
  <c r="A187"/>
  <c r="G186"/>
  <c r="D186"/>
  <c r="C186" s="1"/>
  <c r="V186" s="1"/>
  <c r="B186"/>
  <c r="U187"/>
  <c r="T188"/>
  <c r="U187" i="13"/>
  <c r="T188"/>
  <c r="A188"/>
  <c r="B187"/>
  <c r="W139" i="12"/>
  <c r="X139" s="1"/>
  <c r="Z139"/>
  <c r="Y138"/>
  <c r="V188"/>
  <c r="T189"/>
  <c r="U188"/>
  <c r="G104"/>
  <c r="F186" i="14" l="1"/>
  <c r="U188"/>
  <c r="T189"/>
  <c r="A188"/>
  <c r="G187"/>
  <c r="F187"/>
  <c r="D187"/>
  <c r="C187" s="1"/>
  <c r="V187" s="1"/>
  <c r="B187"/>
  <c r="A189" i="13"/>
  <c r="B188"/>
  <c r="U188"/>
  <c r="T189"/>
  <c r="W140" i="12"/>
  <c r="X140" s="1"/>
  <c r="Z140"/>
  <c r="Y139"/>
  <c r="T190"/>
  <c r="U189"/>
  <c r="V189"/>
  <c r="D105"/>
  <c r="E105" s="1"/>
  <c r="F105" s="1"/>
  <c r="A189" i="14" l="1"/>
  <c r="G188"/>
  <c r="F188"/>
  <c r="D188"/>
  <c r="C188" s="1"/>
  <c r="V188" s="1"/>
  <c r="B188"/>
  <c r="U189"/>
  <c r="T190"/>
  <c r="U189" i="13"/>
  <c r="T190"/>
  <c r="A190"/>
  <c r="B189"/>
  <c r="W141" i="12"/>
  <c r="X141" s="1"/>
  <c r="Z141"/>
  <c r="Y140"/>
  <c r="V190"/>
  <c r="T191"/>
  <c r="U190"/>
  <c r="G105"/>
  <c r="U190" i="14" l="1"/>
  <c r="T191"/>
  <c r="A190"/>
  <c r="G189"/>
  <c r="F189"/>
  <c r="D189"/>
  <c r="C189" s="1"/>
  <c r="V189" s="1"/>
  <c r="B189"/>
  <c r="A191" i="13"/>
  <c r="B190"/>
  <c r="U190"/>
  <c r="T191"/>
  <c r="W142" i="12"/>
  <c r="X142" s="1"/>
  <c r="Z142"/>
  <c r="Y141"/>
  <c r="T192"/>
  <c r="U191"/>
  <c r="V191"/>
  <c r="D106"/>
  <c r="E106" s="1"/>
  <c r="F106" s="1"/>
  <c r="A191" i="14" l="1"/>
  <c r="G190"/>
  <c r="F190"/>
  <c r="D190"/>
  <c r="C190" s="1"/>
  <c r="V190" s="1"/>
  <c r="B190"/>
  <c r="U191"/>
  <c r="T192"/>
  <c r="U191" i="13"/>
  <c r="T192"/>
  <c r="A192"/>
  <c r="B191"/>
  <c r="Y142" i="12"/>
  <c r="W143"/>
  <c r="X143" s="1"/>
  <c r="Y143" s="1"/>
  <c r="V192"/>
  <c r="T193"/>
  <c r="U192"/>
  <c r="G106"/>
  <c r="U192" i="14" l="1"/>
  <c r="T193"/>
  <c r="A192"/>
  <c r="G191"/>
  <c r="F191"/>
  <c r="D191"/>
  <c r="C191" s="1"/>
  <c r="V191" s="1"/>
  <c r="B191"/>
  <c r="A193" i="13"/>
  <c r="B192"/>
  <c r="U192"/>
  <c r="T193"/>
  <c r="Z143" i="12"/>
  <c r="T194"/>
  <c r="U193"/>
  <c r="V193"/>
  <c r="D107"/>
  <c r="E107" s="1"/>
  <c r="F107" s="1"/>
  <c r="A193" i="14" l="1"/>
  <c r="G192"/>
  <c r="D192"/>
  <c r="C192" s="1"/>
  <c r="V192" s="1"/>
  <c r="B192"/>
  <c r="U193"/>
  <c r="T194"/>
  <c r="U193" i="13"/>
  <c r="T194"/>
  <c r="A194"/>
  <c r="B193"/>
  <c r="W144" i="12"/>
  <c r="X144" s="1"/>
  <c r="V194"/>
  <c r="T195"/>
  <c r="U194"/>
  <c r="G107"/>
  <c r="F192" i="14" l="1"/>
  <c r="U194"/>
  <c r="T195"/>
  <c r="A194"/>
  <c r="G193"/>
  <c r="D193"/>
  <c r="C193" s="1"/>
  <c r="V193" s="1"/>
  <c r="B193"/>
  <c r="A195" i="13"/>
  <c r="B194"/>
  <c r="U194"/>
  <c r="T195"/>
  <c r="Y144" i="12"/>
  <c r="Z144"/>
  <c r="T196"/>
  <c r="U195"/>
  <c r="V195"/>
  <c r="D108"/>
  <c r="E108" s="1"/>
  <c r="F108" s="1"/>
  <c r="F193" i="14" l="1"/>
  <c r="A195"/>
  <c r="G194"/>
  <c r="F194"/>
  <c r="D194"/>
  <c r="C194" s="1"/>
  <c r="V194" s="1"/>
  <c r="B194"/>
  <c r="U195"/>
  <c r="T196"/>
  <c r="U195" i="13"/>
  <c r="T196"/>
  <c r="A196"/>
  <c r="B195"/>
  <c r="W145" i="12"/>
  <c r="X145" s="1"/>
  <c r="V196"/>
  <c r="T197"/>
  <c r="U196"/>
  <c r="G108"/>
  <c r="U196" i="14" l="1"/>
  <c r="T197"/>
  <c r="A196"/>
  <c r="G195"/>
  <c r="F195"/>
  <c r="D195"/>
  <c r="C195" s="1"/>
  <c r="V195" s="1"/>
  <c r="B195"/>
  <c r="A197" i="13"/>
  <c r="B196"/>
  <c r="U196"/>
  <c r="T197"/>
  <c r="Y145" i="12"/>
  <c r="Z145"/>
  <c r="T198"/>
  <c r="U197"/>
  <c r="V197"/>
  <c r="D109"/>
  <c r="E109" s="1"/>
  <c r="F109" s="1"/>
  <c r="A197" i="14" l="1"/>
  <c r="G196"/>
  <c r="D196"/>
  <c r="C196" s="1"/>
  <c r="V196" s="1"/>
  <c r="B196"/>
  <c r="U197"/>
  <c r="T198"/>
  <c r="U197" i="13"/>
  <c r="T198"/>
  <c r="A198"/>
  <c r="B197"/>
  <c r="W146" i="12"/>
  <c r="X146" s="1"/>
  <c r="Z146"/>
  <c r="V198"/>
  <c r="T199"/>
  <c r="U198"/>
  <c r="G109"/>
  <c r="F196" i="14" l="1"/>
  <c r="U198"/>
  <c r="T199"/>
  <c r="A198"/>
  <c r="G197"/>
  <c r="F197"/>
  <c r="D197"/>
  <c r="C197" s="1"/>
  <c r="V197" s="1"/>
  <c r="B197"/>
  <c r="A199" i="13"/>
  <c r="B198"/>
  <c r="U198"/>
  <c r="T199"/>
  <c r="W147" i="12"/>
  <c r="X147" s="1"/>
  <c r="Y146"/>
  <c r="T200"/>
  <c r="U199"/>
  <c r="V199"/>
  <c r="D110"/>
  <c r="E110" s="1"/>
  <c r="F110" s="1"/>
  <c r="A199" i="14" l="1"/>
  <c r="G198"/>
  <c r="D198"/>
  <c r="C198" s="1"/>
  <c r="V198" s="1"/>
  <c r="B198"/>
  <c r="U199"/>
  <c r="T200"/>
  <c r="U199" i="13"/>
  <c r="T200"/>
  <c r="A200"/>
  <c r="B199"/>
  <c r="Y147" i="12"/>
  <c r="Z147"/>
  <c r="V200"/>
  <c r="T201"/>
  <c r="U200"/>
  <c r="G110"/>
  <c r="F198" i="14" l="1"/>
  <c r="U200"/>
  <c r="T201"/>
  <c r="A200"/>
  <c r="G199"/>
  <c r="D199"/>
  <c r="C199" s="1"/>
  <c r="V199" s="1"/>
  <c r="B199"/>
  <c r="A201" i="13"/>
  <c r="B200"/>
  <c r="U200"/>
  <c r="T201"/>
  <c r="W148" i="12"/>
  <c r="X148" s="1"/>
  <c r="Z148"/>
  <c r="T202"/>
  <c r="U201"/>
  <c r="V201"/>
  <c r="D111"/>
  <c r="E111" s="1"/>
  <c r="F111" s="1"/>
  <c r="F199" i="14" l="1"/>
  <c r="A201"/>
  <c r="G200"/>
  <c r="F200"/>
  <c r="D200"/>
  <c r="C200" s="1"/>
  <c r="V200" s="1"/>
  <c r="B200"/>
  <c r="U201"/>
  <c r="T202"/>
  <c r="U201" i="13"/>
  <c r="T202"/>
  <c r="A202"/>
  <c r="B201"/>
  <c r="W149" i="12"/>
  <c r="X149" s="1"/>
  <c r="Y149" s="1"/>
  <c r="Z149"/>
  <c r="Y148"/>
  <c r="V202"/>
  <c r="T203"/>
  <c r="U202"/>
  <c r="G111"/>
  <c r="U202" i="14" l="1"/>
  <c r="T203"/>
  <c r="A202"/>
  <c r="G201"/>
  <c r="F201"/>
  <c r="D201"/>
  <c r="C201" s="1"/>
  <c r="V201" s="1"/>
  <c r="B201"/>
  <c r="A203" i="13"/>
  <c r="B202"/>
  <c r="U202"/>
  <c r="T203"/>
  <c r="W150" i="12"/>
  <c r="X150" s="1"/>
  <c r="Z150"/>
  <c r="T204"/>
  <c r="U203"/>
  <c r="V203"/>
  <c r="D112"/>
  <c r="E112" s="1"/>
  <c r="F112" s="1"/>
  <c r="A203" i="14" l="1"/>
  <c r="G202"/>
  <c r="D202"/>
  <c r="C202" s="1"/>
  <c r="V202" s="1"/>
  <c r="B202"/>
  <c r="U203"/>
  <c r="T204"/>
  <c r="U203" i="13"/>
  <c r="T204"/>
  <c r="A204"/>
  <c r="B203"/>
  <c r="Y150" i="12"/>
  <c r="W151"/>
  <c r="X151" s="1"/>
  <c r="Y151" s="1"/>
  <c r="V204"/>
  <c r="T205"/>
  <c r="U204"/>
  <c r="G112"/>
  <c r="F202" i="14" l="1"/>
  <c r="U204"/>
  <c r="T205"/>
  <c r="A204"/>
  <c r="G203"/>
  <c r="D203"/>
  <c r="C203" s="1"/>
  <c r="V203" s="1"/>
  <c r="B203"/>
  <c r="A205" i="13"/>
  <c r="B204"/>
  <c r="U204"/>
  <c r="T205"/>
  <c r="Z151" i="12"/>
  <c r="T206"/>
  <c r="U205"/>
  <c r="V205"/>
  <c r="D113"/>
  <c r="E113" s="1"/>
  <c r="F113" s="1"/>
  <c r="F203" i="14" l="1"/>
  <c r="A205"/>
  <c r="G204"/>
  <c r="F204"/>
  <c r="D204"/>
  <c r="C204" s="1"/>
  <c r="V204" s="1"/>
  <c r="B204"/>
  <c r="U205"/>
  <c r="T206"/>
  <c r="U205" i="13"/>
  <c r="T206"/>
  <c r="A206"/>
  <c r="B205"/>
  <c r="W152" i="12"/>
  <c r="X152" s="1"/>
  <c r="Z152"/>
  <c r="V206"/>
  <c r="T207"/>
  <c r="U206"/>
  <c r="G113"/>
  <c r="U206" i="14" l="1"/>
  <c r="T207"/>
  <c r="A206"/>
  <c r="G205"/>
  <c r="F205"/>
  <c r="D205"/>
  <c r="C205" s="1"/>
  <c r="V205" s="1"/>
  <c r="B205"/>
  <c r="A207" i="13"/>
  <c r="B206"/>
  <c r="U206"/>
  <c r="T207"/>
  <c r="Y152" i="12"/>
  <c r="W153"/>
  <c r="X153" s="1"/>
  <c r="Z153"/>
  <c r="T208"/>
  <c r="U207"/>
  <c r="V207"/>
  <c r="D114"/>
  <c r="E114" s="1"/>
  <c r="F114" s="1"/>
  <c r="A207" i="14" l="1"/>
  <c r="G206"/>
  <c r="F206"/>
  <c r="D206"/>
  <c r="C206" s="1"/>
  <c r="V206" s="1"/>
  <c r="B206"/>
  <c r="U207"/>
  <c r="T208"/>
  <c r="U207" i="13"/>
  <c r="T208"/>
  <c r="A208"/>
  <c r="B207"/>
  <c r="W154" i="12"/>
  <c r="X154" s="1"/>
  <c r="Z154"/>
  <c r="Y153"/>
  <c r="V208"/>
  <c r="T209"/>
  <c r="U208"/>
  <c r="G114"/>
  <c r="U208" i="14" l="1"/>
  <c r="T209"/>
  <c r="A208"/>
  <c r="G207"/>
  <c r="D207"/>
  <c r="C207" s="1"/>
  <c r="V207" s="1"/>
  <c r="B207"/>
  <c r="A209" i="13"/>
  <c r="B208"/>
  <c r="U208"/>
  <c r="T209"/>
  <c r="W155" i="12"/>
  <c r="X155" s="1"/>
  <c r="Z155"/>
  <c r="Y154"/>
  <c r="T210"/>
  <c r="U209"/>
  <c r="V209"/>
  <c r="D115"/>
  <c r="E115" s="1"/>
  <c r="F115" s="1"/>
  <c r="F207" i="14" l="1"/>
  <c r="A209"/>
  <c r="G208"/>
  <c r="D208"/>
  <c r="C208" s="1"/>
  <c r="V208" s="1"/>
  <c r="B208"/>
  <c r="U209"/>
  <c r="T210"/>
  <c r="U209" i="13"/>
  <c r="T210"/>
  <c r="A210"/>
  <c r="B209"/>
  <c r="W156" i="12"/>
  <c r="X156" s="1"/>
  <c r="Z156"/>
  <c r="Y155"/>
  <c r="V210"/>
  <c r="T211"/>
  <c r="U210"/>
  <c r="G115"/>
  <c r="F208" i="14" l="1"/>
  <c r="U210"/>
  <c r="T211"/>
  <c r="A210"/>
  <c r="G209"/>
  <c r="F209"/>
  <c r="D209"/>
  <c r="C209" s="1"/>
  <c r="V209" s="1"/>
  <c r="B209"/>
  <c r="U210" i="13"/>
  <c r="T211"/>
  <c r="A211"/>
  <c r="B210"/>
  <c r="W157" i="12"/>
  <c r="X157" s="1"/>
  <c r="Z157"/>
  <c r="Y156"/>
  <c r="T212"/>
  <c r="U211"/>
  <c r="V211"/>
  <c r="D116"/>
  <c r="E116" s="1"/>
  <c r="F116" s="1"/>
  <c r="A211" i="14" l="1"/>
  <c r="G210"/>
  <c r="F210"/>
  <c r="D210"/>
  <c r="C210" s="1"/>
  <c r="V210" s="1"/>
  <c r="B210"/>
  <c r="U211"/>
  <c r="T212"/>
  <c r="A212" i="13"/>
  <c r="B211"/>
  <c r="U211"/>
  <c r="T212"/>
  <c r="W158" i="12"/>
  <c r="X158" s="1"/>
  <c r="Z158"/>
  <c r="Y157"/>
  <c r="V212"/>
  <c r="T213"/>
  <c r="U212"/>
  <c r="G116"/>
  <c r="U212" i="14" l="1"/>
  <c r="T213"/>
  <c r="A212"/>
  <c r="G211"/>
  <c r="F211"/>
  <c r="D211"/>
  <c r="C211" s="1"/>
  <c r="V211" s="1"/>
  <c r="B211"/>
  <c r="U212" i="13"/>
  <c r="T213"/>
  <c r="A213"/>
  <c r="B212"/>
  <c r="W159" i="12"/>
  <c r="X159" s="1"/>
  <c r="Z159"/>
  <c r="Y158"/>
  <c r="T214"/>
  <c r="U213"/>
  <c r="V213"/>
  <c r="D117"/>
  <c r="E117" s="1"/>
  <c r="F117" s="1"/>
  <c r="A213" i="14" l="1"/>
  <c r="G212"/>
  <c r="D212"/>
  <c r="C212" s="1"/>
  <c r="V212" s="1"/>
  <c r="B212"/>
  <c r="U213"/>
  <c r="T214"/>
  <c r="A214" i="13"/>
  <c r="B213"/>
  <c r="U213"/>
  <c r="T214"/>
  <c r="W160" i="12"/>
  <c r="X160" s="1"/>
  <c r="Z160"/>
  <c r="Y159"/>
  <c r="V214"/>
  <c r="T215"/>
  <c r="U214"/>
  <c r="G117"/>
  <c r="F212" i="14" l="1"/>
  <c r="U214"/>
  <c r="T215"/>
  <c r="A214"/>
  <c r="G213"/>
  <c r="D213"/>
  <c r="C213" s="1"/>
  <c r="V213" s="1"/>
  <c r="B213"/>
  <c r="U214" i="13"/>
  <c r="T215"/>
  <c r="A215"/>
  <c r="B214"/>
  <c r="W161" i="12"/>
  <c r="X161" s="1"/>
  <c r="Z161"/>
  <c r="Y160"/>
  <c r="T216"/>
  <c r="U215"/>
  <c r="V215"/>
  <c r="D118"/>
  <c r="E118" s="1"/>
  <c r="F118" s="1"/>
  <c r="F213" i="14" l="1"/>
  <c r="A215"/>
  <c r="G214"/>
  <c r="F214"/>
  <c r="D214"/>
  <c r="C214" s="1"/>
  <c r="V214" s="1"/>
  <c r="B214"/>
  <c r="U215"/>
  <c r="T216"/>
  <c r="A216" i="13"/>
  <c r="B215"/>
  <c r="U215"/>
  <c r="T216"/>
  <c r="W162" i="12"/>
  <c r="X162" s="1"/>
  <c r="Y162" s="1"/>
  <c r="Z162"/>
  <c r="Y161"/>
  <c r="V216"/>
  <c r="T217"/>
  <c r="U216"/>
  <c r="G118"/>
  <c r="U216" i="14" l="1"/>
  <c r="T217"/>
  <c r="A216"/>
  <c r="G215"/>
  <c r="D215"/>
  <c r="C215" s="1"/>
  <c r="V215" s="1"/>
  <c r="B215"/>
  <c r="U216" i="13"/>
  <c r="T217"/>
  <c r="A217"/>
  <c r="B216"/>
  <c r="W163" i="12"/>
  <c r="X163" s="1"/>
  <c r="Z163"/>
  <c r="T218"/>
  <c r="U217"/>
  <c r="V217"/>
  <c r="D119"/>
  <c r="E119" s="1"/>
  <c r="F119" s="1"/>
  <c r="F215" i="14" l="1"/>
  <c r="A217"/>
  <c r="G216"/>
  <c r="D216"/>
  <c r="C216" s="1"/>
  <c r="V216" s="1"/>
  <c r="B216"/>
  <c r="U217"/>
  <c r="T218"/>
  <c r="A218" i="13"/>
  <c r="B217"/>
  <c r="U217"/>
  <c r="T218"/>
  <c r="W164" i="12"/>
  <c r="X164" s="1"/>
  <c r="Y164" s="1"/>
  <c r="Z164"/>
  <c r="Y163"/>
  <c r="V218"/>
  <c r="T219"/>
  <c r="U218"/>
  <c r="G119"/>
  <c r="F216" i="14" l="1"/>
  <c r="U218"/>
  <c r="T219"/>
  <c r="A218"/>
  <c r="G217"/>
  <c r="F217"/>
  <c r="D217"/>
  <c r="C217" s="1"/>
  <c r="V217" s="1"/>
  <c r="B217"/>
  <c r="U218" i="13"/>
  <c r="T219"/>
  <c r="A219"/>
  <c r="B218"/>
  <c r="W165" i="12"/>
  <c r="X165" s="1"/>
  <c r="Z165"/>
  <c r="T220"/>
  <c r="U219"/>
  <c r="V219"/>
  <c r="D120"/>
  <c r="E120" s="1"/>
  <c r="F120" s="1"/>
  <c r="A219" i="14" l="1"/>
  <c r="G218"/>
  <c r="F218"/>
  <c r="D218"/>
  <c r="C218" s="1"/>
  <c r="V218" s="1"/>
  <c r="B218"/>
  <c r="U219"/>
  <c r="T220"/>
  <c r="A220" i="13"/>
  <c r="B219"/>
  <c r="U219"/>
  <c r="T220"/>
  <c r="W166" i="12"/>
  <c r="X166" s="1"/>
  <c r="Y166" s="1"/>
  <c r="Z166"/>
  <c r="Y165"/>
  <c r="V220"/>
  <c r="T221"/>
  <c r="U220"/>
  <c r="G120"/>
  <c r="U220" i="14" l="1"/>
  <c r="T221"/>
  <c r="A220"/>
  <c r="G219"/>
  <c r="D219"/>
  <c r="C219" s="1"/>
  <c r="V219" s="1"/>
  <c r="B219"/>
  <c r="U220" i="13"/>
  <c r="T221"/>
  <c r="A221"/>
  <c r="B220"/>
  <c r="W167" i="12"/>
  <c r="X167" s="1"/>
  <c r="Z167"/>
  <c r="T222"/>
  <c r="U221"/>
  <c r="V221"/>
  <c r="D121"/>
  <c r="E121" s="1"/>
  <c r="F121" s="1"/>
  <c r="F219" i="14" l="1"/>
  <c r="A221"/>
  <c r="G220"/>
  <c r="F220"/>
  <c r="D220"/>
  <c r="C220" s="1"/>
  <c r="V220" s="1"/>
  <c r="B220"/>
  <c r="U221"/>
  <c r="T222"/>
  <c r="A222" i="13"/>
  <c r="B221"/>
  <c r="U221"/>
  <c r="T222"/>
  <c r="W168" i="12"/>
  <c r="X168" s="1"/>
  <c r="Y168" s="1"/>
  <c r="Z168"/>
  <c r="Y167"/>
  <c r="V222"/>
  <c r="T223"/>
  <c r="U222"/>
  <c r="G121"/>
  <c r="A222" i="14" l="1"/>
  <c r="G221"/>
  <c r="F221"/>
  <c r="D221"/>
  <c r="C221" s="1"/>
  <c r="V221" s="1"/>
  <c r="B221"/>
  <c r="U222"/>
  <c r="T223"/>
  <c r="U222" i="13"/>
  <c r="T223"/>
  <c r="A223"/>
  <c r="B222"/>
  <c r="W169" i="12"/>
  <c r="X169" s="1"/>
  <c r="Z169"/>
  <c r="T224"/>
  <c r="U223"/>
  <c r="V223"/>
  <c r="D122"/>
  <c r="E122" s="1"/>
  <c r="F122" s="1"/>
  <c r="U223" i="14" l="1"/>
  <c r="T224"/>
  <c r="A223"/>
  <c r="G222"/>
  <c r="F222"/>
  <c r="D222"/>
  <c r="C222" s="1"/>
  <c r="V222" s="1"/>
  <c r="B222"/>
  <c r="A224" i="13"/>
  <c r="B223"/>
  <c r="U223"/>
  <c r="T224"/>
  <c r="W170" i="12"/>
  <c r="X170" s="1"/>
  <c r="Y170" s="1"/>
  <c r="Z170"/>
  <c r="Y169"/>
  <c r="V224"/>
  <c r="T225"/>
  <c r="U224"/>
  <c r="G122"/>
  <c r="A224" i="14" l="1"/>
  <c r="G223"/>
  <c r="D223"/>
  <c r="C223" s="1"/>
  <c r="V223" s="1"/>
  <c r="B223"/>
  <c r="U224"/>
  <c r="T225"/>
  <c r="U224" i="13"/>
  <c r="T225"/>
  <c r="A225"/>
  <c r="B224"/>
  <c r="W171" i="12"/>
  <c r="X171" s="1"/>
  <c r="Z171"/>
  <c r="T226"/>
  <c r="U225"/>
  <c r="V225"/>
  <c r="D123"/>
  <c r="E123" s="1"/>
  <c r="F123" s="1"/>
  <c r="F223" i="14" l="1"/>
  <c r="U225"/>
  <c r="T226"/>
  <c r="A225"/>
  <c r="G224"/>
  <c r="F224"/>
  <c r="D224"/>
  <c r="C224" s="1"/>
  <c r="V224" s="1"/>
  <c r="B224"/>
  <c r="A226" i="13"/>
  <c r="B225"/>
  <c r="U225"/>
  <c r="T226"/>
  <c r="W172" i="12"/>
  <c r="X172" s="1"/>
  <c r="Y172" s="1"/>
  <c r="Z172"/>
  <c r="Y171"/>
  <c r="V226"/>
  <c r="T227"/>
  <c r="U226"/>
  <c r="G123"/>
  <c r="A226" i="14" l="1"/>
  <c r="G225"/>
  <c r="D225"/>
  <c r="C225" s="1"/>
  <c r="V225" s="1"/>
  <c r="B225"/>
  <c r="U226"/>
  <c r="T227"/>
  <c r="U226" i="13"/>
  <c r="T227"/>
  <c r="A227"/>
  <c r="B226"/>
  <c r="W173" i="12"/>
  <c r="X173" s="1"/>
  <c r="Z173"/>
  <c r="T228"/>
  <c r="U227"/>
  <c r="V227"/>
  <c r="D124"/>
  <c r="E124" s="1"/>
  <c r="F124" s="1"/>
  <c r="F225" i="14" l="1"/>
  <c r="U227"/>
  <c r="T228"/>
  <c r="A227"/>
  <c r="G226"/>
  <c r="F226"/>
  <c r="D226"/>
  <c r="C226" s="1"/>
  <c r="V226" s="1"/>
  <c r="B226"/>
  <c r="A228" i="13"/>
  <c r="B227"/>
  <c r="U227"/>
  <c r="T228"/>
  <c r="W174" i="12"/>
  <c r="X174" s="1"/>
  <c r="Y174" s="1"/>
  <c r="Z174"/>
  <c r="Y173"/>
  <c r="V228"/>
  <c r="T229"/>
  <c r="U228"/>
  <c r="G124"/>
  <c r="A228" i="14" l="1"/>
  <c r="G227"/>
  <c r="D227"/>
  <c r="C227" s="1"/>
  <c r="V227" s="1"/>
  <c r="B227"/>
  <c r="U228"/>
  <c r="T229"/>
  <c r="U228" i="13"/>
  <c r="T229"/>
  <c r="A229"/>
  <c r="B228"/>
  <c r="W175" i="12"/>
  <c r="X175" s="1"/>
  <c r="Z175"/>
  <c r="T230"/>
  <c r="U229"/>
  <c r="V229"/>
  <c r="D125"/>
  <c r="E125" s="1"/>
  <c r="F125" s="1"/>
  <c r="F227" i="14" l="1"/>
  <c r="U229"/>
  <c r="T230"/>
  <c r="A229"/>
  <c r="G228"/>
  <c r="D228"/>
  <c r="C228" s="1"/>
  <c r="V228" s="1"/>
  <c r="B228"/>
  <c r="A230" i="13"/>
  <c r="B229"/>
  <c r="U229"/>
  <c r="T230"/>
  <c r="W176" i="12"/>
  <c r="X176" s="1"/>
  <c r="Y176" s="1"/>
  <c r="Z176"/>
  <c r="Y175"/>
  <c r="V230"/>
  <c r="T231"/>
  <c r="U230"/>
  <c r="G125"/>
  <c r="F228" i="14" l="1"/>
  <c r="A230"/>
  <c r="G229"/>
  <c r="F229"/>
  <c r="D229"/>
  <c r="C229" s="1"/>
  <c r="V229" s="1"/>
  <c r="B229"/>
  <c r="U230"/>
  <c r="T231"/>
  <c r="U230" i="13"/>
  <c r="T231"/>
  <c r="A231"/>
  <c r="B230"/>
  <c r="W177" i="12"/>
  <c r="X177" s="1"/>
  <c r="Z177"/>
  <c r="T232"/>
  <c r="U231"/>
  <c r="V231"/>
  <c r="D126"/>
  <c r="E126" s="1"/>
  <c r="F126" s="1"/>
  <c r="U231" i="14" l="1"/>
  <c r="T232"/>
  <c r="A231"/>
  <c r="G230"/>
  <c r="F230"/>
  <c r="D230"/>
  <c r="C230" s="1"/>
  <c r="V230" s="1"/>
  <c r="B230"/>
  <c r="A232" i="13"/>
  <c r="B231"/>
  <c r="U231"/>
  <c r="T232"/>
  <c r="W178" i="12"/>
  <c r="X178" s="1"/>
  <c r="Y178" s="1"/>
  <c r="Z178"/>
  <c r="Y177"/>
  <c r="V232"/>
  <c r="T233"/>
  <c r="U232"/>
  <c r="G126"/>
  <c r="A232" i="14" l="1"/>
  <c r="G231"/>
  <c r="D231"/>
  <c r="C231" s="1"/>
  <c r="V231" s="1"/>
  <c r="B231"/>
  <c r="T233"/>
  <c r="U232"/>
  <c r="U232" i="13"/>
  <c r="T233"/>
  <c r="A233"/>
  <c r="B232"/>
  <c r="W179" i="12"/>
  <c r="X179" s="1"/>
  <c r="Z179"/>
  <c r="T234"/>
  <c r="U233"/>
  <c r="V233"/>
  <c r="D127"/>
  <c r="E127" s="1"/>
  <c r="F127" s="1"/>
  <c r="F231" i="14" l="1"/>
  <c r="A233"/>
  <c r="G232"/>
  <c r="F232"/>
  <c r="D232"/>
  <c r="C232" s="1"/>
  <c r="V232" s="1"/>
  <c r="B232"/>
  <c r="U233"/>
  <c r="T234"/>
  <c r="A234" i="13"/>
  <c r="B233"/>
  <c r="U233"/>
  <c r="T234"/>
  <c r="W180" i="12"/>
  <c r="X180" s="1"/>
  <c r="Y180" s="1"/>
  <c r="Z180"/>
  <c r="Y179"/>
  <c r="V234"/>
  <c r="T235"/>
  <c r="U234"/>
  <c r="G127"/>
  <c r="U234" i="14" l="1"/>
  <c r="T235"/>
  <c r="A234"/>
  <c r="G233"/>
  <c r="F233"/>
  <c r="D233"/>
  <c r="C233" s="1"/>
  <c r="V233" s="1"/>
  <c r="B233"/>
  <c r="U234" i="13"/>
  <c r="T235"/>
  <c r="A235"/>
  <c r="B234"/>
  <c r="W181" i="12"/>
  <c r="X181" s="1"/>
  <c r="Z181"/>
  <c r="T236"/>
  <c r="U235"/>
  <c r="V235"/>
  <c r="D128"/>
  <c r="E128" s="1"/>
  <c r="F128" s="1"/>
  <c r="A235" i="14" l="1"/>
  <c r="G234"/>
  <c r="D234"/>
  <c r="C234" s="1"/>
  <c r="V234" s="1"/>
  <c r="B234"/>
  <c r="U235"/>
  <c r="T236"/>
  <c r="A236" i="13"/>
  <c r="B235"/>
  <c r="U235"/>
  <c r="T236"/>
  <c r="Y181" i="12"/>
  <c r="W182"/>
  <c r="X182" s="1"/>
  <c r="Y182" s="1"/>
  <c r="V236"/>
  <c r="T237"/>
  <c r="U236"/>
  <c r="G128"/>
  <c r="F234" i="14" l="1"/>
  <c r="U236"/>
  <c r="T237"/>
  <c r="A236"/>
  <c r="G235"/>
  <c r="F235"/>
  <c r="D235"/>
  <c r="C235" s="1"/>
  <c r="V235" s="1"/>
  <c r="B235"/>
  <c r="U236" i="13"/>
  <c r="T237"/>
  <c r="A237"/>
  <c r="B236"/>
  <c r="Z182" i="12"/>
  <c r="T238"/>
  <c r="U237"/>
  <c r="V237"/>
  <c r="D129"/>
  <c r="E129" s="1"/>
  <c r="F129" s="1"/>
  <c r="A237" i="14" l="1"/>
  <c r="G236"/>
  <c r="D236"/>
  <c r="C236" s="1"/>
  <c r="V236" s="1"/>
  <c r="B236"/>
  <c r="U237"/>
  <c r="T238"/>
  <c r="A238" i="13"/>
  <c r="B237"/>
  <c r="U237"/>
  <c r="T238"/>
  <c r="W183" i="12"/>
  <c r="X183" s="1"/>
  <c r="Z183"/>
  <c r="V238"/>
  <c r="T239"/>
  <c r="U238"/>
  <c r="G129"/>
  <c r="F236" i="14" l="1"/>
  <c r="U238"/>
  <c r="T239"/>
  <c r="A238"/>
  <c r="G237"/>
  <c r="F237"/>
  <c r="D237"/>
  <c r="C237" s="1"/>
  <c r="V237" s="1"/>
  <c r="B237"/>
  <c r="U238" i="13"/>
  <c r="T239"/>
  <c r="A239"/>
  <c r="B238"/>
  <c r="W184" i="12"/>
  <c r="X184" s="1"/>
  <c r="Z184"/>
  <c r="Y183"/>
  <c r="T240"/>
  <c r="U239"/>
  <c r="V239"/>
  <c r="D130"/>
  <c r="E130" s="1"/>
  <c r="F130" s="1"/>
  <c r="A239" i="14" l="1"/>
  <c r="G238"/>
  <c r="D238"/>
  <c r="C238" s="1"/>
  <c r="V238" s="1"/>
  <c r="B238"/>
  <c r="U239"/>
  <c r="T240"/>
  <c r="A240" i="13"/>
  <c r="B239"/>
  <c r="U239"/>
  <c r="T240"/>
  <c r="W185" i="12"/>
  <c r="X185" s="1"/>
  <c r="Z185"/>
  <c r="Y184"/>
  <c r="V240"/>
  <c r="T241"/>
  <c r="U240"/>
  <c r="G130"/>
  <c r="F238" i="14" l="1"/>
  <c r="U240"/>
  <c r="T241"/>
  <c r="A240"/>
  <c r="G239"/>
  <c r="F239"/>
  <c r="D239"/>
  <c r="C239" s="1"/>
  <c r="V239" s="1"/>
  <c r="B239"/>
  <c r="U240" i="13"/>
  <c r="T241"/>
  <c r="A241"/>
  <c r="B240"/>
  <c r="Y185" i="12"/>
  <c r="W186"/>
  <c r="X186" s="1"/>
  <c r="T242"/>
  <c r="U241"/>
  <c r="V241"/>
  <c r="D131"/>
  <c r="E131" s="1"/>
  <c r="F131" s="1"/>
  <c r="A241" i="14" l="1"/>
  <c r="G240"/>
  <c r="D240"/>
  <c r="C240" s="1"/>
  <c r="V240" s="1"/>
  <c r="B240"/>
  <c r="U241"/>
  <c r="T242"/>
  <c r="A242" i="13"/>
  <c r="B241"/>
  <c r="U241"/>
  <c r="T242"/>
  <c r="Y186" i="12"/>
  <c r="Z186"/>
  <c r="V242"/>
  <c r="T243"/>
  <c r="U242"/>
  <c r="G131"/>
  <c r="F240" i="14" l="1"/>
  <c r="U242"/>
  <c r="T243"/>
  <c r="A242"/>
  <c r="G241"/>
  <c r="F241"/>
  <c r="D241"/>
  <c r="C241" s="1"/>
  <c r="V241" s="1"/>
  <c r="B241"/>
  <c r="U242" i="13"/>
  <c r="T243"/>
  <c r="A243"/>
  <c r="B242"/>
  <c r="W187" i="12"/>
  <c r="X187" s="1"/>
  <c r="Z187"/>
  <c r="T244"/>
  <c r="U243"/>
  <c r="V243"/>
  <c r="D132"/>
  <c r="E132" s="1"/>
  <c r="F132" s="1"/>
  <c r="A243" i="14" l="1"/>
  <c r="G242"/>
  <c r="D242"/>
  <c r="C242" s="1"/>
  <c r="V242" s="1"/>
  <c r="B242"/>
  <c r="U243"/>
  <c r="T244"/>
  <c r="A244" i="13"/>
  <c r="B243"/>
  <c r="U243"/>
  <c r="T244"/>
  <c r="W188" i="12"/>
  <c r="X188" s="1"/>
  <c r="Z188"/>
  <c r="Y187"/>
  <c r="V244"/>
  <c r="T245"/>
  <c r="U244"/>
  <c r="G132"/>
  <c r="F242" i="14" l="1"/>
  <c r="U244"/>
  <c r="T245"/>
  <c r="A244"/>
  <c r="G243"/>
  <c r="F243"/>
  <c r="D243"/>
  <c r="C243" s="1"/>
  <c r="V243" s="1"/>
  <c r="B243"/>
  <c r="U244" i="13"/>
  <c r="T245"/>
  <c r="A245"/>
  <c r="B244"/>
  <c r="Y188" i="12"/>
  <c r="W189"/>
  <c r="X189" s="1"/>
  <c r="Z189"/>
  <c r="T246"/>
  <c r="U245"/>
  <c r="V245"/>
  <c r="D133"/>
  <c r="E133" s="1"/>
  <c r="F133" s="1"/>
  <c r="A245" i="14" l="1"/>
  <c r="G244"/>
  <c r="D244"/>
  <c r="C244" s="1"/>
  <c r="V244" s="1"/>
  <c r="B244"/>
  <c r="U245"/>
  <c r="T246"/>
  <c r="A246" i="13"/>
  <c r="B245"/>
  <c r="U245"/>
  <c r="T246"/>
  <c r="W190" i="12"/>
  <c r="X190" s="1"/>
  <c r="Z190"/>
  <c r="Y189"/>
  <c r="V246"/>
  <c r="T247"/>
  <c r="U246"/>
  <c r="G133"/>
  <c r="F244" i="14" l="1"/>
  <c r="U246"/>
  <c r="T247"/>
  <c r="A246"/>
  <c r="G245"/>
  <c r="D245"/>
  <c r="C245" s="1"/>
  <c r="V245" s="1"/>
  <c r="B245"/>
  <c r="U246" i="13"/>
  <c r="T247"/>
  <c r="A247"/>
  <c r="B246"/>
  <c r="W191" i="12"/>
  <c r="X191" s="1"/>
  <c r="Z191"/>
  <c r="Y190"/>
  <c r="T248"/>
  <c r="U247"/>
  <c r="V247"/>
  <c r="D134"/>
  <c r="E134" s="1"/>
  <c r="F134" s="1"/>
  <c r="F245" i="14" l="1"/>
  <c r="A247"/>
  <c r="G246"/>
  <c r="F246"/>
  <c r="D246"/>
  <c r="C246" s="1"/>
  <c r="V246" s="1"/>
  <c r="B246"/>
  <c r="U247"/>
  <c r="T248"/>
  <c r="A248" i="13"/>
  <c r="B247"/>
  <c r="U247"/>
  <c r="T248"/>
  <c r="W192" i="12"/>
  <c r="X192" s="1"/>
  <c r="Z192"/>
  <c r="Y191"/>
  <c r="V248"/>
  <c r="T249"/>
  <c r="U248"/>
  <c r="G134"/>
  <c r="U248" i="14" l="1"/>
  <c r="T249"/>
  <c r="A248"/>
  <c r="G247"/>
  <c r="F247"/>
  <c r="D247"/>
  <c r="C247" s="1"/>
  <c r="V247" s="1"/>
  <c r="B247"/>
  <c r="U248" i="13"/>
  <c r="T249"/>
  <c r="A249"/>
  <c r="B248"/>
  <c r="W193" i="12"/>
  <c r="X193" s="1"/>
  <c r="Z193"/>
  <c r="Y192"/>
  <c r="T250"/>
  <c r="U249"/>
  <c r="V249"/>
  <c r="D135"/>
  <c r="E135" s="1"/>
  <c r="F135" s="1"/>
  <c r="A249" i="14" l="1"/>
  <c r="G248"/>
  <c r="F248"/>
  <c r="D248"/>
  <c r="C248" s="1"/>
  <c r="V248" s="1"/>
  <c r="B248"/>
  <c r="U249"/>
  <c r="T250"/>
  <c r="A250" i="13"/>
  <c r="B249"/>
  <c r="U249"/>
  <c r="T250"/>
  <c r="W194" i="12"/>
  <c r="X194" s="1"/>
  <c r="Z194"/>
  <c r="Y193"/>
  <c r="V250"/>
  <c r="T251"/>
  <c r="U250"/>
  <c r="G135"/>
  <c r="U250" i="14" l="1"/>
  <c r="T251"/>
  <c r="A250"/>
  <c r="G249"/>
  <c r="F249"/>
  <c r="D249"/>
  <c r="C249" s="1"/>
  <c r="V249" s="1"/>
  <c r="B249"/>
  <c r="U250" i="13"/>
  <c r="T251"/>
  <c r="A251"/>
  <c r="B250"/>
  <c r="W195" i="12"/>
  <c r="X195" s="1"/>
  <c r="Z195"/>
  <c r="Y194"/>
  <c r="T252"/>
  <c r="U251"/>
  <c r="V251"/>
  <c r="D136"/>
  <c r="E136" s="1"/>
  <c r="F136" s="1"/>
  <c r="A251" i="14" l="1"/>
  <c r="G250"/>
  <c r="F250"/>
  <c r="D250"/>
  <c r="C250" s="1"/>
  <c r="V250" s="1"/>
  <c r="B250"/>
  <c r="U251"/>
  <c r="T252"/>
  <c r="A252" i="13"/>
  <c r="B251"/>
  <c r="U251"/>
  <c r="T252"/>
  <c r="W196" i="12"/>
  <c r="X196" s="1"/>
  <c r="Z196"/>
  <c r="Y195"/>
  <c r="V252"/>
  <c r="T253"/>
  <c r="U252"/>
  <c r="G136"/>
  <c r="U252" i="14" l="1"/>
  <c r="T253"/>
  <c r="A252"/>
  <c r="G251"/>
  <c r="D251"/>
  <c r="C251" s="1"/>
  <c r="V251" s="1"/>
  <c r="B251"/>
  <c r="U252" i="13"/>
  <c r="T253"/>
  <c r="A253"/>
  <c r="B252"/>
  <c r="Y196" i="12"/>
  <c r="W197"/>
  <c r="X197" s="1"/>
  <c r="Z197"/>
  <c r="T254"/>
  <c r="U253"/>
  <c r="V253"/>
  <c r="D137"/>
  <c r="E137" s="1"/>
  <c r="F137" s="1"/>
  <c r="F251" i="14" l="1"/>
  <c r="A253"/>
  <c r="G252"/>
  <c r="F252"/>
  <c r="D252"/>
  <c r="C252" s="1"/>
  <c r="V252" s="1"/>
  <c r="B252"/>
  <c r="U253"/>
  <c r="T254"/>
  <c r="A254" i="13"/>
  <c r="B253"/>
  <c r="U253"/>
  <c r="T254"/>
  <c r="W198" i="12"/>
  <c r="X198" s="1"/>
  <c r="Y198" s="1"/>
  <c r="Z198"/>
  <c r="Y197"/>
  <c r="V254"/>
  <c r="T255"/>
  <c r="U254"/>
  <c r="G137"/>
  <c r="U254" i="14" l="1"/>
  <c r="T255"/>
  <c r="A254"/>
  <c r="G253"/>
  <c r="F253"/>
  <c r="D253"/>
  <c r="C253" s="1"/>
  <c r="V253" s="1"/>
  <c r="B253"/>
  <c r="U254" i="13"/>
  <c r="T255"/>
  <c r="A255"/>
  <c r="B254"/>
  <c r="W199" i="12"/>
  <c r="X199" s="1"/>
  <c r="Z199"/>
  <c r="T256"/>
  <c r="U255"/>
  <c r="V255"/>
  <c r="D138"/>
  <c r="E138" s="1"/>
  <c r="F138" s="1"/>
  <c r="A255" i="14" l="1"/>
  <c r="G254"/>
  <c r="D254"/>
  <c r="C254" s="1"/>
  <c r="V254" s="1"/>
  <c r="B254"/>
  <c r="U255"/>
  <c r="T256"/>
  <c r="A256" i="13"/>
  <c r="B255"/>
  <c r="U255"/>
  <c r="T256"/>
  <c r="Y199" i="12"/>
  <c r="W200"/>
  <c r="X200" s="1"/>
  <c r="Y200" s="1"/>
  <c r="Z200"/>
  <c r="V256"/>
  <c r="T257"/>
  <c r="U256"/>
  <c r="G138"/>
  <c r="F254" i="14" l="1"/>
  <c r="U256"/>
  <c r="T257"/>
  <c r="A256"/>
  <c r="G255"/>
  <c r="F255"/>
  <c r="D255"/>
  <c r="C255" s="1"/>
  <c r="V255" s="1"/>
  <c r="B255"/>
  <c r="U256" i="13"/>
  <c r="T257"/>
  <c r="A257"/>
  <c r="B256"/>
  <c r="W201" i="12"/>
  <c r="X201" s="1"/>
  <c r="Z201"/>
  <c r="T258"/>
  <c r="U257"/>
  <c r="V257"/>
  <c r="D139"/>
  <c r="E139" s="1"/>
  <c r="F139" s="1"/>
  <c r="A257" i="14" l="1"/>
  <c r="G256"/>
  <c r="D256"/>
  <c r="C256" s="1"/>
  <c r="V256" s="1"/>
  <c r="B256"/>
  <c r="U257"/>
  <c r="T258"/>
  <c r="A258" i="13"/>
  <c r="B257"/>
  <c r="U257"/>
  <c r="T258"/>
  <c r="W202" i="12"/>
  <c r="X202" s="1"/>
  <c r="Z202"/>
  <c r="Y201"/>
  <c r="V258"/>
  <c r="T259"/>
  <c r="U258"/>
  <c r="G139"/>
  <c r="F256" i="14" l="1"/>
  <c r="U258"/>
  <c r="T259"/>
  <c r="A258"/>
  <c r="G257"/>
  <c r="F257"/>
  <c r="D257"/>
  <c r="C257" s="1"/>
  <c r="V257" s="1"/>
  <c r="B257"/>
  <c r="U258" i="13"/>
  <c r="T259"/>
  <c r="A259"/>
  <c r="B258"/>
  <c r="W203" i="12"/>
  <c r="X203" s="1"/>
  <c r="Z203"/>
  <c r="Y202"/>
  <c r="T260"/>
  <c r="U259"/>
  <c r="V259"/>
  <c r="D140"/>
  <c r="E140" s="1"/>
  <c r="F140" s="1"/>
  <c r="A259" i="14" l="1"/>
  <c r="G258"/>
  <c r="F258"/>
  <c r="D258"/>
  <c r="C258" s="1"/>
  <c r="V258" s="1"/>
  <c r="B258"/>
  <c r="U259"/>
  <c r="T260"/>
  <c r="A260" i="13"/>
  <c r="B259"/>
  <c r="U259"/>
  <c r="T260"/>
  <c r="Y203" i="12"/>
  <c r="W204"/>
  <c r="X204" s="1"/>
  <c r="Z204"/>
  <c r="V260"/>
  <c r="T261"/>
  <c r="U260"/>
  <c r="G140"/>
  <c r="U260" i="14" l="1"/>
  <c r="T261"/>
  <c r="A260"/>
  <c r="G259"/>
  <c r="F259"/>
  <c r="D259"/>
  <c r="C259" s="1"/>
  <c r="V259" s="1"/>
  <c r="B259"/>
  <c r="U260" i="13"/>
  <c r="T261"/>
  <c r="A261"/>
  <c r="B260"/>
  <c r="W205" i="12"/>
  <c r="X205" s="1"/>
  <c r="Z205"/>
  <c r="Y204"/>
  <c r="T262"/>
  <c r="U261"/>
  <c r="V261"/>
  <c r="D141"/>
  <c r="E141" s="1"/>
  <c r="F141" s="1"/>
  <c r="A261" i="14" l="1"/>
  <c r="G260"/>
  <c r="F260"/>
  <c r="D260"/>
  <c r="C260" s="1"/>
  <c r="V260" s="1"/>
  <c r="B260"/>
  <c r="U261"/>
  <c r="T262"/>
  <c r="A262" i="13"/>
  <c r="B261"/>
  <c r="U261"/>
  <c r="T262"/>
  <c r="W206" i="12"/>
  <c r="X206" s="1"/>
  <c r="Z206"/>
  <c r="Y205"/>
  <c r="V262"/>
  <c r="T263"/>
  <c r="U262"/>
  <c r="G141"/>
  <c r="U262" i="14" l="1"/>
  <c r="T263"/>
  <c r="A262"/>
  <c r="G261"/>
  <c r="F261"/>
  <c r="D261"/>
  <c r="C261" s="1"/>
  <c r="V261" s="1"/>
  <c r="B261"/>
  <c r="U262" i="13"/>
  <c r="T263"/>
  <c r="A263"/>
  <c r="B262"/>
  <c r="W207" i="12"/>
  <c r="X207" s="1"/>
  <c r="Z207"/>
  <c r="Y206"/>
  <c r="T264"/>
  <c r="U263"/>
  <c r="V263"/>
  <c r="D142"/>
  <c r="E142" s="1"/>
  <c r="F142" s="1"/>
  <c r="A263" i="14" l="1"/>
  <c r="G262"/>
  <c r="F262"/>
  <c r="D262"/>
  <c r="C262" s="1"/>
  <c r="V262" s="1"/>
  <c r="B262"/>
  <c r="U263"/>
  <c r="T264"/>
  <c r="A264" i="13"/>
  <c r="B263"/>
  <c r="U263"/>
  <c r="T264"/>
  <c r="W208" i="12"/>
  <c r="X208" s="1"/>
  <c r="Z208"/>
  <c r="Y207"/>
  <c r="V264"/>
  <c r="T265"/>
  <c r="U264"/>
  <c r="G142"/>
  <c r="U264" i="14" l="1"/>
  <c r="T265"/>
  <c r="A264"/>
  <c r="G263"/>
  <c r="F263"/>
  <c r="D263"/>
  <c r="C263" s="1"/>
  <c r="V263" s="1"/>
  <c r="B263"/>
  <c r="U264" i="13"/>
  <c r="T265"/>
  <c r="A265"/>
  <c r="B264"/>
  <c r="Y208" i="12"/>
  <c r="W209"/>
  <c r="X209" s="1"/>
  <c r="Z209"/>
  <c r="T266"/>
  <c r="U265"/>
  <c r="V265"/>
  <c r="D143"/>
  <c r="E143" s="1"/>
  <c r="F143" s="1"/>
  <c r="A265" i="14" l="1"/>
  <c r="G264"/>
  <c r="D264"/>
  <c r="C264" s="1"/>
  <c r="V264" s="1"/>
  <c r="B264"/>
  <c r="U265"/>
  <c r="T266"/>
  <c r="A266" i="13"/>
  <c r="B265"/>
  <c r="U265"/>
  <c r="T266"/>
  <c r="W210" i="12"/>
  <c r="X210" s="1"/>
  <c r="Z210"/>
  <c r="Y209"/>
  <c r="V266"/>
  <c r="T267"/>
  <c r="U266"/>
  <c r="G143"/>
  <c r="F264" i="14" l="1"/>
  <c r="U266"/>
  <c r="T267"/>
  <c r="A266"/>
  <c r="G265"/>
  <c r="F265"/>
  <c r="D265"/>
  <c r="C265" s="1"/>
  <c r="V265" s="1"/>
  <c r="B265"/>
  <c r="U266" i="13"/>
  <c r="T267"/>
  <c r="A267"/>
  <c r="B266"/>
  <c r="Y210" i="12"/>
  <c r="W211"/>
  <c r="X211" s="1"/>
  <c r="Z211"/>
  <c r="T268"/>
  <c r="U267"/>
  <c r="V267"/>
  <c r="D144"/>
  <c r="E144" s="1"/>
  <c r="F144" s="1"/>
  <c r="A267" i="14" l="1"/>
  <c r="G266"/>
  <c r="D266"/>
  <c r="C266" s="1"/>
  <c r="V266" s="1"/>
  <c r="B266"/>
  <c r="U267"/>
  <c r="T268"/>
  <c r="A268" i="13"/>
  <c r="B267"/>
  <c r="U267"/>
  <c r="T268"/>
  <c r="W212" i="12"/>
  <c r="X212" s="1"/>
  <c r="Y212" s="1"/>
  <c r="Z212"/>
  <c r="Y211"/>
  <c r="V268"/>
  <c r="T269"/>
  <c r="U268"/>
  <c r="G144"/>
  <c r="F266" i="14" l="1"/>
  <c r="U268"/>
  <c r="T269"/>
  <c r="A268"/>
  <c r="G267"/>
  <c r="F267"/>
  <c r="D267"/>
  <c r="C267" s="1"/>
  <c r="V267" s="1"/>
  <c r="B267"/>
  <c r="A269" i="13"/>
  <c r="B268"/>
  <c r="U268"/>
  <c r="T269"/>
  <c r="W213" i="12"/>
  <c r="X213" s="1"/>
  <c r="Z213"/>
  <c r="T270"/>
  <c r="U269"/>
  <c r="V269"/>
  <c r="D145"/>
  <c r="E145" s="1"/>
  <c r="F145" s="1"/>
  <c r="A269" i="14" l="1"/>
  <c r="G268"/>
  <c r="D268"/>
  <c r="C268" s="1"/>
  <c r="V268" s="1"/>
  <c r="B268"/>
  <c r="U269"/>
  <c r="T270"/>
  <c r="U269" i="13"/>
  <c r="T270"/>
  <c r="A270"/>
  <c r="B269"/>
  <c r="W214" i="12"/>
  <c r="X214" s="1"/>
  <c r="Y214" s="1"/>
  <c r="Z214"/>
  <c r="Y213"/>
  <c r="V270"/>
  <c r="T271"/>
  <c r="U270"/>
  <c r="G145"/>
  <c r="F268" i="14" l="1"/>
  <c r="U270"/>
  <c r="T271"/>
  <c r="A270"/>
  <c r="G269"/>
  <c r="F269"/>
  <c r="D269"/>
  <c r="C269" s="1"/>
  <c r="V269" s="1"/>
  <c r="B269"/>
  <c r="A271" i="13"/>
  <c r="B270"/>
  <c r="U270"/>
  <c r="T271"/>
  <c r="W215" i="12"/>
  <c r="X215" s="1"/>
  <c r="Z215"/>
  <c r="T272"/>
  <c r="U271"/>
  <c r="V271"/>
  <c r="D146"/>
  <c r="E146" s="1"/>
  <c r="F146" s="1"/>
  <c r="A271" i="14" l="1"/>
  <c r="G270"/>
  <c r="D270"/>
  <c r="C270" s="1"/>
  <c r="V270" s="1"/>
  <c r="B270"/>
  <c r="U271"/>
  <c r="T272"/>
  <c r="U271" i="13"/>
  <c r="T272"/>
  <c r="A272"/>
  <c r="B271"/>
  <c r="Y215" i="12"/>
  <c r="W216"/>
  <c r="X216" s="1"/>
  <c r="Y216" s="1"/>
  <c r="Z216"/>
  <c r="V272"/>
  <c r="T273"/>
  <c r="U272"/>
  <c r="G146"/>
  <c r="F270" i="14" l="1"/>
  <c r="U272"/>
  <c r="T273"/>
  <c r="A272"/>
  <c r="G271"/>
  <c r="F271"/>
  <c r="D271"/>
  <c r="C271" s="1"/>
  <c r="V271" s="1"/>
  <c r="B271"/>
  <c r="A273" i="13"/>
  <c r="B272"/>
  <c r="U272"/>
  <c r="T273"/>
  <c r="W217" i="12"/>
  <c r="X217" s="1"/>
  <c r="Z217"/>
  <c r="T274"/>
  <c r="U273"/>
  <c r="V273"/>
  <c r="D147"/>
  <c r="E147" s="1"/>
  <c r="F147" s="1"/>
  <c r="A273" i="14" l="1"/>
  <c r="G272"/>
  <c r="D272"/>
  <c r="C272" s="1"/>
  <c r="V272" s="1"/>
  <c r="B272"/>
  <c r="U273"/>
  <c r="T274"/>
  <c r="U273" i="13"/>
  <c r="T274"/>
  <c r="A274"/>
  <c r="B273"/>
  <c r="Y217" i="12"/>
  <c r="W218"/>
  <c r="X218" s="1"/>
  <c r="V274"/>
  <c r="T275"/>
  <c r="U274"/>
  <c r="G147"/>
  <c r="F272" i="14" l="1"/>
  <c r="U274"/>
  <c r="T275"/>
  <c r="A274"/>
  <c r="G273"/>
  <c r="F273"/>
  <c r="D273"/>
  <c r="C273" s="1"/>
  <c r="V273" s="1"/>
  <c r="B273"/>
  <c r="A275" i="13"/>
  <c r="B274"/>
  <c r="U274"/>
  <c r="T275"/>
  <c r="Z218" i="12"/>
  <c r="Y218"/>
  <c r="T276"/>
  <c r="U275"/>
  <c r="V275"/>
  <c r="D148"/>
  <c r="E148" s="1"/>
  <c r="F148" s="1"/>
  <c r="A275" i="14" l="1"/>
  <c r="G274"/>
  <c r="F274"/>
  <c r="D274"/>
  <c r="C274" s="1"/>
  <c r="V274" s="1"/>
  <c r="B274"/>
  <c r="U275"/>
  <c r="T276"/>
  <c r="U275" i="13"/>
  <c r="T276"/>
  <c r="A276"/>
  <c r="B275"/>
  <c r="W219" i="12"/>
  <c r="X219" s="1"/>
  <c r="Z219"/>
  <c r="V276"/>
  <c r="T277"/>
  <c r="U276"/>
  <c r="G148"/>
  <c r="U276" i="14" l="1"/>
  <c r="T277"/>
  <c r="A276"/>
  <c r="G275"/>
  <c r="F275"/>
  <c r="D275"/>
  <c r="C275" s="1"/>
  <c r="V275" s="1"/>
  <c r="B275"/>
  <c r="A277" i="13"/>
  <c r="B276"/>
  <c r="U276"/>
  <c r="T277"/>
  <c r="W220" i="12"/>
  <c r="X220" s="1"/>
  <c r="Z220"/>
  <c r="Y219"/>
  <c r="T278"/>
  <c r="U277"/>
  <c r="V277"/>
  <c r="D149"/>
  <c r="E149" s="1"/>
  <c r="F149" s="1"/>
  <c r="A277" i="14" l="1"/>
  <c r="G276"/>
  <c r="F276"/>
  <c r="D276"/>
  <c r="C276" s="1"/>
  <c r="V276" s="1"/>
  <c r="B276"/>
  <c r="U277"/>
  <c r="T278"/>
  <c r="U277" i="13"/>
  <c r="T278"/>
  <c r="A278"/>
  <c r="B277"/>
  <c r="Y220" i="12"/>
  <c r="W221"/>
  <c r="X221" s="1"/>
  <c r="Z221"/>
  <c r="V278"/>
  <c r="T279"/>
  <c r="U278"/>
  <c r="G149"/>
  <c r="U278" i="14" l="1"/>
  <c r="T279"/>
  <c r="A278"/>
  <c r="G277"/>
  <c r="F277"/>
  <c r="D277"/>
  <c r="C277" s="1"/>
  <c r="V277" s="1"/>
  <c r="B277"/>
  <c r="A279" i="13"/>
  <c r="B278"/>
  <c r="U278"/>
  <c r="T279"/>
  <c r="W222" i="12"/>
  <c r="X222" s="1"/>
  <c r="Z222"/>
  <c r="Y221"/>
  <c r="T280"/>
  <c r="U279"/>
  <c r="V279"/>
  <c r="D150"/>
  <c r="E150" s="1"/>
  <c r="F150" s="1"/>
  <c r="A279" i="14" l="1"/>
  <c r="G278"/>
  <c r="D278"/>
  <c r="C278" s="1"/>
  <c r="V278" s="1"/>
  <c r="B278"/>
  <c r="U279"/>
  <c r="T280"/>
  <c r="U279" i="13"/>
  <c r="T280"/>
  <c r="A280"/>
  <c r="B279"/>
  <c r="Y222" i="12"/>
  <c r="W223"/>
  <c r="X223" s="1"/>
  <c r="Z223"/>
  <c r="V280"/>
  <c r="T281"/>
  <c r="U280"/>
  <c r="G150"/>
  <c r="F278" i="14" l="1"/>
  <c r="U280"/>
  <c r="T281"/>
  <c r="A280"/>
  <c r="G279"/>
  <c r="F279"/>
  <c r="D279"/>
  <c r="C279" s="1"/>
  <c r="V279" s="1"/>
  <c r="B279"/>
  <c r="A281" i="13"/>
  <c r="B280"/>
  <c r="U280"/>
  <c r="T281"/>
  <c r="W224" i="12"/>
  <c r="X224" s="1"/>
  <c r="Z224"/>
  <c r="Y223"/>
  <c r="T282"/>
  <c r="U281"/>
  <c r="V281"/>
  <c r="D151"/>
  <c r="E151" s="1"/>
  <c r="F151" s="1"/>
  <c r="A281" i="14" l="1"/>
  <c r="G280"/>
  <c r="D280"/>
  <c r="B280"/>
  <c r="U281"/>
  <c r="T282"/>
  <c r="U281" i="13"/>
  <c r="T282"/>
  <c r="A282"/>
  <c r="B281"/>
  <c r="Y224" i="12"/>
  <c r="W225"/>
  <c r="X225" s="1"/>
  <c r="V282"/>
  <c r="T283"/>
  <c r="U282"/>
  <c r="G151"/>
  <c r="C280" i="14" l="1"/>
  <c r="V280" s="1"/>
  <c r="F280"/>
  <c r="U282"/>
  <c r="T283"/>
  <c r="A282"/>
  <c r="G281"/>
  <c r="F281"/>
  <c r="D281"/>
  <c r="C281" s="1"/>
  <c r="V281" s="1"/>
  <c r="B281"/>
  <c r="A283" i="13"/>
  <c r="B282"/>
  <c r="U282"/>
  <c r="T283"/>
  <c r="Y225" i="12"/>
  <c r="Z225"/>
  <c r="T284"/>
  <c r="U283"/>
  <c r="V283"/>
  <c r="D152"/>
  <c r="E152" s="1"/>
  <c r="F152" s="1"/>
  <c r="A283" i="14" l="1"/>
  <c r="G282"/>
  <c r="D282"/>
  <c r="C282" s="1"/>
  <c r="V282" s="1"/>
  <c r="B282"/>
  <c r="U283"/>
  <c r="T284"/>
  <c r="U283" i="13"/>
  <c r="T284"/>
  <c r="A284"/>
  <c r="B283"/>
  <c r="W226" i="12"/>
  <c r="X226" s="1"/>
  <c r="Z226"/>
  <c r="V284"/>
  <c r="T285"/>
  <c r="U284"/>
  <c r="G152"/>
  <c r="F282" i="14" l="1"/>
  <c r="U284"/>
  <c r="T285"/>
  <c r="A284"/>
  <c r="G283"/>
  <c r="F283"/>
  <c r="D283"/>
  <c r="C283" s="1"/>
  <c r="V283" s="1"/>
  <c r="B283"/>
  <c r="A285" i="13"/>
  <c r="B284"/>
  <c r="U284"/>
  <c r="T285"/>
  <c r="W227" i="12"/>
  <c r="X227" s="1"/>
  <c r="Z227"/>
  <c r="Y226"/>
  <c r="T286"/>
  <c r="U285"/>
  <c r="V285"/>
  <c r="D153"/>
  <c r="E153" s="1"/>
  <c r="F153" s="1"/>
  <c r="A285" i="14" l="1"/>
  <c r="G284"/>
  <c r="D284"/>
  <c r="C284" s="1"/>
  <c r="V284" s="1"/>
  <c r="B284"/>
  <c r="U285"/>
  <c r="T286"/>
  <c r="U285" i="13"/>
  <c r="T286"/>
  <c r="A286"/>
  <c r="B285"/>
  <c r="Y227" i="12"/>
  <c r="W228"/>
  <c r="X228" s="1"/>
  <c r="Z228"/>
  <c r="V286"/>
  <c r="T287"/>
  <c r="U286"/>
  <c r="G153"/>
  <c r="F284" i="14" l="1"/>
  <c r="U286"/>
  <c r="T287"/>
  <c r="A286"/>
  <c r="G285"/>
  <c r="F285"/>
  <c r="D285"/>
  <c r="C285" s="1"/>
  <c r="V285" s="1"/>
  <c r="B285"/>
  <c r="A287" i="13"/>
  <c r="B286"/>
  <c r="U286"/>
  <c r="T287"/>
  <c r="W229" i="12"/>
  <c r="X229" s="1"/>
  <c r="Y228"/>
  <c r="T288"/>
  <c r="U287"/>
  <c r="V287"/>
  <c r="D154"/>
  <c r="E154" s="1"/>
  <c r="F154" s="1"/>
  <c r="A287" i="14" l="1"/>
  <c r="G286"/>
  <c r="D286"/>
  <c r="C286" s="1"/>
  <c r="V286" s="1"/>
  <c r="B286"/>
  <c r="U287"/>
  <c r="T288"/>
  <c r="U287" i="13"/>
  <c r="T288"/>
  <c r="A288"/>
  <c r="B287"/>
  <c r="Y229" i="12"/>
  <c r="Z229"/>
  <c r="V288"/>
  <c r="T289"/>
  <c r="U288"/>
  <c r="G154"/>
  <c r="F286" i="14" l="1"/>
  <c r="U288"/>
  <c r="T289"/>
  <c r="A288"/>
  <c r="G287"/>
  <c r="F287"/>
  <c r="D287"/>
  <c r="C287" s="1"/>
  <c r="V287" s="1"/>
  <c r="B287"/>
  <c r="A289" i="13"/>
  <c r="B288"/>
  <c r="U288"/>
  <c r="T289"/>
  <c r="W230" i="12"/>
  <c r="X230" s="1"/>
  <c r="Z230"/>
  <c r="T290"/>
  <c r="U289"/>
  <c r="V289"/>
  <c r="D155"/>
  <c r="E155" s="1"/>
  <c r="F155" s="1"/>
  <c r="A289" i="14" l="1"/>
  <c r="G288"/>
  <c r="D288"/>
  <c r="B288"/>
  <c r="U289"/>
  <c r="T290"/>
  <c r="U289" i="13"/>
  <c r="T290"/>
  <c r="A290"/>
  <c r="B289"/>
  <c r="W231" i="12"/>
  <c r="X231" s="1"/>
  <c r="Y231" s="1"/>
  <c r="Z231"/>
  <c r="Y230"/>
  <c r="V290"/>
  <c r="T291"/>
  <c r="U290"/>
  <c r="G155"/>
  <c r="C288" i="14" l="1"/>
  <c r="V288" s="1"/>
  <c r="F288"/>
  <c r="U290"/>
  <c r="T291"/>
  <c r="A290"/>
  <c r="G289"/>
  <c r="F289"/>
  <c r="D289"/>
  <c r="C289" s="1"/>
  <c r="V289" s="1"/>
  <c r="B289"/>
  <c r="A291" i="13"/>
  <c r="B290"/>
  <c r="U290"/>
  <c r="T291"/>
  <c r="W232" i="12"/>
  <c r="X232" s="1"/>
  <c r="Z232"/>
  <c r="T292"/>
  <c r="U291"/>
  <c r="V291"/>
  <c r="D156"/>
  <c r="E156" s="1"/>
  <c r="F156" s="1"/>
  <c r="A291" i="14" l="1"/>
  <c r="G290"/>
  <c r="D290"/>
  <c r="C290" s="1"/>
  <c r="V290" s="1"/>
  <c r="B290"/>
  <c r="U291"/>
  <c r="T292"/>
  <c r="U291" i="13"/>
  <c r="T292"/>
  <c r="A292"/>
  <c r="B291"/>
  <c r="W233" i="12"/>
  <c r="X233" s="1"/>
  <c r="Y233" s="1"/>
  <c r="Z233"/>
  <c r="Y232"/>
  <c r="V292"/>
  <c r="T293"/>
  <c r="U292"/>
  <c r="G156"/>
  <c r="F290" i="14" l="1"/>
  <c r="U292"/>
  <c r="T293"/>
  <c r="A292"/>
  <c r="G291"/>
  <c r="F291"/>
  <c r="D291"/>
  <c r="C291" s="1"/>
  <c r="V291" s="1"/>
  <c r="B291"/>
  <c r="A293" i="13"/>
  <c r="B292"/>
  <c r="U292"/>
  <c r="T293"/>
  <c r="W234" i="12"/>
  <c r="X234" s="1"/>
  <c r="Z234"/>
  <c r="T294"/>
  <c r="U293"/>
  <c r="V293"/>
  <c r="D157"/>
  <c r="E157" s="1"/>
  <c r="F157" s="1"/>
  <c r="A293" i="14" l="1"/>
  <c r="G292"/>
  <c r="D292"/>
  <c r="B292"/>
  <c r="U293"/>
  <c r="T294"/>
  <c r="U293" i="13"/>
  <c r="T294"/>
  <c r="A294"/>
  <c r="B293"/>
  <c r="W235" i="12"/>
  <c r="X235" s="1"/>
  <c r="Y234"/>
  <c r="V294"/>
  <c r="T295"/>
  <c r="U294"/>
  <c r="G157"/>
  <c r="C292" i="14" l="1"/>
  <c r="V292" s="1"/>
  <c r="F292"/>
  <c r="U294"/>
  <c r="T295"/>
  <c r="A294"/>
  <c r="G293"/>
  <c r="F293"/>
  <c r="D293"/>
  <c r="C293" s="1"/>
  <c r="V293" s="1"/>
  <c r="B293"/>
  <c r="A295" i="13"/>
  <c r="B294"/>
  <c r="U294"/>
  <c r="T295"/>
  <c r="Y235" i="12"/>
  <c r="Z235"/>
  <c r="T296"/>
  <c r="U295"/>
  <c r="V295"/>
  <c r="D158"/>
  <c r="E158" s="1"/>
  <c r="F158" s="1"/>
  <c r="A295" i="14" l="1"/>
  <c r="G294"/>
  <c r="D294"/>
  <c r="C294" s="1"/>
  <c r="V294" s="1"/>
  <c r="B294"/>
  <c r="U295"/>
  <c r="T296"/>
  <c r="U295" i="13"/>
  <c r="T296"/>
  <c r="A296"/>
  <c r="B295"/>
  <c r="W236" i="12"/>
  <c r="X236" s="1"/>
  <c r="V296"/>
  <c r="T297"/>
  <c r="U296"/>
  <c r="G158"/>
  <c r="F294" i="14" l="1"/>
  <c r="U296"/>
  <c r="T297"/>
  <c r="A296"/>
  <c r="G295"/>
  <c r="F295"/>
  <c r="D295"/>
  <c r="C295" s="1"/>
  <c r="V295" s="1"/>
  <c r="B295"/>
  <c r="A297" i="13"/>
  <c r="B296"/>
  <c r="U296"/>
  <c r="T297"/>
  <c r="Y236" i="12"/>
  <c r="Z236"/>
  <c r="T298"/>
  <c r="U297"/>
  <c r="V297"/>
  <c r="D159"/>
  <c r="E159" s="1"/>
  <c r="F159" s="1"/>
  <c r="A297" i="14" l="1"/>
  <c r="G296"/>
  <c r="D296"/>
  <c r="B296"/>
  <c r="U297"/>
  <c r="T298"/>
  <c r="U297" i="13"/>
  <c r="T298"/>
  <c r="A298"/>
  <c r="B297"/>
  <c r="W237" i="12"/>
  <c r="X237" s="1"/>
  <c r="Z237"/>
  <c r="V298"/>
  <c r="T299"/>
  <c r="U298"/>
  <c r="G159"/>
  <c r="C296" i="14" l="1"/>
  <c r="V296" s="1"/>
  <c r="F296"/>
  <c r="U298"/>
  <c r="T299"/>
  <c r="A298"/>
  <c r="G297"/>
  <c r="F297"/>
  <c r="D297"/>
  <c r="C297" s="1"/>
  <c r="V297" s="1"/>
  <c r="B297"/>
  <c r="A299" i="13"/>
  <c r="B298"/>
  <c r="U298"/>
  <c r="T299"/>
  <c r="W238" i="12"/>
  <c r="X238" s="1"/>
  <c r="Z238"/>
  <c r="Y237"/>
  <c r="T300"/>
  <c r="U299"/>
  <c r="V299"/>
  <c r="D160"/>
  <c r="E160" s="1"/>
  <c r="F160" s="1"/>
  <c r="A299" i="14" l="1"/>
  <c r="G298"/>
  <c r="D298"/>
  <c r="B298"/>
  <c r="U299"/>
  <c r="T300"/>
  <c r="U299" i="13"/>
  <c r="T300"/>
  <c r="A300"/>
  <c r="B299"/>
  <c r="Y238" i="12"/>
  <c r="W239"/>
  <c r="X239" s="1"/>
  <c r="Z239"/>
  <c r="V300"/>
  <c r="T301"/>
  <c r="U300"/>
  <c r="G160"/>
  <c r="C298" i="14" l="1"/>
  <c r="V298" s="1"/>
  <c r="F298"/>
  <c r="U300"/>
  <c r="T301"/>
  <c r="A300"/>
  <c r="G299"/>
  <c r="F299"/>
  <c r="D299"/>
  <c r="C299" s="1"/>
  <c r="V299" s="1"/>
  <c r="B299"/>
  <c r="A301" i="13"/>
  <c r="B300"/>
  <c r="U300"/>
  <c r="T301"/>
  <c r="W240" i="12"/>
  <c r="X240" s="1"/>
  <c r="Z240"/>
  <c r="Y239"/>
  <c r="T302"/>
  <c r="U301"/>
  <c r="V301"/>
  <c r="D161"/>
  <c r="E161" s="1"/>
  <c r="F161" s="1"/>
  <c r="A301" i="14" l="1"/>
  <c r="G300"/>
  <c r="D300"/>
  <c r="B300"/>
  <c r="U301"/>
  <c r="T302"/>
  <c r="U301" i="13"/>
  <c r="T302"/>
  <c r="A302"/>
  <c r="B301"/>
  <c r="Y240" i="12"/>
  <c r="W241"/>
  <c r="X241" s="1"/>
  <c r="Z241"/>
  <c r="V302"/>
  <c r="T303"/>
  <c r="U302"/>
  <c r="G161"/>
  <c r="C300" i="14" l="1"/>
  <c r="V300" s="1"/>
  <c r="F300"/>
  <c r="U302"/>
  <c r="T303"/>
  <c r="A302"/>
  <c r="G301"/>
  <c r="F301"/>
  <c r="D301"/>
  <c r="C301" s="1"/>
  <c r="V301" s="1"/>
  <c r="B301"/>
  <c r="A303" i="13"/>
  <c r="B302"/>
  <c r="U302"/>
  <c r="T303"/>
  <c r="W242" i="12"/>
  <c r="X242" s="1"/>
  <c r="Z242"/>
  <c r="Y241"/>
  <c r="T304"/>
  <c r="U303"/>
  <c r="V303"/>
  <c r="D162"/>
  <c r="E162" s="1"/>
  <c r="F162" s="1"/>
  <c r="A303" i="14" l="1"/>
  <c r="G302"/>
  <c r="D302"/>
  <c r="B302"/>
  <c r="U303"/>
  <c r="T304"/>
  <c r="U303" i="13"/>
  <c r="T304"/>
  <c r="A304"/>
  <c r="B303"/>
  <c r="Y242" i="12"/>
  <c r="W243"/>
  <c r="X243" s="1"/>
  <c r="Z243"/>
  <c r="V304"/>
  <c r="T305"/>
  <c r="U304"/>
  <c r="G162"/>
  <c r="C302" i="14" l="1"/>
  <c r="V302" s="1"/>
  <c r="F302"/>
  <c r="U304"/>
  <c r="T305"/>
  <c r="A304"/>
  <c r="G303"/>
  <c r="F303"/>
  <c r="D303"/>
  <c r="C303" s="1"/>
  <c r="V303" s="1"/>
  <c r="B303"/>
  <c r="A305" i="13"/>
  <c r="B304"/>
  <c r="U304"/>
  <c r="T305"/>
  <c r="W244" i="12"/>
  <c r="X244" s="1"/>
  <c r="Z244"/>
  <c r="Y243"/>
  <c r="T306"/>
  <c r="U305"/>
  <c r="V305"/>
  <c r="D163"/>
  <c r="E163" s="1"/>
  <c r="F163" s="1"/>
  <c r="A305" i="14" l="1"/>
  <c r="G304"/>
  <c r="D304"/>
  <c r="B304"/>
  <c r="U305"/>
  <c r="T306"/>
  <c r="T306" i="13"/>
  <c r="U305"/>
  <c r="A306"/>
  <c r="B305"/>
  <c r="Y244" i="12"/>
  <c r="W245"/>
  <c r="X245" s="1"/>
  <c r="Z245"/>
  <c r="V306"/>
  <c r="T307"/>
  <c r="U306"/>
  <c r="G163"/>
  <c r="C304" i="14" l="1"/>
  <c r="V304" s="1"/>
  <c r="F304"/>
  <c r="U306"/>
  <c r="T307"/>
  <c r="A306"/>
  <c r="G305"/>
  <c r="F305"/>
  <c r="D305"/>
  <c r="C305" s="1"/>
  <c r="V305" s="1"/>
  <c r="B305"/>
  <c r="A307" i="13"/>
  <c r="B306"/>
  <c r="T307"/>
  <c r="U306"/>
  <c r="W246" i="12"/>
  <c r="X246" s="1"/>
  <c r="Z246"/>
  <c r="Y245"/>
  <c r="T308"/>
  <c r="U307"/>
  <c r="V307"/>
  <c r="D164"/>
  <c r="E164" s="1"/>
  <c r="F164" s="1"/>
  <c r="A307" i="14" l="1"/>
  <c r="G306"/>
  <c r="F306"/>
  <c r="D306"/>
  <c r="C306" s="1"/>
  <c r="V306" s="1"/>
  <c r="B306"/>
  <c r="U307"/>
  <c r="T308"/>
  <c r="T308" i="13"/>
  <c r="U307"/>
  <c r="B307"/>
  <c r="A308"/>
  <c r="Y246" i="12"/>
  <c r="W247"/>
  <c r="X247" s="1"/>
  <c r="Z247"/>
  <c r="V308"/>
  <c r="T309"/>
  <c r="U308"/>
  <c r="G164"/>
  <c r="U308" i="14" l="1"/>
  <c r="T309"/>
  <c r="A308"/>
  <c r="G307"/>
  <c r="F307"/>
  <c r="D307"/>
  <c r="C307" s="1"/>
  <c r="V307" s="1"/>
  <c r="B307"/>
  <c r="B308" i="13"/>
  <c r="A309"/>
  <c r="T309"/>
  <c r="U308"/>
  <c r="W248" i="12"/>
  <c r="X248" s="1"/>
  <c r="Z248"/>
  <c r="Y247"/>
  <c r="T310"/>
  <c r="U309"/>
  <c r="V309"/>
  <c r="D165"/>
  <c r="E165" s="1"/>
  <c r="F165" s="1"/>
  <c r="A309" i="14" l="1"/>
  <c r="G308"/>
  <c r="D308"/>
  <c r="B308"/>
  <c r="U309"/>
  <c r="T310"/>
  <c r="T310" i="13"/>
  <c r="U309"/>
  <c r="B309"/>
  <c r="A310"/>
  <c r="Y248" i="12"/>
  <c r="W249"/>
  <c r="X249" s="1"/>
  <c r="Z249"/>
  <c r="V310"/>
  <c r="T311"/>
  <c r="U310"/>
  <c r="G165"/>
  <c r="C308" i="14" l="1"/>
  <c r="V308" s="1"/>
  <c r="F308"/>
  <c r="U310"/>
  <c r="T311"/>
  <c r="A310"/>
  <c r="G309"/>
  <c r="F309"/>
  <c r="D309"/>
  <c r="C309" s="1"/>
  <c r="V309" s="1"/>
  <c r="B309"/>
  <c r="B310" i="13"/>
  <c r="A311"/>
  <c r="T311"/>
  <c r="U310"/>
  <c r="W250" i="12"/>
  <c r="X250" s="1"/>
  <c r="Z250"/>
  <c r="Y249"/>
  <c r="T312"/>
  <c r="U311"/>
  <c r="Z311"/>
  <c r="X311"/>
  <c r="V311"/>
  <c r="D166"/>
  <c r="E166" s="1"/>
  <c r="F166" s="1"/>
  <c r="A311" i="14" l="1"/>
  <c r="G310"/>
  <c r="D310"/>
  <c r="C310" s="1"/>
  <c r="V310" s="1"/>
  <c r="B310"/>
  <c r="Y311"/>
  <c r="W311"/>
  <c r="U311"/>
  <c r="T312"/>
  <c r="Z311"/>
  <c r="X311"/>
  <c r="V311"/>
  <c r="F311" i="13"/>
  <c r="B311"/>
  <c r="A312"/>
  <c r="G311"/>
  <c r="T312"/>
  <c r="Z311"/>
  <c r="X311"/>
  <c r="W311"/>
  <c r="Y311"/>
  <c r="U311"/>
  <c r="Y250" i="12"/>
  <c r="W251"/>
  <c r="X251" s="1"/>
  <c r="Z251"/>
  <c r="Z312"/>
  <c r="X312"/>
  <c r="V312"/>
  <c r="T313"/>
  <c r="U312"/>
  <c r="G166"/>
  <c r="F310" i="14" l="1"/>
  <c r="A312"/>
  <c r="G311"/>
  <c r="C311"/>
  <c r="F311"/>
  <c r="D311"/>
  <c r="B311"/>
  <c r="Y312"/>
  <c r="W312"/>
  <c r="U312"/>
  <c r="T313"/>
  <c r="Z312"/>
  <c r="X312"/>
  <c r="V312"/>
  <c r="T313" i="13"/>
  <c r="Z312"/>
  <c r="X312"/>
  <c r="Y312"/>
  <c r="U312"/>
  <c r="W312"/>
  <c r="F312"/>
  <c r="B312"/>
  <c r="A313"/>
  <c r="G312"/>
  <c r="W252" i="12"/>
  <c r="X252" s="1"/>
  <c r="Z252"/>
  <c r="Y251"/>
  <c r="T314"/>
  <c r="U313"/>
  <c r="Z313"/>
  <c r="X313"/>
  <c r="V313"/>
  <c r="D167"/>
  <c r="E167" s="1"/>
  <c r="F167" s="1"/>
  <c r="Y313" i="14" l="1"/>
  <c r="W313"/>
  <c r="U313"/>
  <c r="T314"/>
  <c r="Z313"/>
  <c r="X313"/>
  <c r="V313"/>
  <c r="A313"/>
  <c r="G312"/>
  <c r="C312"/>
  <c r="F312"/>
  <c r="D312"/>
  <c r="B312"/>
  <c r="F313" i="13"/>
  <c r="B313"/>
  <c r="A314"/>
  <c r="G313"/>
  <c r="T314"/>
  <c r="Z313"/>
  <c r="X313"/>
  <c r="W313"/>
  <c r="Y313"/>
  <c r="U313"/>
  <c r="W253" i="12"/>
  <c r="X253" s="1"/>
  <c r="Z253"/>
  <c r="Y252"/>
  <c r="Z314"/>
  <c r="X314"/>
  <c r="V314"/>
  <c r="T315"/>
  <c r="U314"/>
  <c r="G167"/>
  <c r="A314" i="14" l="1"/>
  <c r="G313"/>
  <c r="C313"/>
  <c r="F313"/>
  <c r="D313"/>
  <c r="B313"/>
  <c r="Y314"/>
  <c r="W314"/>
  <c r="U314"/>
  <c r="T315"/>
  <c r="Z314"/>
  <c r="X314"/>
  <c r="V314"/>
  <c r="T315" i="13"/>
  <c r="Z314"/>
  <c r="X314"/>
  <c r="Y314"/>
  <c r="U314"/>
  <c r="W314"/>
  <c r="F314"/>
  <c r="B314"/>
  <c r="A315"/>
  <c r="G314"/>
  <c r="W254" i="12"/>
  <c r="X254" s="1"/>
  <c r="Y253"/>
  <c r="T316"/>
  <c r="U315"/>
  <c r="Z315"/>
  <c r="X315"/>
  <c r="V315"/>
  <c r="D168"/>
  <c r="E168" s="1"/>
  <c r="F168" s="1"/>
  <c r="Y315" i="14" l="1"/>
  <c r="W315"/>
  <c r="U315"/>
  <c r="T316"/>
  <c r="Z315"/>
  <c r="X315"/>
  <c r="V315"/>
  <c r="A315"/>
  <c r="G314"/>
  <c r="C314"/>
  <c r="F314"/>
  <c r="D314"/>
  <c r="B314"/>
  <c r="T316" i="13"/>
  <c r="Z315"/>
  <c r="X315"/>
  <c r="W315"/>
  <c r="Y315"/>
  <c r="U315"/>
  <c r="F315"/>
  <c r="B315"/>
  <c r="A316"/>
  <c r="G315"/>
  <c r="Y254" i="12"/>
  <c r="Z254"/>
  <c r="Z316"/>
  <c r="X316"/>
  <c r="V316"/>
  <c r="T317"/>
  <c r="U316"/>
  <c r="G168"/>
  <c r="A316" i="14" l="1"/>
  <c r="G315"/>
  <c r="C315"/>
  <c r="F315"/>
  <c r="D315"/>
  <c r="B315"/>
  <c r="Y316"/>
  <c r="W316"/>
  <c r="U316"/>
  <c r="T317"/>
  <c r="Z316"/>
  <c r="X316"/>
  <c r="V316"/>
  <c r="F316" i="13"/>
  <c r="B316"/>
  <c r="A317"/>
  <c r="G316"/>
  <c r="T317"/>
  <c r="Z316"/>
  <c r="X316"/>
  <c r="Y316"/>
  <c r="U316"/>
  <c r="W316"/>
  <c r="W255" i="12"/>
  <c r="X255" s="1"/>
  <c r="T318"/>
  <c r="U317"/>
  <c r="Z317"/>
  <c r="X317"/>
  <c r="V317"/>
  <c r="D169"/>
  <c r="E169" s="1"/>
  <c r="F169" s="1"/>
  <c r="Y317" i="14" l="1"/>
  <c r="W317"/>
  <c r="U317"/>
  <c r="T318"/>
  <c r="Z317"/>
  <c r="X317"/>
  <c r="V317"/>
  <c r="A317"/>
  <c r="G316"/>
  <c r="C316"/>
  <c r="F316"/>
  <c r="D316"/>
  <c r="B316"/>
  <c r="F317" i="13"/>
  <c r="B317"/>
  <c r="A318"/>
  <c r="G317"/>
  <c r="T318"/>
  <c r="Z317"/>
  <c r="X317"/>
  <c r="W317"/>
  <c r="Y317"/>
  <c r="U317"/>
  <c r="Y255" i="12"/>
  <c r="Z255"/>
  <c r="Z318"/>
  <c r="X318"/>
  <c r="V318"/>
  <c r="T319"/>
  <c r="U318"/>
  <c r="G169"/>
  <c r="A318" i="14" l="1"/>
  <c r="G317"/>
  <c r="C317"/>
  <c r="F317"/>
  <c r="D317"/>
  <c r="B317"/>
  <c r="Y318"/>
  <c r="W318"/>
  <c r="U318"/>
  <c r="T319"/>
  <c r="Z318"/>
  <c r="X318"/>
  <c r="V318"/>
  <c r="T319" i="13"/>
  <c r="Z318"/>
  <c r="X318"/>
  <c r="Y318"/>
  <c r="U318"/>
  <c r="W318"/>
  <c r="F318"/>
  <c r="B318"/>
  <c r="A319"/>
  <c r="G318"/>
  <c r="W256" i="12"/>
  <c r="X256" s="1"/>
  <c r="T320"/>
  <c r="U319"/>
  <c r="Z319"/>
  <c r="X319"/>
  <c r="V319"/>
  <c r="D170"/>
  <c r="E170" s="1"/>
  <c r="F170" s="1"/>
  <c r="Y319" i="14" l="1"/>
  <c r="W319"/>
  <c r="U319"/>
  <c r="T320"/>
  <c r="Z319"/>
  <c r="X319"/>
  <c r="V319"/>
  <c r="A319"/>
  <c r="G318"/>
  <c r="C318"/>
  <c r="F318"/>
  <c r="D318"/>
  <c r="B318"/>
  <c r="F319" i="13"/>
  <c r="B319"/>
  <c r="A320"/>
  <c r="G319"/>
  <c r="T320"/>
  <c r="Z319"/>
  <c r="X319"/>
  <c r="W319"/>
  <c r="Y319"/>
  <c r="U319"/>
  <c r="Y256" i="12"/>
  <c r="Z256"/>
  <c r="Z320"/>
  <c r="X320"/>
  <c r="V320"/>
  <c r="T321"/>
  <c r="U320"/>
  <c r="G170"/>
  <c r="A320" i="14" l="1"/>
  <c r="G319"/>
  <c r="C319"/>
  <c r="F319"/>
  <c r="D319"/>
  <c r="B319"/>
  <c r="Y320"/>
  <c r="W320"/>
  <c r="U320"/>
  <c r="T321"/>
  <c r="Z320"/>
  <c r="X320"/>
  <c r="V320"/>
  <c r="T321" i="13"/>
  <c r="Z320"/>
  <c r="X320"/>
  <c r="Y320"/>
  <c r="U320"/>
  <c r="W320"/>
  <c r="F320"/>
  <c r="B320"/>
  <c r="A321"/>
  <c r="G320"/>
  <c r="W257" i="12"/>
  <c r="X257" s="1"/>
  <c r="Y257" s="1"/>
  <c r="T322"/>
  <c r="U321"/>
  <c r="Z321"/>
  <c r="X321"/>
  <c r="V321"/>
  <c r="D171"/>
  <c r="E171" s="1"/>
  <c r="F171" s="1"/>
  <c r="Y321" i="14" l="1"/>
  <c r="W321"/>
  <c r="U321"/>
  <c r="T322"/>
  <c r="Z321"/>
  <c r="X321"/>
  <c r="V321"/>
  <c r="A321"/>
  <c r="G320"/>
  <c r="C320"/>
  <c r="F320"/>
  <c r="D320"/>
  <c r="B320"/>
  <c r="T322" i="13"/>
  <c r="Z321"/>
  <c r="X321"/>
  <c r="W321"/>
  <c r="Y321"/>
  <c r="U321"/>
  <c r="F321"/>
  <c r="B321"/>
  <c r="A322"/>
  <c r="G321"/>
  <c r="Z257" i="12"/>
  <c r="Z322"/>
  <c r="X322"/>
  <c r="V322"/>
  <c r="T323"/>
  <c r="U322"/>
  <c r="G171"/>
  <c r="A322" i="14" l="1"/>
  <c r="G321"/>
  <c r="C321"/>
  <c r="F321"/>
  <c r="D321"/>
  <c r="B321"/>
  <c r="Y322"/>
  <c r="W322"/>
  <c r="U322"/>
  <c r="T323"/>
  <c r="Z322"/>
  <c r="X322"/>
  <c r="V322"/>
  <c r="F322" i="13"/>
  <c r="B322"/>
  <c r="A323"/>
  <c r="G322"/>
  <c r="T323"/>
  <c r="Z322"/>
  <c r="X322"/>
  <c r="Y322"/>
  <c r="U322"/>
  <c r="W322"/>
  <c r="W258" i="12"/>
  <c r="X258" s="1"/>
  <c r="Y258" s="1"/>
  <c r="T324"/>
  <c r="U323"/>
  <c r="Z323"/>
  <c r="X323"/>
  <c r="V323"/>
  <c r="D172"/>
  <c r="E172" s="1"/>
  <c r="F172" s="1"/>
  <c r="Y323" i="14" l="1"/>
  <c r="W323"/>
  <c r="U323"/>
  <c r="T324"/>
  <c r="Z323"/>
  <c r="X323"/>
  <c r="V323"/>
  <c r="A323"/>
  <c r="G322"/>
  <c r="C322"/>
  <c r="F322"/>
  <c r="D322"/>
  <c r="B322"/>
  <c r="T324" i="13"/>
  <c r="Z323"/>
  <c r="X323"/>
  <c r="W323"/>
  <c r="Y323"/>
  <c r="U323"/>
  <c r="F323"/>
  <c r="B323"/>
  <c r="A324"/>
  <c r="G323"/>
  <c r="Z258" i="12"/>
  <c r="Z324"/>
  <c r="X324"/>
  <c r="V324"/>
  <c r="T325"/>
  <c r="U324"/>
  <c r="G172"/>
  <c r="A324" i="14" l="1"/>
  <c r="G323"/>
  <c r="C323"/>
  <c r="F323"/>
  <c r="D323"/>
  <c r="B323"/>
  <c r="Y324"/>
  <c r="W324"/>
  <c r="U324"/>
  <c r="T325"/>
  <c r="Z324"/>
  <c r="X324"/>
  <c r="V324"/>
  <c r="F324" i="13"/>
  <c r="B324"/>
  <c r="A325"/>
  <c r="G324"/>
  <c r="T325"/>
  <c r="Z324"/>
  <c r="X324"/>
  <c r="Y324"/>
  <c r="U324"/>
  <c r="W324"/>
  <c r="W259" i="12"/>
  <c r="X259" s="1"/>
  <c r="Y259" s="1"/>
  <c r="T326"/>
  <c r="U325"/>
  <c r="Z325"/>
  <c r="X325"/>
  <c r="V325"/>
  <c r="G173"/>
  <c r="D173"/>
  <c r="E173" s="1"/>
  <c r="F173" s="1"/>
  <c r="Y325" i="14" l="1"/>
  <c r="W325"/>
  <c r="U325"/>
  <c r="T326"/>
  <c r="Z325"/>
  <c r="X325"/>
  <c r="V325"/>
  <c r="A325"/>
  <c r="G324"/>
  <c r="C324"/>
  <c r="F324"/>
  <c r="D324"/>
  <c r="B324"/>
  <c r="F325" i="13"/>
  <c r="B325"/>
  <c r="A326"/>
  <c r="G325"/>
  <c r="T326"/>
  <c r="Z325"/>
  <c r="X325"/>
  <c r="W325"/>
  <c r="Y325"/>
  <c r="U325"/>
  <c r="Z259" i="12"/>
  <c r="Z326"/>
  <c r="X326"/>
  <c r="V326"/>
  <c r="T327"/>
  <c r="U326"/>
  <c r="D174"/>
  <c r="E174" s="1"/>
  <c r="F174" s="1"/>
  <c r="A326" i="14" l="1"/>
  <c r="G325"/>
  <c r="C325"/>
  <c r="F325"/>
  <c r="D325"/>
  <c r="B325"/>
  <c r="Y326"/>
  <c r="W326"/>
  <c r="U326"/>
  <c r="T327"/>
  <c r="Z326"/>
  <c r="X326"/>
  <c r="V326"/>
  <c r="T327" i="13"/>
  <c r="Z326"/>
  <c r="X326"/>
  <c r="Y326"/>
  <c r="U326"/>
  <c r="W326"/>
  <c r="F326"/>
  <c r="B326"/>
  <c r="A327"/>
  <c r="G326"/>
  <c r="W260" i="12"/>
  <c r="X260" s="1"/>
  <c r="Y260" s="1"/>
  <c r="Z260"/>
  <c r="T328"/>
  <c r="U327"/>
  <c r="Z327"/>
  <c r="X327"/>
  <c r="V327"/>
  <c r="G174"/>
  <c r="Y327" i="14" l="1"/>
  <c r="W327"/>
  <c r="U327"/>
  <c r="T328"/>
  <c r="Z327"/>
  <c r="X327"/>
  <c r="V327"/>
  <c r="A327"/>
  <c r="G326"/>
  <c r="C326"/>
  <c r="F326"/>
  <c r="D326"/>
  <c r="B326"/>
  <c r="T328" i="13"/>
  <c r="Z327"/>
  <c r="X327"/>
  <c r="W327"/>
  <c r="Y327"/>
  <c r="U327"/>
  <c r="F327"/>
  <c r="B327"/>
  <c r="A328"/>
  <c r="G327"/>
  <c r="W261" i="12"/>
  <c r="X261" s="1"/>
  <c r="Y261" s="1"/>
  <c r="Z261"/>
  <c r="Z328"/>
  <c r="X328"/>
  <c r="V328"/>
  <c r="T329"/>
  <c r="U328"/>
  <c r="D175"/>
  <c r="E175" s="1"/>
  <c r="F175" s="1"/>
  <c r="A328" i="14" l="1"/>
  <c r="G327"/>
  <c r="C327"/>
  <c r="F327"/>
  <c r="D327"/>
  <c r="B327"/>
  <c r="Y328"/>
  <c r="W328"/>
  <c r="U328"/>
  <c r="T329"/>
  <c r="Z328"/>
  <c r="X328"/>
  <c r="V328"/>
  <c r="T329" i="13"/>
  <c r="Z328"/>
  <c r="X328"/>
  <c r="Y328"/>
  <c r="U328"/>
  <c r="W328"/>
  <c r="F328"/>
  <c r="B328"/>
  <c r="A329"/>
  <c r="G328"/>
  <c r="W262" i="12"/>
  <c r="X262" s="1"/>
  <c r="Y262" s="1"/>
  <c r="Z262"/>
  <c r="T330"/>
  <c r="U329"/>
  <c r="Z329"/>
  <c r="X329"/>
  <c r="V329"/>
  <c r="G175"/>
  <c r="Y329" i="14" l="1"/>
  <c r="W329"/>
  <c r="U329"/>
  <c r="T330"/>
  <c r="Z329"/>
  <c r="X329"/>
  <c r="V329"/>
  <c r="A329"/>
  <c r="G328"/>
  <c r="C328"/>
  <c r="F328"/>
  <c r="D328"/>
  <c r="B328"/>
  <c r="F329" i="13"/>
  <c r="B329"/>
  <c r="A330"/>
  <c r="G329"/>
  <c r="T330"/>
  <c r="Z329"/>
  <c r="X329"/>
  <c r="W329"/>
  <c r="Y329"/>
  <c r="U329"/>
  <c r="W263" i="12"/>
  <c r="X263" s="1"/>
  <c r="Y263" s="1"/>
  <c r="Z263"/>
  <c r="Z330"/>
  <c r="X330"/>
  <c r="V330"/>
  <c r="T331"/>
  <c r="U330"/>
  <c r="D176"/>
  <c r="E176" s="1"/>
  <c r="F176" s="1"/>
  <c r="A330" i="14" l="1"/>
  <c r="G329"/>
  <c r="C329"/>
  <c r="F329"/>
  <c r="D329"/>
  <c r="B329"/>
  <c r="Y330"/>
  <c r="W330"/>
  <c r="U330"/>
  <c r="T331"/>
  <c r="Z330"/>
  <c r="X330"/>
  <c r="V330"/>
  <c r="T331" i="13"/>
  <c r="Z330"/>
  <c r="X330"/>
  <c r="Y330"/>
  <c r="U330"/>
  <c r="W330"/>
  <c r="F330"/>
  <c r="B330"/>
  <c r="A331"/>
  <c r="G330"/>
  <c r="W264" i="12"/>
  <c r="X264" s="1"/>
  <c r="Y264" s="1"/>
  <c r="Z264"/>
  <c r="T332"/>
  <c r="U331"/>
  <c r="Z331"/>
  <c r="X331"/>
  <c r="V331"/>
  <c r="G176"/>
  <c r="Y331" i="14" l="1"/>
  <c r="W331"/>
  <c r="U331"/>
  <c r="T332"/>
  <c r="Z331"/>
  <c r="X331"/>
  <c r="V331"/>
  <c r="A331"/>
  <c r="G330"/>
  <c r="C330"/>
  <c r="F330"/>
  <c r="D330"/>
  <c r="B330"/>
  <c r="T332" i="13"/>
  <c r="Z331"/>
  <c r="X331"/>
  <c r="W331"/>
  <c r="Y331"/>
  <c r="U331"/>
  <c r="F331"/>
  <c r="B331"/>
  <c r="A332"/>
  <c r="G331"/>
  <c r="W265" i="12"/>
  <c r="X265" s="1"/>
  <c r="Y265" s="1"/>
  <c r="Z265"/>
  <c r="Z332"/>
  <c r="X332"/>
  <c r="V332"/>
  <c r="T333"/>
  <c r="U332"/>
  <c r="D177"/>
  <c r="E177" s="1"/>
  <c r="F177" s="1"/>
  <c r="A332" i="14" l="1"/>
  <c r="G331"/>
  <c r="C331"/>
  <c r="F331"/>
  <c r="D331"/>
  <c r="B331"/>
  <c r="Y332"/>
  <c r="W332"/>
  <c r="U332"/>
  <c r="T333"/>
  <c r="Z332"/>
  <c r="X332"/>
  <c r="V332"/>
  <c r="F332" i="13"/>
  <c r="B332"/>
  <c r="A333"/>
  <c r="G332"/>
  <c r="T333"/>
  <c r="Z332"/>
  <c r="X332"/>
  <c r="Y332"/>
  <c r="U332"/>
  <c r="W332"/>
  <c r="W266" i="12"/>
  <c r="X266" s="1"/>
  <c r="Y266" s="1"/>
  <c r="Z266"/>
  <c r="T334"/>
  <c r="U333"/>
  <c r="Z333"/>
  <c r="X333"/>
  <c r="V333"/>
  <c r="G177"/>
  <c r="Y333" i="14" l="1"/>
  <c r="W333"/>
  <c r="U333"/>
  <c r="T334"/>
  <c r="Z333"/>
  <c r="X333"/>
  <c r="V333"/>
  <c r="A333"/>
  <c r="G332"/>
  <c r="C332"/>
  <c r="F332"/>
  <c r="D332"/>
  <c r="B332"/>
  <c r="T334" i="13"/>
  <c r="Z333"/>
  <c r="X333"/>
  <c r="W333"/>
  <c r="Y333"/>
  <c r="U333"/>
  <c r="F333"/>
  <c r="B333"/>
  <c r="A334"/>
  <c r="G333"/>
  <c r="W267" i="12"/>
  <c r="X267" s="1"/>
  <c r="Y267" s="1"/>
  <c r="Z267"/>
  <c r="Z334"/>
  <c r="X334"/>
  <c r="V334"/>
  <c r="T335"/>
  <c r="U334"/>
  <c r="D178"/>
  <c r="E178" s="1"/>
  <c r="F178" s="1"/>
  <c r="A334" i="14" l="1"/>
  <c r="G333"/>
  <c r="C333"/>
  <c r="F333"/>
  <c r="D333"/>
  <c r="B333"/>
  <c r="Y334"/>
  <c r="W334"/>
  <c r="U334"/>
  <c r="T335"/>
  <c r="Z334"/>
  <c r="X334"/>
  <c r="V334"/>
  <c r="T335" i="13"/>
  <c r="Z334"/>
  <c r="X334"/>
  <c r="Y334"/>
  <c r="U334"/>
  <c r="W334"/>
  <c r="F334"/>
  <c r="B334"/>
  <c r="A335"/>
  <c r="G334"/>
  <c r="W268" i="12"/>
  <c r="X268" s="1"/>
  <c r="Y268" s="1"/>
  <c r="Z268"/>
  <c r="T336"/>
  <c r="U335"/>
  <c r="Z335"/>
  <c r="X335"/>
  <c r="V335"/>
  <c r="G178"/>
  <c r="Y335" i="14" l="1"/>
  <c r="W335"/>
  <c r="U335"/>
  <c r="T336"/>
  <c r="Z335"/>
  <c r="X335"/>
  <c r="V335"/>
  <c r="A335"/>
  <c r="G334"/>
  <c r="C334"/>
  <c r="F334"/>
  <c r="D334"/>
  <c r="B334"/>
  <c r="T336" i="13"/>
  <c r="Z335"/>
  <c r="X335"/>
  <c r="W335"/>
  <c r="Y335"/>
  <c r="U335"/>
  <c r="F335"/>
  <c r="B335"/>
  <c r="A336"/>
  <c r="G335"/>
  <c r="W269" i="12"/>
  <c r="X269" s="1"/>
  <c r="Y269" s="1"/>
  <c r="Z269"/>
  <c r="Z336"/>
  <c r="X336"/>
  <c r="V336"/>
  <c r="T337"/>
  <c r="U336"/>
  <c r="D179"/>
  <c r="E179" s="1"/>
  <c r="F179" s="1"/>
  <c r="A336" i="14" l="1"/>
  <c r="G335"/>
  <c r="C335"/>
  <c r="F335"/>
  <c r="D335"/>
  <c r="B335"/>
  <c r="Y336"/>
  <c r="W336"/>
  <c r="U336"/>
  <c r="T337"/>
  <c r="Z336"/>
  <c r="X336"/>
  <c r="V336"/>
  <c r="T337" i="13"/>
  <c r="Z336"/>
  <c r="X336"/>
  <c r="Y336"/>
  <c r="U336"/>
  <c r="W336"/>
  <c r="F336"/>
  <c r="B336"/>
  <c r="A337"/>
  <c r="G336"/>
  <c r="W270" i="12"/>
  <c r="X270" s="1"/>
  <c r="Y270" s="1"/>
  <c r="Z270"/>
  <c r="T338"/>
  <c r="U337"/>
  <c r="Z337"/>
  <c r="X337"/>
  <c r="V337"/>
  <c r="G179"/>
  <c r="Y337" i="14" l="1"/>
  <c r="W337"/>
  <c r="U337"/>
  <c r="T338"/>
  <c r="Z337"/>
  <c r="X337"/>
  <c r="V337"/>
  <c r="A337"/>
  <c r="G336"/>
  <c r="C336"/>
  <c r="F336"/>
  <c r="D336"/>
  <c r="B336"/>
  <c r="F337" i="13"/>
  <c r="B337"/>
  <c r="A338"/>
  <c r="G337"/>
  <c r="T338"/>
  <c r="Z337"/>
  <c r="X337"/>
  <c r="W337"/>
  <c r="Y337"/>
  <c r="U337"/>
  <c r="W271" i="12"/>
  <c r="X271" s="1"/>
  <c r="Y271" s="1"/>
  <c r="Z271"/>
  <c r="Z338"/>
  <c r="X338"/>
  <c r="V338"/>
  <c r="T339"/>
  <c r="U338"/>
  <c r="D180"/>
  <c r="E180" s="1"/>
  <c r="F180" s="1"/>
  <c r="A338" i="14" l="1"/>
  <c r="G337"/>
  <c r="C337"/>
  <c r="F337"/>
  <c r="D337"/>
  <c r="B337"/>
  <c r="Y338"/>
  <c r="W338"/>
  <c r="U338"/>
  <c r="T339"/>
  <c r="Z338"/>
  <c r="X338"/>
  <c r="V338"/>
  <c r="T339" i="13"/>
  <c r="Z338"/>
  <c r="X338"/>
  <c r="Y338"/>
  <c r="U338"/>
  <c r="W338"/>
  <c r="F338"/>
  <c r="B338"/>
  <c r="A339"/>
  <c r="G338"/>
  <c r="W272" i="12"/>
  <c r="X272" s="1"/>
  <c r="Y272" s="1"/>
  <c r="Z272"/>
  <c r="T340"/>
  <c r="U339"/>
  <c r="Z339"/>
  <c r="X339"/>
  <c r="V339"/>
  <c r="G180"/>
  <c r="Y339" i="14" l="1"/>
  <c r="W339"/>
  <c r="U339"/>
  <c r="T340"/>
  <c r="Z339"/>
  <c r="X339"/>
  <c r="V339"/>
  <c r="A339"/>
  <c r="G338"/>
  <c r="C338"/>
  <c r="F338"/>
  <c r="D338"/>
  <c r="B338"/>
  <c r="F339" i="13"/>
  <c r="B339"/>
  <c r="A340"/>
  <c r="G339"/>
  <c r="T340"/>
  <c r="Z339"/>
  <c r="X339"/>
  <c r="W339"/>
  <c r="Y339"/>
  <c r="U339"/>
  <c r="W273" i="12"/>
  <c r="X273" s="1"/>
  <c r="Y273" s="1"/>
  <c r="Z273"/>
  <c r="Z340"/>
  <c r="X340"/>
  <c r="V340"/>
  <c r="T341"/>
  <c r="U340"/>
  <c r="G181"/>
  <c r="D181"/>
  <c r="E181" s="1"/>
  <c r="F181" s="1"/>
  <c r="A340" i="14" l="1"/>
  <c r="G339"/>
  <c r="C339"/>
  <c r="F339"/>
  <c r="D339"/>
  <c r="B339"/>
  <c r="Y340"/>
  <c r="W340"/>
  <c r="U340"/>
  <c r="T341"/>
  <c r="Z340"/>
  <c r="X340"/>
  <c r="V340"/>
  <c r="T341" i="13"/>
  <c r="Z340"/>
  <c r="X340"/>
  <c r="Y340"/>
  <c r="U340"/>
  <c r="W340"/>
  <c r="F340"/>
  <c r="B340"/>
  <c r="A341"/>
  <c r="G340"/>
  <c r="W274" i="12"/>
  <c r="X274" s="1"/>
  <c r="Y274" s="1"/>
  <c r="Z274"/>
  <c r="T342"/>
  <c r="U341"/>
  <c r="Z341"/>
  <c r="X341"/>
  <c r="V341"/>
  <c r="D182"/>
  <c r="E182" s="1"/>
  <c r="F182" s="1"/>
  <c r="Y341" i="14" l="1"/>
  <c r="W341"/>
  <c r="U341"/>
  <c r="T342"/>
  <c r="Z341"/>
  <c r="X341"/>
  <c r="V341"/>
  <c r="A341"/>
  <c r="G340"/>
  <c r="C340"/>
  <c r="F340"/>
  <c r="D340"/>
  <c r="B340"/>
  <c r="F341" i="13"/>
  <c r="B341"/>
  <c r="A342"/>
  <c r="G341"/>
  <c r="T342"/>
  <c r="Z341"/>
  <c r="X341"/>
  <c r="W341"/>
  <c r="Y341"/>
  <c r="U341"/>
  <c r="W275" i="12"/>
  <c r="X275" s="1"/>
  <c r="Y275" s="1"/>
  <c r="Z275"/>
  <c r="Z342"/>
  <c r="X342"/>
  <c r="V342"/>
  <c r="T343"/>
  <c r="U342"/>
  <c r="G182"/>
  <c r="A342" i="14" l="1"/>
  <c r="G341"/>
  <c r="C341"/>
  <c r="F341"/>
  <c r="D341"/>
  <c r="B341"/>
  <c r="Y342"/>
  <c r="W342"/>
  <c r="U342"/>
  <c r="T343"/>
  <c r="Z342"/>
  <c r="X342"/>
  <c r="V342"/>
  <c r="T343" i="13"/>
  <c r="Z342"/>
  <c r="X342"/>
  <c r="Y342"/>
  <c r="U342"/>
  <c r="W342"/>
  <c r="F342"/>
  <c r="B342"/>
  <c r="A343"/>
  <c r="G342"/>
  <c r="W276" i="12"/>
  <c r="X276" s="1"/>
  <c r="Y276" s="1"/>
  <c r="Z276"/>
  <c r="T344"/>
  <c r="U343"/>
  <c r="Z343"/>
  <c r="X343"/>
  <c r="V343"/>
  <c r="D183"/>
  <c r="E183" s="1"/>
  <c r="F183" s="1"/>
  <c r="Y343" i="14" l="1"/>
  <c r="W343"/>
  <c r="U343"/>
  <c r="T344"/>
  <c r="Z343"/>
  <c r="X343"/>
  <c r="V343"/>
  <c r="A343"/>
  <c r="G342"/>
  <c r="C342"/>
  <c r="F342"/>
  <c r="D342"/>
  <c r="B342"/>
  <c r="F343" i="13"/>
  <c r="B343"/>
  <c r="A344"/>
  <c r="G343"/>
  <c r="T344"/>
  <c r="Z343"/>
  <c r="X343"/>
  <c r="W343"/>
  <c r="Y343"/>
  <c r="U343"/>
  <c r="W277" i="12"/>
  <c r="X277" s="1"/>
  <c r="Y277" s="1"/>
  <c r="Z277"/>
  <c r="Z344"/>
  <c r="X344"/>
  <c r="V344"/>
  <c r="T345"/>
  <c r="U344"/>
  <c r="G183"/>
  <c r="A344" i="14" l="1"/>
  <c r="G343"/>
  <c r="C343"/>
  <c r="F343"/>
  <c r="D343"/>
  <c r="B343"/>
  <c r="Y344"/>
  <c r="W344"/>
  <c r="U344"/>
  <c r="T345"/>
  <c r="Z344"/>
  <c r="X344"/>
  <c r="V344"/>
  <c r="F344" i="13"/>
  <c r="B344"/>
  <c r="A345"/>
  <c r="G344"/>
  <c r="T345"/>
  <c r="Z344"/>
  <c r="X344"/>
  <c r="Y344"/>
  <c r="U344"/>
  <c r="W344"/>
  <c r="W278" i="12"/>
  <c r="X278" s="1"/>
  <c r="Y278" s="1"/>
  <c r="Z278"/>
  <c r="T346"/>
  <c r="U345"/>
  <c r="Z345"/>
  <c r="X345"/>
  <c r="V345"/>
  <c r="D184"/>
  <c r="E184" s="1"/>
  <c r="F184" s="1"/>
  <c r="Y345" i="14" l="1"/>
  <c r="W345"/>
  <c r="U345"/>
  <c r="T346"/>
  <c r="Z345"/>
  <c r="X345"/>
  <c r="V345"/>
  <c r="A345"/>
  <c r="G344"/>
  <c r="C344"/>
  <c r="F344"/>
  <c r="D344"/>
  <c r="B344"/>
  <c r="F345" i="13"/>
  <c r="B345"/>
  <c r="A346"/>
  <c r="G345"/>
  <c r="T346"/>
  <c r="Z345"/>
  <c r="X345"/>
  <c r="W345"/>
  <c r="Y345"/>
  <c r="U345"/>
  <c r="W279" i="12"/>
  <c r="X279" s="1"/>
  <c r="Y279" s="1"/>
  <c r="Z346"/>
  <c r="X346"/>
  <c r="V346"/>
  <c r="T347"/>
  <c r="U346"/>
  <c r="G184"/>
  <c r="A346" i="14" l="1"/>
  <c r="G345"/>
  <c r="C345"/>
  <c r="F345"/>
  <c r="D345"/>
  <c r="B345"/>
  <c r="Y346"/>
  <c r="W346"/>
  <c r="U346"/>
  <c r="T347"/>
  <c r="Z346"/>
  <c r="X346"/>
  <c r="V346"/>
  <c r="T347" i="13"/>
  <c r="Z346"/>
  <c r="X346"/>
  <c r="Y346"/>
  <c r="U346"/>
  <c r="W346"/>
  <c r="F346"/>
  <c r="B346"/>
  <c r="A347"/>
  <c r="G346"/>
  <c r="Z279" i="12"/>
  <c r="T348"/>
  <c r="U347"/>
  <c r="Z347"/>
  <c r="X347"/>
  <c r="V347"/>
  <c r="D185"/>
  <c r="E185" s="1"/>
  <c r="F185" s="1"/>
  <c r="Y347" i="14" l="1"/>
  <c r="W347"/>
  <c r="U347"/>
  <c r="T348"/>
  <c r="Z347"/>
  <c r="X347"/>
  <c r="V347"/>
  <c r="A347"/>
  <c r="G346"/>
  <c r="C346"/>
  <c r="F346"/>
  <c r="D346"/>
  <c r="B346"/>
  <c r="T348" i="13"/>
  <c r="Z347"/>
  <c r="X347"/>
  <c r="W347"/>
  <c r="Y347"/>
  <c r="U347"/>
  <c r="F347"/>
  <c r="B347"/>
  <c r="A348"/>
  <c r="G347"/>
  <c r="W280" i="12"/>
  <c r="X280" s="1"/>
  <c r="Y280" s="1"/>
  <c r="Z280"/>
  <c r="Z348"/>
  <c r="X348"/>
  <c r="V348"/>
  <c r="T349"/>
  <c r="U348"/>
  <c r="G185"/>
  <c r="A348" i="14" l="1"/>
  <c r="G347"/>
  <c r="C347"/>
  <c r="F347"/>
  <c r="D347"/>
  <c r="B347"/>
  <c r="Y348"/>
  <c r="W348"/>
  <c r="U348"/>
  <c r="T349"/>
  <c r="Z348"/>
  <c r="X348"/>
  <c r="V348"/>
  <c r="F348" i="13"/>
  <c r="B348"/>
  <c r="A349"/>
  <c r="G348"/>
  <c r="T349"/>
  <c r="Z348"/>
  <c r="X348"/>
  <c r="Y348"/>
  <c r="U348"/>
  <c r="W348"/>
  <c r="W281" i="12"/>
  <c r="X281" s="1"/>
  <c r="Y281" s="1"/>
  <c r="Z281"/>
  <c r="T350"/>
  <c r="U349"/>
  <c r="Z349"/>
  <c r="X349"/>
  <c r="V349"/>
  <c r="D186"/>
  <c r="E186" s="1"/>
  <c r="F186" s="1"/>
  <c r="Y349" i="14" l="1"/>
  <c r="W349"/>
  <c r="U349"/>
  <c r="T350"/>
  <c r="Z349"/>
  <c r="X349"/>
  <c r="V349"/>
  <c r="A349"/>
  <c r="G348"/>
  <c r="C348"/>
  <c r="F348"/>
  <c r="D348"/>
  <c r="B348"/>
  <c r="T350" i="13"/>
  <c r="Z349"/>
  <c r="X349"/>
  <c r="W349"/>
  <c r="Y349"/>
  <c r="U349"/>
  <c r="F349"/>
  <c r="B349"/>
  <c r="A350"/>
  <c r="G349"/>
  <c r="W282" i="12"/>
  <c r="X282" s="1"/>
  <c r="Y282" s="1"/>
  <c r="Z282"/>
  <c r="Z350"/>
  <c r="X350"/>
  <c r="V350"/>
  <c r="T351"/>
  <c r="U350"/>
  <c r="G186"/>
  <c r="A350" i="14" l="1"/>
  <c r="G349"/>
  <c r="C349"/>
  <c r="F349"/>
  <c r="D349"/>
  <c r="B349"/>
  <c r="Y350"/>
  <c r="W350"/>
  <c r="U350"/>
  <c r="T351"/>
  <c r="Z350"/>
  <c r="X350"/>
  <c r="V350"/>
  <c r="F350" i="13"/>
  <c r="B350"/>
  <c r="A351"/>
  <c r="G350"/>
  <c r="T351"/>
  <c r="Z350"/>
  <c r="X350"/>
  <c r="Y350"/>
  <c r="U350"/>
  <c r="W350"/>
  <c r="W283" i="12"/>
  <c r="X283" s="1"/>
  <c r="Y283" s="1"/>
  <c r="Z283"/>
  <c r="T352"/>
  <c r="U351"/>
  <c r="Z351"/>
  <c r="X351"/>
  <c r="V351"/>
  <c r="D187"/>
  <c r="E187" s="1"/>
  <c r="F187" s="1"/>
  <c r="Y351" i="14" l="1"/>
  <c r="W351"/>
  <c r="U351"/>
  <c r="T352"/>
  <c r="Z351"/>
  <c r="X351"/>
  <c r="V351"/>
  <c r="A351"/>
  <c r="G350"/>
  <c r="C350"/>
  <c r="F350"/>
  <c r="D350"/>
  <c r="B350"/>
  <c r="F351" i="13"/>
  <c r="B351"/>
  <c r="A352"/>
  <c r="G351"/>
  <c r="T352"/>
  <c r="Z351"/>
  <c r="X351"/>
  <c r="W351"/>
  <c r="Y351"/>
  <c r="U351"/>
  <c r="W284" i="12"/>
  <c r="X284" s="1"/>
  <c r="Y284" s="1"/>
  <c r="Z284"/>
  <c r="Z352"/>
  <c r="X352"/>
  <c r="V352"/>
  <c r="T353"/>
  <c r="U352"/>
  <c r="G187"/>
  <c r="A352" i="14" l="1"/>
  <c r="G351"/>
  <c r="C351"/>
  <c r="F351"/>
  <c r="D351"/>
  <c r="B351"/>
  <c r="Y352"/>
  <c r="W352"/>
  <c r="U352"/>
  <c r="T353"/>
  <c r="Z352"/>
  <c r="X352"/>
  <c r="V352"/>
  <c r="F352" i="13"/>
  <c r="B352"/>
  <c r="A353"/>
  <c r="G352"/>
  <c r="T353"/>
  <c r="Z352"/>
  <c r="X352"/>
  <c r="Y352"/>
  <c r="U352"/>
  <c r="W352"/>
  <c r="W285" i="12"/>
  <c r="X285" s="1"/>
  <c r="Y285" s="1"/>
  <c r="Z285"/>
  <c r="T354"/>
  <c r="U353"/>
  <c r="Z353"/>
  <c r="X353"/>
  <c r="V353"/>
  <c r="D188"/>
  <c r="E188" s="1"/>
  <c r="F188" s="1"/>
  <c r="Y353" i="14" l="1"/>
  <c r="W353"/>
  <c r="U353"/>
  <c r="T354"/>
  <c r="Z353"/>
  <c r="X353"/>
  <c r="V353"/>
  <c r="A353"/>
  <c r="G352"/>
  <c r="C352"/>
  <c r="F352"/>
  <c r="D352"/>
  <c r="B352"/>
  <c r="T354" i="13"/>
  <c r="Z353"/>
  <c r="X353"/>
  <c r="W353"/>
  <c r="Y353"/>
  <c r="U353"/>
  <c r="F353"/>
  <c r="B353"/>
  <c r="A354"/>
  <c r="G353"/>
  <c r="W286" i="12"/>
  <c r="X286" s="1"/>
  <c r="Y286" s="1"/>
  <c r="Z286"/>
  <c r="Z354"/>
  <c r="X354"/>
  <c r="V354"/>
  <c r="T355"/>
  <c r="U354"/>
  <c r="G188"/>
  <c r="A354" i="14" l="1"/>
  <c r="G353"/>
  <c r="C353"/>
  <c r="F353"/>
  <c r="D353"/>
  <c r="B353"/>
  <c r="Y354"/>
  <c r="W354"/>
  <c r="U354"/>
  <c r="T355"/>
  <c r="Z354"/>
  <c r="X354"/>
  <c r="V354"/>
  <c r="F354" i="13"/>
  <c r="B354"/>
  <c r="A355"/>
  <c r="G354"/>
  <c r="T355"/>
  <c r="Z354"/>
  <c r="X354"/>
  <c r="Y354"/>
  <c r="U354"/>
  <c r="W354"/>
  <c r="W287" i="12"/>
  <c r="X287" s="1"/>
  <c r="Y287" s="1"/>
  <c r="Z287"/>
  <c r="T356"/>
  <c r="U355"/>
  <c r="Z355"/>
  <c r="X355"/>
  <c r="V355"/>
  <c r="D189"/>
  <c r="E189" s="1"/>
  <c r="F189" s="1"/>
  <c r="Y355" i="14" l="1"/>
  <c r="W355"/>
  <c r="U355"/>
  <c r="T356"/>
  <c r="Z355"/>
  <c r="X355"/>
  <c r="V355"/>
  <c r="A355"/>
  <c r="G354"/>
  <c r="C354"/>
  <c r="F354"/>
  <c r="D354"/>
  <c r="B354"/>
  <c r="T356" i="13"/>
  <c r="Z355"/>
  <c r="X355"/>
  <c r="W355"/>
  <c r="Y355"/>
  <c r="U355"/>
  <c r="F355"/>
  <c r="B355"/>
  <c r="A356"/>
  <c r="G355"/>
  <c r="W288" i="12"/>
  <c r="X288" s="1"/>
  <c r="Y288" s="1"/>
  <c r="Z288"/>
  <c r="Z356"/>
  <c r="X356"/>
  <c r="V356"/>
  <c r="T357"/>
  <c r="U356"/>
  <c r="G189"/>
  <c r="A356" i="14" l="1"/>
  <c r="G355"/>
  <c r="C355"/>
  <c r="F355"/>
  <c r="D355"/>
  <c r="B355"/>
  <c r="Y356"/>
  <c r="W356"/>
  <c r="U356"/>
  <c r="T357"/>
  <c r="Z356"/>
  <c r="X356"/>
  <c r="V356"/>
  <c r="F356" i="13"/>
  <c r="B356"/>
  <c r="A357"/>
  <c r="G356"/>
  <c r="T357"/>
  <c r="Z356"/>
  <c r="X356"/>
  <c r="Y356"/>
  <c r="U356"/>
  <c r="W356"/>
  <c r="W289" i="12"/>
  <c r="X289" s="1"/>
  <c r="Y289" s="1"/>
  <c r="Z289"/>
  <c r="T358"/>
  <c r="U357"/>
  <c r="Z357"/>
  <c r="X357"/>
  <c r="V357"/>
  <c r="D190"/>
  <c r="E190" s="1"/>
  <c r="F190" s="1"/>
  <c r="Y357" i="14" l="1"/>
  <c r="W357"/>
  <c r="U357"/>
  <c r="T358"/>
  <c r="Z357"/>
  <c r="X357"/>
  <c r="V357"/>
  <c r="A357"/>
  <c r="G356"/>
  <c r="C356"/>
  <c r="F356"/>
  <c r="D356"/>
  <c r="B356"/>
  <c r="T358" i="13"/>
  <c r="Z357"/>
  <c r="X357"/>
  <c r="W357"/>
  <c r="Y357"/>
  <c r="U357"/>
  <c r="F357"/>
  <c r="B357"/>
  <c r="A358"/>
  <c r="G357"/>
  <c r="W290" i="12"/>
  <c r="X290" s="1"/>
  <c r="Y290" s="1"/>
  <c r="Z290"/>
  <c r="Z358"/>
  <c r="X358"/>
  <c r="V358"/>
  <c r="T359"/>
  <c r="U358"/>
  <c r="G190"/>
  <c r="A358" i="14" l="1"/>
  <c r="G357"/>
  <c r="C357"/>
  <c r="F357"/>
  <c r="D357"/>
  <c r="B357"/>
  <c r="Y358"/>
  <c r="W358"/>
  <c r="U358"/>
  <c r="T359"/>
  <c r="Z358"/>
  <c r="X358"/>
  <c r="V358"/>
  <c r="F358" i="13"/>
  <c r="B358"/>
  <c r="A359"/>
  <c r="G358"/>
  <c r="T359"/>
  <c r="Z358"/>
  <c r="X358"/>
  <c r="Y358"/>
  <c r="U358"/>
  <c r="W358"/>
  <c r="W291" i="12"/>
  <c r="X291" s="1"/>
  <c r="Y291" s="1"/>
  <c r="Z291"/>
  <c r="T360"/>
  <c r="U359"/>
  <c r="Z359"/>
  <c r="X359"/>
  <c r="V359"/>
  <c r="D191"/>
  <c r="E191" s="1"/>
  <c r="F191" s="1"/>
  <c r="Y359" i="14" l="1"/>
  <c r="W359"/>
  <c r="U359"/>
  <c r="T360"/>
  <c r="Z359"/>
  <c r="X359"/>
  <c r="V359"/>
  <c r="A359"/>
  <c r="G358"/>
  <c r="C358"/>
  <c r="F358"/>
  <c r="D358"/>
  <c r="B358"/>
  <c r="T360" i="13"/>
  <c r="Z359"/>
  <c r="X359"/>
  <c r="W359"/>
  <c r="Y359"/>
  <c r="U359"/>
  <c r="F359"/>
  <c r="B359"/>
  <c r="A360"/>
  <c r="G359"/>
  <c r="W292" i="12"/>
  <c r="X292" s="1"/>
  <c r="Y292" s="1"/>
  <c r="Z292"/>
  <c r="Z360"/>
  <c r="X360"/>
  <c r="V360"/>
  <c r="T361"/>
  <c r="U360"/>
  <c r="G191"/>
  <c r="A360" i="14" l="1"/>
  <c r="G359"/>
  <c r="C359"/>
  <c r="F359"/>
  <c r="D359"/>
  <c r="B359"/>
  <c r="Y360"/>
  <c r="W360"/>
  <c r="U360"/>
  <c r="T361"/>
  <c r="Z360"/>
  <c r="X360"/>
  <c r="V360"/>
  <c r="F360" i="13"/>
  <c r="B360"/>
  <c r="A361"/>
  <c r="G360"/>
  <c r="T361"/>
  <c r="Z360"/>
  <c r="X360"/>
  <c r="Y360"/>
  <c r="U360"/>
  <c r="W360"/>
  <c r="W293" i="12"/>
  <c r="X293" s="1"/>
  <c r="Y293" s="1"/>
  <c r="Z293"/>
  <c r="T362"/>
  <c r="U361"/>
  <c r="Z361"/>
  <c r="X361"/>
  <c r="V361"/>
  <c r="D192"/>
  <c r="E192" s="1"/>
  <c r="F192" s="1"/>
  <c r="Y361" i="14" l="1"/>
  <c r="W361"/>
  <c r="U361"/>
  <c r="T362"/>
  <c r="Z361"/>
  <c r="X361"/>
  <c r="V361"/>
  <c r="A361"/>
  <c r="G360"/>
  <c r="C360"/>
  <c r="F360"/>
  <c r="D360"/>
  <c r="B360"/>
  <c r="Y361" i="13"/>
  <c r="W361"/>
  <c r="U361"/>
  <c r="T362"/>
  <c r="Z361"/>
  <c r="X361"/>
  <c r="A362"/>
  <c r="G361"/>
  <c r="F361"/>
  <c r="B361"/>
  <c r="W294" i="12"/>
  <c r="X294" s="1"/>
  <c r="Y294" s="1"/>
  <c r="Z294"/>
  <c r="Z362"/>
  <c r="X362"/>
  <c r="V362"/>
  <c r="T363"/>
  <c r="U362"/>
  <c r="G192"/>
  <c r="A362" i="14" l="1"/>
  <c r="G361"/>
  <c r="C361"/>
  <c r="F361"/>
  <c r="D361"/>
  <c r="B361"/>
  <c r="Y362"/>
  <c r="W362"/>
  <c r="U362"/>
  <c r="T363"/>
  <c r="Z362"/>
  <c r="X362"/>
  <c r="V362"/>
  <c r="A363" i="13"/>
  <c r="G362"/>
  <c r="F362"/>
  <c r="B362"/>
  <c r="Y362"/>
  <c r="W362"/>
  <c r="U362"/>
  <c r="T363"/>
  <c r="Z362"/>
  <c r="X362"/>
  <c r="W295" i="12"/>
  <c r="X295" s="1"/>
  <c r="Y295" s="1"/>
  <c r="Z295"/>
  <c r="T364"/>
  <c r="U363"/>
  <c r="Z363"/>
  <c r="X363"/>
  <c r="V363"/>
  <c r="D193"/>
  <c r="E193" s="1"/>
  <c r="F193" s="1"/>
  <c r="Y363" i="14" l="1"/>
  <c r="W363"/>
  <c r="U363"/>
  <c r="T364"/>
  <c r="Z363"/>
  <c r="X363"/>
  <c r="V363"/>
  <c r="A363"/>
  <c r="G362"/>
  <c r="C362"/>
  <c r="F362"/>
  <c r="D362"/>
  <c r="B362"/>
  <c r="Y363" i="13"/>
  <c r="W363"/>
  <c r="U363"/>
  <c r="T364"/>
  <c r="Z363"/>
  <c r="X363"/>
  <c r="A364"/>
  <c r="G363"/>
  <c r="F363"/>
  <c r="B363"/>
  <c r="W296" i="12"/>
  <c r="X296" s="1"/>
  <c r="Y296" s="1"/>
  <c r="Z364"/>
  <c r="X364"/>
  <c r="V364"/>
  <c r="T365"/>
  <c r="U364"/>
  <c r="G193"/>
  <c r="A364" i="14" l="1"/>
  <c r="G363"/>
  <c r="C363"/>
  <c r="F363"/>
  <c r="D363"/>
  <c r="B363"/>
  <c r="Y364"/>
  <c r="W364"/>
  <c r="U364"/>
  <c r="T365"/>
  <c r="Z364"/>
  <c r="X364"/>
  <c r="V364"/>
  <c r="A365" i="13"/>
  <c r="G364"/>
  <c r="F364"/>
  <c r="B364"/>
  <c r="Y364"/>
  <c r="W364"/>
  <c r="U364"/>
  <c r="T365"/>
  <c r="Z364"/>
  <c r="X364"/>
  <c r="Z296" i="12"/>
  <c r="T366"/>
  <c r="U365"/>
  <c r="Z365"/>
  <c r="X365"/>
  <c r="V365"/>
  <c r="D194"/>
  <c r="E194" s="1"/>
  <c r="F194" s="1"/>
  <c r="Y365" i="14" l="1"/>
  <c r="W365"/>
  <c r="U365"/>
  <c r="T366"/>
  <c r="Z365"/>
  <c r="X365"/>
  <c r="V365"/>
  <c r="A365"/>
  <c r="G364"/>
  <c r="C364"/>
  <c r="F364"/>
  <c r="D364"/>
  <c r="B364"/>
  <c r="Y365" i="13"/>
  <c r="W365"/>
  <c r="U365"/>
  <c r="T366"/>
  <c r="Z365"/>
  <c r="X365"/>
  <c r="A366"/>
  <c r="G365"/>
  <c r="F365"/>
  <c r="B365"/>
  <c r="W297" i="12"/>
  <c r="X297" s="1"/>
  <c r="Y297" s="1"/>
  <c r="Z297"/>
  <c r="Z366"/>
  <c r="X366"/>
  <c r="V366"/>
  <c r="T367"/>
  <c r="U366"/>
  <c r="G194"/>
  <c r="A366" i="14" l="1"/>
  <c r="G365"/>
  <c r="C365"/>
  <c r="F365"/>
  <c r="D365"/>
  <c r="B365"/>
  <c r="Y366"/>
  <c r="W366"/>
  <c r="U366"/>
  <c r="T367"/>
  <c r="Z366"/>
  <c r="X366"/>
  <c r="V366"/>
  <c r="A367" i="13"/>
  <c r="G366"/>
  <c r="F366"/>
  <c r="B366"/>
  <c r="Y366"/>
  <c r="W366"/>
  <c r="U366"/>
  <c r="T367"/>
  <c r="Z366"/>
  <c r="X366"/>
  <c r="W298" i="12"/>
  <c r="X298" s="1"/>
  <c r="Y298" s="1"/>
  <c r="Z298"/>
  <c r="T368"/>
  <c r="U367"/>
  <c r="Z367"/>
  <c r="X367"/>
  <c r="V367"/>
  <c r="D195"/>
  <c r="E195" s="1"/>
  <c r="F195" s="1"/>
  <c r="Y367" i="14" l="1"/>
  <c r="W367"/>
  <c r="U367"/>
  <c r="T368"/>
  <c r="Z367"/>
  <c r="X367"/>
  <c r="V367"/>
  <c r="A367"/>
  <c r="G366"/>
  <c r="C366"/>
  <c r="F366"/>
  <c r="D366"/>
  <c r="B366"/>
  <c r="Y367" i="13"/>
  <c r="W367"/>
  <c r="U367"/>
  <c r="T368"/>
  <c r="Z367"/>
  <c r="X367"/>
  <c r="A368"/>
  <c r="G367"/>
  <c r="F367"/>
  <c r="B367"/>
  <c r="W299" i="12"/>
  <c r="X299" s="1"/>
  <c r="Y299" s="1"/>
  <c r="Z299"/>
  <c r="Z368"/>
  <c r="X368"/>
  <c r="V368"/>
  <c r="T369"/>
  <c r="U368"/>
  <c r="G195"/>
  <c r="A368" i="14" l="1"/>
  <c r="G367"/>
  <c r="C367"/>
  <c r="F367"/>
  <c r="D367"/>
  <c r="B367"/>
  <c r="Y368"/>
  <c r="W368"/>
  <c r="U368"/>
  <c r="T369"/>
  <c r="Z368"/>
  <c r="X368"/>
  <c r="V368"/>
  <c r="A369" i="13"/>
  <c r="G368"/>
  <c r="F368"/>
  <c r="B368"/>
  <c r="Y368"/>
  <c r="W368"/>
  <c r="U368"/>
  <c r="T369"/>
  <c r="Z368"/>
  <c r="X368"/>
  <c r="W300" i="12"/>
  <c r="X300" s="1"/>
  <c r="Y300" s="1"/>
  <c r="Z300"/>
  <c r="T370"/>
  <c r="U369"/>
  <c r="Z369"/>
  <c r="X369"/>
  <c r="V369"/>
  <c r="D196"/>
  <c r="E196" s="1"/>
  <c r="F196" s="1"/>
  <c r="Y369" i="14" l="1"/>
  <c r="W369"/>
  <c r="U369"/>
  <c r="T370"/>
  <c r="Z369"/>
  <c r="X369"/>
  <c r="V369"/>
  <c r="A369"/>
  <c r="G368"/>
  <c r="C368"/>
  <c r="F368"/>
  <c r="D368"/>
  <c r="B368"/>
  <c r="Y369" i="13"/>
  <c r="W369"/>
  <c r="U369"/>
  <c r="T370"/>
  <c r="Z369"/>
  <c r="X369"/>
  <c r="A370"/>
  <c r="G369"/>
  <c r="F369"/>
  <c r="B369"/>
  <c r="W301" i="12"/>
  <c r="X301" s="1"/>
  <c r="Y301" s="1"/>
  <c r="Z301"/>
  <c r="Z370"/>
  <c r="X370"/>
  <c r="V370"/>
  <c r="T371"/>
  <c r="U370"/>
  <c r="G196"/>
  <c r="A370" i="14" l="1"/>
  <c r="G369"/>
  <c r="C369"/>
  <c r="F369"/>
  <c r="D369"/>
  <c r="B369"/>
  <c r="Y370"/>
  <c r="W370"/>
  <c r="U370"/>
  <c r="T371"/>
  <c r="Z370"/>
  <c r="X370"/>
  <c r="V370"/>
  <c r="A371" i="13"/>
  <c r="G370"/>
  <c r="F370"/>
  <c r="B370"/>
  <c r="Y370"/>
  <c r="W370"/>
  <c r="U370"/>
  <c r="T371"/>
  <c r="Z370"/>
  <c r="X370"/>
  <c r="W302" i="12"/>
  <c r="X302" s="1"/>
  <c r="Y302" s="1"/>
  <c r="Z302"/>
  <c r="T372"/>
  <c r="U371"/>
  <c r="Z371"/>
  <c r="X371"/>
  <c r="V371"/>
  <c r="D197"/>
  <c r="E197" s="1"/>
  <c r="F197" s="1"/>
  <c r="Y371" i="14" l="1"/>
  <c r="W371"/>
  <c r="U371"/>
  <c r="T372"/>
  <c r="Z371"/>
  <c r="X371"/>
  <c r="V371"/>
  <c r="A371"/>
  <c r="G370"/>
  <c r="C370"/>
  <c r="F370"/>
  <c r="D370"/>
  <c r="B370"/>
  <c r="Y371" i="13"/>
  <c r="W371"/>
  <c r="U371"/>
  <c r="T372"/>
  <c r="Z371"/>
  <c r="X371"/>
  <c r="A372"/>
  <c r="G371"/>
  <c r="F371"/>
  <c r="B371"/>
  <c r="W303" i="12"/>
  <c r="X303" s="1"/>
  <c r="Y303" s="1"/>
  <c r="Z303"/>
  <c r="Z372"/>
  <c r="X372"/>
  <c r="V372"/>
  <c r="T373"/>
  <c r="U372"/>
  <c r="G197"/>
  <c r="A372" i="14" l="1"/>
  <c r="G371"/>
  <c r="C371"/>
  <c r="F371"/>
  <c r="D371"/>
  <c r="B371"/>
  <c r="Y372"/>
  <c r="W372"/>
  <c r="U372"/>
  <c r="T373"/>
  <c r="Z372"/>
  <c r="X372"/>
  <c r="V372"/>
  <c r="A373" i="13"/>
  <c r="G372"/>
  <c r="F372"/>
  <c r="B372"/>
  <c r="Y372"/>
  <c r="W372"/>
  <c r="U372"/>
  <c r="T373"/>
  <c r="Z372"/>
  <c r="X372"/>
  <c r="W304" i="12"/>
  <c r="X304" s="1"/>
  <c r="Y304" s="1"/>
  <c r="Z304"/>
  <c r="T374"/>
  <c r="U373"/>
  <c r="Z373"/>
  <c r="X373"/>
  <c r="V373"/>
  <c r="D198"/>
  <c r="E198" s="1"/>
  <c r="F198" s="1"/>
  <c r="Y373" i="14" l="1"/>
  <c r="W373"/>
  <c r="U373"/>
  <c r="T374"/>
  <c r="Z373"/>
  <c r="X373"/>
  <c r="V373"/>
  <c r="A373"/>
  <c r="G372"/>
  <c r="C372"/>
  <c r="F372"/>
  <c r="D372"/>
  <c r="B372"/>
  <c r="Y373" i="13"/>
  <c r="W373"/>
  <c r="U373"/>
  <c r="T374"/>
  <c r="Z373"/>
  <c r="X373"/>
  <c r="A374"/>
  <c r="G373"/>
  <c r="F373"/>
  <c r="B373"/>
  <c r="W305" i="12"/>
  <c r="X305" s="1"/>
  <c r="Y305" s="1"/>
  <c r="Z305"/>
  <c r="Z374"/>
  <c r="X374"/>
  <c r="V374"/>
  <c r="T375"/>
  <c r="U374"/>
  <c r="G198"/>
  <c r="A374" i="14" l="1"/>
  <c r="G373"/>
  <c r="C373"/>
  <c r="F373"/>
  <c r="D373"/>
  <c r="B373"/>
  <c r="Y374"/>
  <c r="W374"/>
  <c r="U374"/>
  <c r="T375"/>
  <c r="Z374"/>
  <c r="X374"/>
  <c r="V374"/>
  <c r="A375" i="13"/>
  <c r="G374"/>
  <c r="F374"/>
  <c r="B374"/>
  <c r="Y374"/>
  <c r="W374"/>
  <c r="U374"/>
  <c r="T375"/>
  <c r="Z374"/>
  <c r="X374"/>
  <c r="W306" i="12"/>
  <c r="X306" s="1"/>
  <c r="Y306" s="1"/>
  <c r="Z306"/>
  <c r="T376"/>
  <c r="U375"/>
  <c r="Z375"/>
  <c r="X375"/>
  <c r="V375"/>
  <c r="D199"/>
  <c r="E199" s="1"/>
  <c r="F199" s="1"/>
  <c r="Y375" i="14" l="1"/>
  <c r="W375"/>
  <c r="U375"/>
  <c r="T376"/>
  <c r="Z375"/>
  <c r="X375"/>
  <c r="V375"/>
  <c r="A375"/>
  <c r="G374"/>
  <c r="C374"/>
  <c r="F374"/>
  <c r="D374"/>
  <c r="B374"/>
  <c r="Y375" i="13"/>
  <c r="W375"/>
  <c r="U375"/>
  <c r="T376"/>
  <c r="Z375"/>
  <c r="X375"/>
  <c r="A376"/>
  <c r="G375"/>
  <c r="F375"/>
  <c r="B375"/>
  <c r="W307" i="12"/>
  <c r="X307" s="1"/>
  <c r="Y307" s="1"/>
  <c r="Z307"/>
  <c r="Z376"/>
  <c r="X376"/>
  <c r="V376"/>
  <c r="T377"/>
  <c r="U376"/>
  <c r="G199"/>
  <c r="A376" i="14" l="1"/>
  <c r="G375"/>
  <c r="C375"/>
  <c r="F375"/>
  <c r="D375"/>
  <c r="B375"/>
  <c r="Y376"/>
  <c r="W376"/>
  <c r="U376"/>
  <c r="T377"/>
  <c r="Z376"/>
  <c r="X376"/>
  <c r="V376"/>
  <c r="A377" i="13"/>
  <c r="G376"/>
  <c r="F376"/>
  <c r="B376"/>
  <c r="Y376"/>
  <c r="W376"/>
  <c r="U376"/>
  <c r="T377"/>
  <c r="Z376"/>
  <c r="X376"/>
  <c r="W308" i="12"/>
  <c r="X308" s="1"/>
  <c r="Y308" s="1"/>
  <c r="Z308"/>
  <c r="T378"/>
  <c r="U377"/>
  <c r="Z377"/>
  <c r="X377"/>
  <c r="V377"/>
  <c r="D200"/>
  <c r="E200" s="1"/>
  <c r="F200" s="1"/>
  <c r="Y377" i="14" l="1"/>
  <c r="W377"/>
  <c r="U377"/>
  <c r="T378"/>
  <c r="Z377"/>
  <c r="X377"/>
  <c r="V377"/>
  <c r="A377"/>
  <c r="G376"/>
  <c r="C376"/>
  <c r="F376"/>
  <c r="D376"/>
  <c r="B376"/>
  <c r="Y377" i="13"/>
  <c r="W377"/>
  <c r="U377"/>
  <c r="T378"/>
  <c r="Z377"/>
  <c r="X377"/>
  <c r="A378"/>
  <c r="G377"/>
  <c r="F377"/>
  <c r="B377"/>
  <c r="W309" i="12"/>
  <c r="X309" s="1"/>
  <c r="Y309" s="1"/>
  <c r="Z309"/>
  <c r="Z378"/>
  <c r="X378"/>
  <c r="V378"/>
  <c r="T379"/>
  <c r="U378"/>
  <c r="G200"/>
  <c r="A378" i="14" l="1"/>
  <c r="G377"/>
  <c r="C377"/>
  <c r="F377"/>
  <c r="D377"/>
  <c r="B377"/>
  <c r="Y378"/>
  <c r="W378"/>
  <c r="U378"/>
  <c r="T379"/>
  <c r="Z378"/>
  <c r="X378"/>
  <c r="V378"/>
  <c r="Y378" i="13"/>
  <c r="W378"/>
  <c r="U378"/>
  <c r="T379"/>
  <c r="Z378"/>
  <c r="X378"/>
  <c r="A379"/>
  <c r="G378"/>
  <c r="F378"/>
  <c r="B378"/>
  <c r="W310" i="12"/>
  <c r="X310" s="1"/>
  <c r="Y310" s="1"/>
  <c r="Z310"/>
  <c r="T380"/>
  <c r="U379"/>
  <c r="Z379"/>
  <c r="X379"/>
  <c r="V379"/>
  <c r="D201"/>
  <c r="E201" s="1"/>
  <c r="F201" s="1"/>
  <c r="Y379" i="14" l="1"/>
  <c r="W379"/>
  <c r="U379"/>
  <c r="T380"/>
  <c r="Z379"/>
  <c r="X379"/>
  <c r="V379"/>
  <c r="A379"/>
  <c r="G378"/>
  <c r="C378"/>
  <c r="F378"/>
  <c r="D378"/>
  <c r="B378"/>
  <c r="Y379" i="13"/>
  <c r="W379"/>
  <c r="U379"/>
  <c r="T380"/>
  <c r="Z379"/>
  <c r="X379"/>
  <c r="A380"/>
  <c r="G379"/>
  <c r="F379"/>
  <c r="B379"/>
  <c r="Z380" i="12"/>
  <c r="X380"/>
  <c r="V380"/>
  <c r="T381"/>
  <c r="U380"/>
  <c r="G201"/>
  <c r="A380" i="14" l="1"/>
  <c r="G379"/>
  <c r="C379"/>
  <c r="F379"/>
  <c r="D379"/>
  <c r="B379"/>
  <c r="Y380"/>
  <c r="W380"/>
  <c r="U380"/>
  <c r="T381"/>
  <c r="Z380"/>
  <c r="X380"/>
  <c r="V380"/>
  <c r="Y380" i="13"/>
  <c r="W380"/>
  <c r="U380"/>
  <c r="T381"/>
  <c r="Z380"/>
  <c r="X380"/>
  <c r="A381"/>
  <c r="G380"/>
  <c r="F380"/>
  <c r="B380"/>
  <c r="T382" i="12"/>
  <c r="U381"/>
  <c r="Z381"/>
  <c r="X381"/>
  <c r="V381"/>
  <c r="D202"/>
  <c r="E202" s="1"/>
  <c r="F202" s="1"/>
  <c r="Y381" i="14" l="1"/>
  <c r="W381"/>
  <c r="U381"/>
  <c r="T382"/>
  <c r="Z381"/>
  <c r="X381"/>
  <c r="V381"/>
  <c r="A381"/>
  <c r="G380"/>
  <c r="C380"/>
  <c r="F380"/>
  <c r="D380"/>
  <c r="B380"/>
  <c r="Y381" i="13"/>
  <c r="W381"/>
  <c r="U381"/>
  <c r="T382"/>
  <c r="Z381"/>
  <c r="X381"/>
  <c r="A382"/>
  <c r="G381"/>
  <c r="F381"/>
  <c r="B381"/>
  <c r="Z382" i="12"/>
  <c r="X382"/>
  <c r="V382"/>
  <c r="T383"/>
  <c r="U382"/>
  <c r="G202"/>
  <c r="A382" i="14" l="1"/>
  <c r="G381"/>
  <c r="C381"/>
  <c r="F381"/>
  <c r="D381"/>
  <c r="B381"/>
  <c r="Y382"/>
  <c r="W382"/>
  <c r="U382"/>
  <c r="T383"/>
  <c r="Z382"/>
  <c r="X382"/>
  <c r="V382"/>
  <c r="A383" i="13"/>
  <c r="G382"/>
  <c r="F382"/>
  <c r="B382"/>
  <c r="Y382"/>
  <c r="W382"/>
  <c r="U382"/>
  <c r="T383"/>
  <c r="Z382"/>
  <c r="X382"/>
  <c r="T384" i="12"/>
  <c r="U383"/>
  <c r="Z383"/>
  <c r="X383"/>
  <c r="V383"/>
  <c r="D203"/>
  <c r="E203" s="1"/>
  <c r="F203" s="1"/>
  <c r="Y383" i="14" l="1"/>
  <c r="W383"/>
  <c r="U383"/>
  <c r="T384"/>
  <c r="Z383"/>
  <c r="X383"/>
  <c r="V383"/>
  <c r="A383"/>
  <c r="G382"/>
  <c r="C382"/>
  <c r="F382"/>
  <c r="D382"/>
  <c r="B382"/>
  <c r="Y383" i="13"/>
  <c r="W383"/>
  <c r="U383"/>
  <c r="T384"/>
  <c r="Z383"/>
  <c r="X383"/>
  <c r="A384"/>
  <c r="G383"/>
  <c r="F383"/>
  <c r="B383"/>
  <c r="Z384" i="12"/>
  <c r="X384"/>
  <c r="V384"/>
  <c r="T385"/>
  <c r="U384"/>
  <c r="G203"/>
  <c r="A384" i="14" l="1"/>
  <c r="G383"/>
  <c r="C383"/>
  <c r="F383"/>
  <c r="D383"/>
  <c r="B383"/>
  <c r="Y384"/>
  <c r="W384"/>
  <c r="U384"/>
  <c r="T385"/>
  <c r="Z384"/>
  <c r="X384"/>
  <c r="V384"/>
  <c r="Y384" i="13"/>
  <c r="W384"/>
  <c r="U384"/>
  <c r="T385"/>
  <c r="Z384"/>
  <c r="X384"/>
  <c r="A385"/>
  <c r="G384"/>
  <c r="F384"/>
  <c r="B384"/>
  <c r="T386" i="12"/>
  <c r="U385"/>
  <c r="Z385"/>
  <c r="X385"/>
  <c r="V385"/>
  <c r="D204"/>
  <c r="E204" s="1"/>
  <c r="F204" s="1"/>
  <c r="Y385" i="14" l="1"/>
  <c r="W385"/>
  <c r="U385"/>
  <c r="T386"/>
  <c r="Z385"/>
  <c r="X385"/>
  <c r="V385"/>
  <c r="A385"/>
  <c r="G384"/>
  <c r="C384"/>
  <c r="F384"/>
  <c r="D384"/>
  <c r="B384"/>
  <c r="Y385" i="13"/>
  <c r="W385"/>
  <c r="U385"/>
  <c r="T386"/>
  <c r="Z385"/>
  <c r="X385"/>
  <c r="A386"/>
  <c r="G385"/>
  <c r="F385"/>
  <c r="B385"/>
  <c r="Z386" i="12"/>
  <c r="X386"/>
  <c r="V386"/>
  <c r="T387"/>
  <c r="U386"/>
  <c r="G204"/>
  <c r="A386" i="14" l="1"/>
  <c r="G385"/>
  <c r="C385"/>
  <c r="F385"/>
  <c r="D385"/>
  <c r="B385"/>
  <c r="Y386"/>
  <c r="W386"/>
  <c r="U386"/>
  <c r="T387"/>
  <c r="Z386"/>
  <c r="X386"/>
  <c r="V386"/>
  <c r="A387" i="13"/>
  <c r="G386"/>
  <c r="F386"/>
  <c r="B386"/>
  <c r="Y386"/>
  <c r="W386"/>
  <c r="U386"/>
  <c r="T387"/>
  <c r="Z386"/>
  <c r="X386"/>
  <c r="T388" i="12"/>
  <c r="U387"/>
  <c r="Z387"/>
  <c r="X387"/>
  <c r="V387"/>
  <c r="D205"/>
  <c r="E205" s="1"/>
  <c r="F205" s="1"/>
  <c r="Y387" i="14" l="1"/>
  <c r="W387"/>
  <c r="U387"/>
  <c r="T388"/>
  <c r="Z387"/>
  <c r="X387"/>
  <c r="V387"/>
  <c r="A387"/>
  <c r="G386"/>
  <c r="C386"/>
  <c r="F386"/>
  <c r="D386"/>
  <c r="B386"/>
  <c r="Y387" i="13"/>
  <c r="W387"/>
  <c r="U387"/>
  <c r="T388"/>
  <c r="Z387"/>
  <c r="X387"/>
  <c r="A388"/>
  <c r="G387"/>
  <c r="F387"/>
  <c r="B387"/>
  <c r="Z388" i="12"/>
  <c r="X388"/>
  <c r="V388"/>
  <c r="T389"/>
  <c r="U388"/>
  <c r="G205"/>
  <c r="A388" i="14" l="1"/>
  <c r="G387"/>
  <c r="C387"/>
  <c r="F387"/>
  <c r="D387"/>
  <c r="B387"/>
  <c r="Y388"/>
  <c r="W388"/>
  <c r="U388"/>
  <c r="T389"/>
  <c r="Z388"/>
  <c r="X388"/>
  <c r="V388"/>
  <c r="A389" i="13"/>
  <c r="G388"/>
  <c r="F388"/>
  <c r="B388"/>
  <c r="Y388"/>
  <c r="W388"/>
  <c r="U388"/>
  <c r="T389"/>
  <c r="Z388"/>
  <c r="X388"/>
  <c r="T390" i="12"/>
  <c r="U389"/>
  <c r="Z389"/>
  <c r="X389"/>
  <c r="V389"/>
  <c r="D206"/>
  <c r="E206" s="1"/>
  <c r="F206" s="1"/>
  <c r="Y389" i="14" l="1"/>
  <c r="W389"/>
  <c r="U389"/>
  <c r="T390"/>
  <c r="Z389"/>
  <c r="X389"/>
  <c r="V389"/>
  <c r="A389"/>
  <c r="G388"/>
  <c r="C388"/>
  <c r="F388"/>
  <c r="D388"/>
  <c r="B388"/>
  <c r="Y389" i="13"/>
  <c r="W389"/>
  <c r="U389"/>
  <c r="T390"/>
  <c r="Z389"/>
  <c r="X389"/>
  <c r="A390"/>
  <c r="G389"/>
  <c r="F389"/>
  <c r="B389"/>
  <c r="Z390" i="12"/>
  <c r="X390"/>
  <c r="V390"/>
  <c r="T391"/>
  <c r="U390"/>
  <c r="G206"/>
  <c r="A390" i="14" l="1"/>
  <c r="G389"/>
  <c r="C389"/>
  <c r="F389"/>
  <c r="D389"/>
  <c r="B389"/>
  <c r="Y390"/>
  <c r="W390"/>
  <c r="U390"/>
  <c r="T391"/>
  <c r="Z390"/>
  <c r="X390"/>
  <c r="V390"/>
  <c r="A391" i="13"/>
  <c r="G390"/>
  <c r="F390"/>
  <c r="B390"/>
  <c r="Y390"/>
  <c r="W390"/>
  <c r="U390"/>
  <c r="T391"/>
  <c r="Z390"/>
  <c r="X390"/>
  <c r="T392" i="12"/>
  <c r="U391"/>
  <c r="Z391"/>
  <c r="X391"/>
  <c r="V391"/>
  <c r="D207"/>
  <c r="E207" s="1"/>
  <c r="F207" s="1"/>
  <c r="Y391" i="14" l="1"/>
  <c r="W391"/>
  <c r="U391"/>
  <c r="T392"/>
  <c r="Z391"/>
  <c r="X391"/>
  <c r="V391"/>
  <c r="A391"/>
  <c r="G390"/>
  <c r="C390"/>
  <c r="F390"/>
  <c r="D390"/>
  <c r="B390"/>
  <c r="Y391" i="13"/>
  <c r="W391"/>
  <c r="U391"/>
  <c r="T392"/>
  <c r="Z391"/>
  <c r="X391"/>
  <c r="A392"/>
  <c r="G391"/>
  <c r="F391"/>
  <c r="B391"/>
  <c r="Z392" i="12"/>
  <c r="X392"/>
  <c r="V392"/>
  <c r="T393"/>
  <c r="U392"/>
  <c r="G207"/>
  <c r="A392" i="14" l="1"/>
  <c r="G391"/>
  <c r="C391"/>
  <c r="F391"/>
  <c r="D391"/>
  <c r="B391"/>
  <c r="Y392"/>
  <c r="W392"/>
  <c r="U392"/>
  <c r="T393"/>
  <c r="Z392"/>
  <c r="X392"/>
  <c r="V392"/>
  <c r="A393" i="13"/>
  <c r="G392"/>
  <c r="F392"/>
  <c r="B392"/>
  <c r="Y392"/>
  <c r="W392"/>
  <c r="U392"/>
  <c r="T393"/>
  <c r="Z392"/>
  <c r="X392"/>
  <c r="T394" i="12"/>
  <c r="U393"/>
  <c r="Z393"/>
  <c r="X393"/>
  <c r="V393"/>
  <c r="D208"/>
  <c r="E208" s="1"/>
  <c r="F208" s="1"/>
  <c r="Y393" i="14" l="1"/>
  <c r="W393"/>
  <c r="U393"/>
  <c r="T394"/>
  <c r="Z393"/>
  <c r="X393"/>
  <c r="V393"/>
  <c r="A393"/>
  <c r="G392"/>
  <c r="C392"/>
  <c r="F392"/>
  <c r="D392"/>
  <c r="B392"/>
  <c r="Y393" i="13"/>
  <c r="W393"/>
  <c r="U393"/>
  <c r="T394"/>
  <c r="Z393"/>
  <c r="X393"/>
  <c r="A394"/>
  <c r="G393"/>
  <c r="F393"/>
  <c r="B393"/>
  <c r="Z394" i="12"/>
  <c r="X394"/>
  <c r="V394"/>
  <c r="T395"/>
  <c r="U394"/>
  <c r="G208"/>
  <c r="A394" i="14" l="1"/>
  <c r="G393"/>
  <c r="C393"/>
  <c r="F393"/>
  <c r="D393"/>
  <c r="B393"/>
  <c r="Y394"/>
  <c r="W394"/>
  <c r="U394"/>
  <c r="T395"/>
  <c r="Z394"/>
  <c r="X394"/>
  <c r="V394"/>
  <c r="A395" i="13"/>
  <c r="G394"/>
  <c r="F394"/>
  <c r="B394"/>
  <c r="Y394"/>
  <c r="W394"/>
  <c r="U394"/>
  <c r="T395"/>
  <c r="Z394"/>
  <c r="X394"/>
  <c r="T396" i="12"/>
  <c r="U395"/>
  <c r="Z395"/>
  <c r="X395"/>
  <c r="V395"/>
  <c r="D209"/>
  <c r="E209" s="1"/>
  <c r="F209" s="1"/>
  <c r="Y395" i="14" l="1"/>
  <c r="W395"/>
  <c r="U395"/>
  <c r="T396"/>
  <c r="Z395"/>
  <c r="X395"/>
  <c r="V395"/>
  <c r="A395"/>
  <c r="G394"/>
  <c r="C394"/>
  <c r="F394"/>
  <c r="D394"/>
  <c r="B394"/>
  <c r="Y395" i="13"/>
  <c r="W395"/>
  <c r="U395"/>
  <c r="T396"/>
  <c r="Z395"/>
  <c r="X395"/>
  <c r="A396"/>
  <c r="G395"/>
  <c r="F395"/>
  <c r="B395"/>
  <c r="Z396" i="12"/>
  <c r="X396"/>
  <c r="V396"/>
  <c r="T397"/>
  <c r="U396"/>
  <c r="G209"/>
  <c r="A396" i="14" l="1"/>
  <c r="G395"/>
  <c r="C395"/>
  <c r="F395"/>
  <c r="D395"/>
  <c r="B395"/>
  <c r="Y396"/>
  <c r="W396"/>
  <c r="U396"/>
  <c r="T397"/>
  <c r="Z396"/>
  <c r="X396"/>
  <c r="V396"/>
  <c r="A397" i="13"/>
  <c r="G396"/>
  <c r="F396"/>
  <c r="B396"/>
  <c r="Y396"/>
  <c r="W396"/>
  <c r="U396"/>
  <c r="T397"/>
  <c r="Z396"/>
  <c r="X396"/>
  <c r="T398" i="12"/>
  <c r="U397"/>
  <c r="Z397"/>
  <c r="X397"/>
  <c r="V397"/>
  <c r="D210"/>
  <c r="E210" s="1"/>
  <c r="F210" s="1"/>
  <c r="Y397" i="14" l="1"/>
  <c r="W397"/>
  <c r="U397"/>
  <c r="T398"/>
  <c r="Z397"/>
  <c r="X397"/>
  <c r="V397"/>
  <c r="A397"/>
  <c r="G396"/>
  <c r="C396"/>
  <c r="F396"/>
  <c r="D396"/>
  <c r="B396"/>
  <c r="Y397" i="13"/>
  <c r="W397"/>
  <c r="U397"/>
  <c r="T398"/>
  <c r="Z397"/>
  <c r="X397"/>
  <c r="A398"/>
  <c r="G397"/>
  <c r="F397"/>
  <c r="B397"/>
  <c r="Z398" i="12"/>
  <c r="X398"/>
  <c r="V398"/>
  <c r="T399"/>
  <c r="U398"/>
  <c r="G210"/>
  <c r="A398" i="14" l="1"/>
  <c r="G397"/>
  <c r="C397"/>
  <c r="F397"/>
  <c r="D397"/>
  <c r="B397"/>
  <c r="Y398"/>
  <c r="W398"/>
  <c r="U398"/>
  <c r="T399"/>
  <c r="Z398"/>
  <c r="X398"/>
  <c r="V398"/>
  <c r="A399" i="13"/>
  <c r="G398"/>
  <c r="F398"/>
  <c r="B398"/>
  <c r="Y398"/>
  <c r="W398"/>
  <c r="U398"/>
  <c r="T399"/>
  <c r="Z398"/>
  <c r="X398"/>
  <c r="T400" i="12"/>
  <c r="U399"/>
  <c r="Z399"/>
  <c r="X399"/>
  <c r="V399"/>
  <c r="D211"/>
  <c r="E211" s="1"/>
  <c r="F211" s="1"/>
  <c r="Y399" i="14" l="1"/>
  <c r="W399"/>
  <c r="U399"/>
  <c r="T400"/>
  <c r="Z399"/>
  <c r="X399"/>
  <c r="V399"/>
  <c r="A399"/>
  <c r="G398"/>
  <c r="C398"/>
  <c r="F398"/>
  <c r="D398"/>
  <c r="B398"/>
  <c r="Y399" i="13"/>
  <c r="W399"/>
  <c r="U399"/>
  <c r="T400"/>
  <c r="Z399"/>
  <c r="X399"/>
  <c r="A400"/>
  <c r="G399"/>
  <c r="F399"/>
  <c r="B399"/>
  <c r="Z400" i="12"/>
  <c r="X400"/>
  <c r="V400"/>
  <c r="T401"/>
  <c r="U400"/>
  <c r="G211"/>
  <c r="A400" i="14" l="1"/>
  <c r="G399"/>
  <c r="C399"/>
  <c r="F399"/>
  <c r="D399"/>
  <c r="B399"/>
  <c r="Y400"/>
  <c r="W400"/>
  <c r="U400"/>
  <c r="T401"/>
  <c r="Z400"/>
  <c r="X400"/>
  <c r="V400"/>
  <c r="A401" i="13"/>
  <c r="G400"/>
  <c r="F400"/>
  <c r="B400"/>
  <c r="Y400"/>
  <c r="W400"/>
  <c r="U400"/>
  <c r="T401"/>
  <c r="Z400"/>
  <c r="X400"/>
  <c r="T402" i="12"/>
  <c r="U401"/>
  <c r="Z401"/>
  <c r="X401"/>
  <c r="V401"/>
  <c r="D212"/>
  <c r="E212" s="1"/>
  <c r="F212" s="1"/>
  <c r="Y401" i="14" l="1"/>
  <c r="W401"/>
  <c r="U401"/>
  <c r="T402"/>
  <c r="Z401"/>
  <c r="X401"/>
  <c r="V401"/>
  <c r="A401"/>
  <c r="G400"/>
  <c r="C400"/>
  <c r="F400"/>
  <c r="D400"/>
  <c r="B400"/>
  <c r="Y401" i="13"/>
  <c r="W401"/>
  <c r="U401"/>
  <c r="T402"/>
  <c r="Z401"/>
  <c r="X401"/>
  <c r="A402"/>
  <c r="G401"/>
  <c r="F401"/>
  <c r="B401"/>
  <c r="Z402" i="12"/>
  <c r="X402"/>
  <c r="V402"/>
  <c r="T403"/>
  <c r="U402"/>
  <c r="G212"/>
  <c r="A402" i="14" l="1"/>
  <c r="G401"/>
  <c r="C401"/>
  <c r="F401"/>
  <c r="D401"/>
  <c r="B401"/>
  <c r="Y402"/>
  <c r="W402"/>
  <c r="U402"/>
  <c r="T403"/>
  <c r="Z402"/>
  <c r="X402"/>
  <c r="V402"/>
  <c r="A403" i="13"/>
  <c r="G402"/>
  <c r="F402"/>
  <c r="B402"/>
  <c r="Y402"/>
  <c r="W402"/>
  <c r="U402"/>
  <c r="T403"/>
  <c r="Z402"/>
  <c r="X402"/>
  <c r="T404" i="12"/>
  <c r="U403"/>
  <c r="Z403"/>
  <c r="X403"/>
  <c r="V403"/>
  <c r="D213"/>
  <c r="E213" s="1"/>
  <c r="F213" s="1"/>
  <c r="Y403" i="14" l="1"/>
  <c r="W403"/>
  <c r="U403"/>
  <c r="T404"/>
  <c r="Z403"/>
  <c r="X403"/>
  <c r="V403"/>
  <c r="A403"/>
  <c r="G402"/>
  <c r="C402"/>
  <c r="F402"/>
  <c r="D402"/>
  <c r="B402"/>
  <c r="Y403" i="13"/>
  <c r="W403"/>
  <c r="U403"/>
  <c r="T404"/>
  <c r="Z403"/>
  <c r="X403"/>
  <c r="A404"/>
  <c r="G403"/>
  <c r="F403"/>
  <c r="B403"/>
  <c r="Z404" i="12"/>
  <c r="X404"/>
  <c r="V404"/>
  <c r="T405"/>
  <c r="U404"/>
  <c r="G213"/>
  <c r="A404" i="14" l="1"/>
  <c r="G403"/>
  <c r="C403"/>
  <c r="F403"/>
  <c r="D403"/>
  <c r="B403"/>
  <c r="Y404"/>
  <c r="W404"/>
  <c r="U404"/>
  <c r="T405"/>
  <c r="Z404"/>
  <c r="X404"/>
  <c r="V404"/>
  <c r="A405" i="13"/>
  <c r="G404"/>
  <c r="F404"/>
  <c r="B404"/>
  <c r="Y404"/>
  <c r="W404"/>
  <c r="U404"/>
  <c r="T405"/>
  <c r="Z404"/>
  <c r="X404"/>
  <c r="T406" i="12"/>
  <c r="U405"/>
  <c r="Z405"/>
  <c r="X405"/>
  <c r="V405"/>
  <c r="D214"/>
  <c r="E214" s="1"/>
  <c r="F214" s="1"/>
  <c r="Y405" i="14" l="1"/>
  <c r="W405"/>
  <c r="U405"/>
  <c r="T406"/>
  <c r="Z405"/>
  <c r="X405"/>
  <c r="V405"/>
  <c r="A405"/>
  <c r="G404"/>
  <c r="C404"/>
  <c r="F404"/>
  <c r="D404"/>
  <c r="B404"/>
  <c r="Y405" i="13"/>
  <c r="W405"/>
  <c r="U405"/>
  <c r="T406"/>
  <c r="Z405"/>
  <c r="X405"/>
  <c r="A406"/>
  <c r="G405"/>
  <c r="F405"/>
  <c r="B405"/>
  <c r="Z406" i="12"/>
  <c r="X406"/>
  <c r="V406"/>
  <c r="T407"/>
  <c r="U406"/>
  <c r="G214"/>
  <c r="A406" i="14" l="1"/>
  <c r="G405"/>
  <c r="C405"/>
  <c r="F405"/>
  <c r="D405"/>
  <c r="B405"/>
  <c r="Y406"/>
  <c r="W406"/>
  <c r="U406"/>
  <c r="T407"/>
  <c r="Z406"/>
  <c r="X406"/>
  <c r="V406"/>
  <c r="A407" i="13"/>
  <c r="G406"/>
  <c r="F406"/>
  <c r="B406"/>
  <c r="Y406"/>
  <c r="W406"/>
  <c r="U406"/>
  <c r="T407"/>
  <c r="Z406"/>
  <c r="X406"/>
  <c r="T408" i="12"/>
  <c r="U407"/>
  <c r="Z407"/>
  <c r="X407"/>
  <c r="V407"/>
  <c r="D215"/>
  <c r="E215" s="1"/>
  <c r="F215" s="1"/>
  <c r="Y407" i="14" l="1"/>
  <c r="W407"/>
  <c r="U407"/>
  <c r="T408"/>
  <c r="Z407"/>
  <c r="X407"/>
  <c r="V407"/>
  <c r="A407"/>
  <c r="G406"/>
  <c r="C406"/>
  <c r="F406"/>
  <c r="D406"/>
  <c r="B406"/>
  <c r="Y407" i="13"/>
  <c r="W407"/>
  <c r="U407"/>
  <c r="T408"/>
  <c r="Z407"/>
  <c r="X407"/>
  <c r="A408"/>
  <c r="G407"/>
  <c r="F407"/>
  <c r="B407"/>
  <c r="Z408" i="12"/>
  <c r="X408"/>
  <c r="V408"/>
  <c r="T409"/>
  <c r="U408"/>
  <c r="G215"/>
  <c r="A408" i="14" l="1"/>
  <c r="G407"/>
  <c r="C407"/>
  <c r="F407"/>
  <c r="D407"/>
  <c r="B407"/>
  <c r="Y408"/>
  <c r="W408"/>
  <c r="U408"/>
  <c r="T409"/>
  <c r="Z408"/>
  <c r="X408"/>
  <c r="V408"/>
  <c r="A409" i="13"/>
  <c r="G408"/>
  <c r="F408"/>
  <c r="B408"/>
  <c r="Y408"/>
  <c r="W408"/>
  <c r="U408"/>
  <c r="T409"/>
  <c r="Z408"/>
  <c r="X408"/>
  <c r="T410" i="12"/>
  <c r="U409"/>
  <c r="Z409"/>
  <c r="X409"/>
  <c r="V409"/>
  <c r="D216"/>
  <c r="E216" s="1"/>
  <c r="F216" s="1"/>
  <c r="Y409" i="14" l="1"/>
  <c r="W409"/>
  <c r="U409"/>
  <c r="T410"/>
  <c r="Z409"/>
  <c r="X409"/>
  <c r="V409"/>
  <c r="A409"/>
  <c r="G408"/>
  <c r="C408"/>
  <c r="F408"/>
  <c r="D408"/>
  <c r="B408"/>
  <c r="Y409" i="13"/>
  <c r="W409"/>
  <c r="U409"/>
  <c r="T410"/>
  <c r="Z409"/>
  <c r="X409"/>
  <c r="A410"/>
  <c r="G409"/>
  <c r="F409"/>
  <c r="B409"/>
  <c r="Z410" i="12"/>
  <c r="X410"/>
  <c r="V410"/>
  <c r="T411"/>
  <c r="U410"/>
  <c r="G216"/>
  <c r="A410" i="14" l="1"/>
  <c r="G409"/>
  <c r="C409"/>
  <c r="F409"/>
  <c r="D409"/>
  <c r="B409"/>
  <c r="Y410"/>
  <c r="W410"/>
  <c r="U410"/>
  <c r="T411"/>
  <c r="Z410"/>
  <c r="X410"/>
  <c r="V410"/>
  <c r="A411" i="13"/>
  <c r="G410"/>
  <c r="F410"/>
  <c r="B410"/>
  <c r="Y410"/>
  <c r="W410"/>
  <c r="U410"/>
  <c r="T411"/>
  <c r="Z410"/>
  <c r="X410"/>
  <c r="T412" i="12"/>
  <c r="U411"/>
  <c r="Z411"/>
  <c r="X411"/>
  <c r="V411"/>
  <c r="D217"/>
  <c r="E217" s="1"/>
  <c r="F217" s="1"/>
  <c r="Y411" i="14" l="1"/>
  <c r="W411"/>
  <c r="U411"/>
  <c r="T412"/>
  <c r="Z411"/>
  <c r="X411"/>
  <c r="V411"/>
  <c r="A411"/>
  <c r="G410"/>
  <c r="C410"/>
  <c r="F410"/>
  <c r="D410"/>
  <c r="B410"/>
  <c r="Y411" i="13"/>
  <c r="W411"/>
  <c r="U411"/>
  <c r="T412"/>
  <c r="Z411"/>
  <c r="X411"/>
  <c r="A412"/>
  <c r="G411"/>
  <c r="F411"/>
  <c r="B411"/>
  <c r="Z412" i="12"/>
  <c r="X412"/>
  <c r="V412"/>
  <c r="T413"/>
  <c r="U412"/>
  <c r="G217"/>
  <c r="A412" i="14" l="1"/>
  <c r="G411"/>
  <c r="C411"/>
  <c r="F411"/>
  <c r="D411"/>
  <c r="B411"/>
  <c r="Y412"/>
  <c r="W412"/>
  <c r="U412"/>
  <c r="T413"/>
  <c r="Z412"/>
  <c r="X412"/>
  <c r="V412"/>
  <c r="A413" i="13"/>
  <c r="G412"/>
  <c r="F412"/>
  <c r="B412"/>
  <c r="Y412"/>
  <c r="W412"/>
  <c r="U412"/>
  <c r="T413"/>
  <c r="Z412"/>
  <c r="X412"/>
  <c r="T414" i="12"/>
  <c r="U413"/>
  <c r="Z413"/>
  <c r="X413"/>
  <c r="V413"/>
  <c r="D218"/>
  <c r="E218" s="1"/>
  <c r="F218" s="1"/>
  <c r="Y413" i="14" l="1"/>
  <c r="W413"/>
  <c r="U413"/>
  <c r="T414"/>
  <c r="Z413"/>
  <c r="X413"/>
  <c r="V413"/>
  <c r="A413"/>
  <c r="G412"/>
  <c r="C412"/>
  <c r="F412"/>
  <c r="D412"/>
  <c r="B412"/>
  <c r="Y413" i="13"/>
  <c r="W413"/>
  <c r="U413"/>
  <c r="T414"/>
  <c r="Z413"/>
  <c r="X413"/>
  <c r="A414"/>
  <c r="G413"/>
  <c r="F413"/>
  <c r="B413"/>
  <c r="Z414" i="12"/>
  <c r="X414"/>
  <c r="V414"/>
  <c r="T415"/>
  <c r="U414"/>
  <c r="G218"/>
  <c r="A414" i="14" l="1"/>
  <c r="G413"/>
  <c r="C413"/>
  <c r="F413"/>
  <c r="D413"/>
  <c r="B413"/>
  <c r="Y414"/>
  <c r="W414"/>
  <c r="U414"/>
  <c r="T415"/>
  <c r="Z414"/>
  <c r="X414"/>
  <c r="V414"/>
  <c r="A415" i="13"/>
  <c r="G414"/>
  <c r="F414"/>
  <c r="B414"/>
  <c r="Y414"/>
  <c r="W414"/>
  <c r="U414"/>
  <c r="T415"/>
  <c r="Z414"/>
  <c r="X414"/>
  <c r="T416" i="12"/>
  <c r="U415"/>
  <c r="Z415"/>
  <c r="X415"/>
  <c r="V415"/>
  <c r="D219"/>
  <c r="E219" s="1"/>
  <c r="F219" s="1"/>
  <c r="Y415" i="14" l="1"/>
  <c r="W415"/>
  <c r="U415"/>
  <c r="T416"/>
  <c r="Z415"/>
  <c r="X415"/>
  <c r="V415"/>
  <c r="A415"/>
  <c r="G414"/>
  <c r="C414"/>
  <c r="F414"/>
  <c r="D414"/>
  <c r="B414"/>
  <c r="Y415" i="13"/>
  <c r="W415"/>
  <c r="U415"/>
  <c r="T416"/>
  <c r="Z415"/>
  <c r="X415"/>
  <c r="A416"/>
  <c r="G415"/>
  <c r="F415"/>
  <c r="B415"/>
  <c r="Z416" i="12"/>
  <c r="X416"/>
  <c r="V416"/>
  <c r="T417"/>
  <c r="U416"/>
  <c r="G219"/>
  <c r="A416" i="14" l="1"/>
  <c r="G415"/>
  <c r="C415"/>
  <c r="F415"/>
  <c r="D415"/>
  <c r="B415"/>
  <c r="Y416"/>
  <c r="W416"/>
  <c r="U416"/>
  <c r="T417"/>
  <c r="Z416"/>
  <c r="X416"/>
  <c r="V416"/>
  <c r="A417" i="13"/>
  <c r="G416"/>
  <c r="F416"/>
  <c r="B416"/>
  <c r="Y416"/>
  <c r="W416"/>
  <c r="U416"/>
  <c r="T417"/>
  <c r="Z416"/>
  <c r="X416"/>
  <c r="T418" i="12"/>
  <c r="U417"/>
  <c r="Z417"/>
  <c r="X417"/>
  <c r="V417"/>
  <c r="D220"/>
  <c r="E220" s="1"/>
  <c r="F220" s="1"/>
  <c r="Y417" i="14" l="1"/>
  <c r="W417"/>
  <c r="U417"/>
  <c r="T418"/>
  <c r="Z417"/>
  <c r="X417"/>
  <c r="V417"/>
  <c r="A417"/>
  <c r="G416"/>
  <c r="C416"/>
  <c r="F416"/>
  <c r="D416"/>
  <c r="B416"/>
  <c r="Y417" i="13"/>
  <c r="W417"/>
  <c r="U417"/>
  <c r="T418"/>
  <c r="Z417"/>
  <c r="X417"/>
  <c r="A418"/>
  <c r="G417"/>
  <c r="F417"/>
  <c r="B417"/>
  <c r="Z418" i="12"/>
  <c r="X418"/>
  <c r="V418"/>
  <c r="T419"/>
  <c r="U418"/>
  <c r="G220"/>
  <c r="A418" i="14" l="1"/>
  <c r="G417"/>
  <c r="C417"/>
  <c r="F417"/>
  <c r="D417"/>
  <c r="B417"/>
  <c r="Y418"/>
  <c r="W418"/>
  <c r="U418"/>
  <c r="T419"/>
  <c r="Z418"/>
  <c r="X418"/>
  <c r="V418"/>
  <c r="A419" i="13"/>
  <c r="G418"/>
  <c r="F418"/>
  <c r="B418"/>
  <c r="Y418"/>
  <c r="W418"/>
  <c r="U418"/>
  <c r="T419"/>
  <c r="Z418"/>
  <c r="X418"/>
  <c r="T420" i="12"/>
  <c r="U419"/>
  <c r="Z419"/>
  <c r="X419"/>
  <c r="V419"/>
  <c r="D221"/>
  <c r="E221" s="1"/>
  <c r="F221" s="1"/>
  <c r="Y419" i="14" l="1"/>
  <c r="W419"/>
  <c r="U419"/>
  <c r="T420"/>
  <c r="Z419"/>
  <c r="X419"/>
  <c r="V419"/>
  <c r="A419"/>
  <c r="G418"/>
  <c r="C418"/>
  <c r="F418"/>
  <c r="D418"/>
  <c r="B418"/>
  <c r="Y419" i="13"/>
  <c r="W419"/>
  <c r="U419"/>
  <c r="T420"/>
  <c r="Z419"/>
  <c r="X419"/>
  <c r="A420"/>
  <c r="G419"/>
  <c r="F419"/>
  <c r="B419"/>
  <c r="Z420" i="12"/>
  <c r="X420"/>
  <c r="V420"/>
  <c r="T421"/>
  <c r="U420"/>
  <c r="G221"/>
  <c r="A420" i="14" l="1"/>
  <c r="G419"/>
  <c r="C419"/>
  <c r="F419"/>
  <c r="D419"/>
  <c r="B419"/>
  <c r="Y420"/>
  <c r="W420"/>
  <c r="U420"/>
  <c r="T421"/>
  <c r="Z420"/>
  <c r="X420"/>
  <c r="V420"/>
  <c r="A421" i="13"/>
  <c r="G420"/>
  <c r="F420"/>
  <c r="B420"/>
  <c r="Y420"/>
  <c r="W420"/>
  <c r="U420"/>
  <c r="T421"/>
  <c r="Z420"/>
  <c r="X420"/>
  <c r="T422" i="12"/>
  <c r="U421"/>
  <c r="Z421"/>
  <c r="X421"/>
  <c r="V421"/>
  <c r="D222"/>
  <c r="E222" s="1"/>
  <c r="F222" s="1"/>
  <c r="Y421" i="14" l="1"/>
  <c r="W421"/>
  <c r="U421"/>
  <c r="T422"/>
  <c r="Z421"/>
  <c r="X421"/>
  <c r="V421"/>
  <c r="A421"/>
  <c r="G420"/>
  <c r="C420"/>
  <c r="F420"/>
  <c r="D420"/>
  <c r="B420"/>
  <c r="Y421" i="13"/>
  <c r="W421"/>
  <c r="U421"/>
  <c r="T422"/>
  <c r="Z421"/>
  <c r="X421"/>
  <c r="A422"/>
  <c r="G421"/>
  <c r="F421"/>
  <c r="B421"/>
  <c r="Z422" i="12"/>
  <c r="X422"/>
  <c r="V422"/>
  <c r="T423"/>
  <c r="U422"/>
  <c r="G222"/>
  <c r="A422" i="14" l="1"/>
  <c r="G421"/>
  <c r="C421"/>
  <c r="F421"/>
  <c r="D421"/>
  <c r="B421"/>
  <c r="Y422"/>
  <c r="W422"/>
  <c r="U422"/>
  <c r="T423"/>
  <c r="Z422"/>
  <c r="X422"/>
  <c r="V422"/>
  <c r="A423" i="13"/>
  <c r="G422"/>
  <c r="F422"/>
  <c r="B422"/>
  <c r="Y422"/>
  <c r="W422"/>
  <c r="U422"/>
  <c r="T423"/>
  <c r="Z422"/>
  <c r="X422"/>
  <c r="T424" i="12"/>
  <c r="U423"/>
  <c r="Z423"/>
  <c r="X423"/>
  <c r="V423"/>
  <c r="D223"/>
  <c r="E223" s="1"/>
  <c r="F223" s="1"/>
  <c r="Y423" i="14" l="1"/>
  <c r="W423"/>
  <c r="U423"/>
  <c r="T424"/>
  <c r="Z423"/>
  <c r="X423"/>
  <c r="V423"/>
  <c r="A423"/>
  <c r="G422"/>
  <c r="C422"/>
  <c r="F422"/>
  <c r="D422"/>
  <c r="B422"/>
  <c r="Y423" i="13"/>
  <c r="W423"/>
  <c r="U423"/>
  <c r="T424"/>
  <c r="Z423"/>
  <c r="X423"/>
  <c r="A424"/>
  <c r="G423"/>
  <c r="F423"/>
  <c r="B423"/>
  <c r="Z424" i="12"/>
  <c r="X424"/>
  <c r="V424"/>
  <c r="T425"/>
  <c r="U424"/>
  <c r="G223"/>
  <c r="A424" i="14" l="1"/>
  <c r="G423"/>
  <c r="C423"/>
  <c r="F423"/>
  <c r="D423"/>
  <c r="B423"/>
  <c r="Y424"/>
  <c r="W424"/>
  <c r="U424"/>
  <c r="T425"/>
  <c r="Z424"/>
  <c r="X424"/>
  <c r="V424"/>
  <c r="A425" i="13"/>
  <c r="G424"/>
  <c r="F424"/>
  <c r="B424"/>
  <c r="Y424"/>
  <c r="W424"/>
  <c r="U424"/>
  <c r="T425"/>
  <c r="Z424"/>
  <c r="X424"/>
  <c r="T426" i="12"/>
  <c r="U425"/>
  <c r="Z425"/>
  <c r="X425"/>
  <c r="V425"/>
  <c r="D224"/>
  <c r="E224" s="1"/>
  <c r="F224" s="1"/>
  <c r="Y425" i="14" l="1"/>
  <c r="W425"/>
  <c r="U425"/>
  <c r="T426"/>
  <c r="Z425"/>
  <c r="X425"/>
  <c r="V425"/>
  <c r="A425"/>
  <c r="G424"/>
  <c r="C424"/>
  <c r="F424"/>
  <c r="D424"/>
  <c r="B424"/>
  <c r="Y425" i="13"/>
  <c r="W425"/>
  <c r="U425"/>
  <c r="T426"/>
  <c r="Z425"/>
  <c r="X425"/>
  <c r="A426"/>
  <c r="G425"/>
  <c r="F425"/>
  <c r="B425"/>
  <c r="Z426" i="12"/>
  <c r="X426"/>
  <c r="V426"/>
  <c r="T427"/>
  <c r="U426"/>
  <c r="G224"/>
  <c r="A426" i="14" l="1"/>
  <c r="G425"/>
  <c r="C425"/>
  <c r="F425"/>
  <c r="D425"/>
  <c r="B425"/>
  <c r="Y426"/>
  <c r="W426"/>
  <c r="U426"/>
  <c r="T427"/>
  <c r="Z426"/>
  <c r="X426"/>
  <c r="V426"/>
  <c r="A427" i="13"/>
  <c r="G426"/>
  <c r="F426"/>
  <c r="B426"/>
  <c r="Y426"/>
  <c r="W426"/>
  <c r="U426"/>
  <c r="T427"/>
  <c r="Z426"/>
  <c r="X426"/>
  <c r="T428" i="12"/>
  <c r="U427"/>
  <c r="Z427"/>
  <c r="X427"/>
  <c r="V427"/>
  <c r="D225"/>
  <c r="E225" s="1"/>
  <c r="F225" s="1"/>
  <c r="Y427" i="14" l="1"/>
  <c r="W427"/>
  <c r="U427"/>
  <c r="T428"/>
  <c r="Z427"/>
  <c r="X427"/>
  <c r="V427"/>
  <c r="A427"/>
  <c r="G426"/>
  <c r="C426"/>
  <c r="F426"/>
  <c r="D426"/>
  <c r="B426"/>
  <c r="Y427" i="13"/>
  <c r="W427"/>
  <c r="U427"/>
  <c r="T428"/>
  <c r="Z427"/>
  <c r="X427"/>
  <c r="A428"/>
  <c r="G427"/>
  <c r="F427"/>
  <c r="B427"/>
  <c r="Z428" i="12"/>
  <c r="X428"/>
  <c r="V428"/>
  <c r="T429"/>
  <c r="U428"/>
  <c r="G225"/>
  <c r="A428" i="14" l="1"/>
  <c r="G427"/>
  <c r="C427"/>
  <c r="F427"/>
  <c r="D427"/>
  <c r="B427"/>
  <c r="Y428"/>
  <c r="W428"/>
  <c r="U428"/>
  <c r="T429"/>
  <c r="Z428"/>
  <c r="X428"/>
  <c r="V428"/>
  <c r="Y428" i="13"/>
  <c r="W428"/>
  <c r="U428"/>
  <c r="T429"/>
  <c r="Z428"/>
  <c r="X428"/>
  <c r="A429"/>
  <c r="G428"/>
  <c r="F428"/>
  <c r="B428"/>
  <c r="T430" i="12"/>
  <c r="U429"/>
  <c r="Z429"/>
  <c r="X429"/>
  <c r="V429"/>
  <c r="D226"/>
  <c r="E226" s="1"/>
  <c r="F226" s="1"/>
  <c r="Y429" i="14" l="1"/>
  <c r="W429"/>
  <c r="U429"/>
  <c r="T430"/>
  <c r="Z429"/>
  <c r="X429"/>
  <c r="V429"/>
  <c r="A429"/>
  <c r="G428"/>
  <c r="C428"/>
  <c r="F428"/>
  <c r="D428"/>
  <c r="B428"/>
  <c r="Y429" i="13"/>
  <c r="W429"/>
  <c r="U429"/>
  <c r="T430"/>
  <c r="Z429"/>
  <c r="X429"/>
  <c r="A430"/>
  <c r="G429"/>
  <c r="F429"/>
  <c r="B429"/>
  <c r="Z430" i="12"/>
  <c r="X430"/>
  <c r="V430"/>
  <c r="T431"/>
  <c r="U430"/>
  <c r="G226"/>
  <c r="A430" i="14" l="1"/>
  <c r="G429"/>
  <c r="C429"/>
  <c r="F429"/>
  <c r="D429"/>
  <c r="B429"/>
  <c r="Y430"/>
  <c r="W430"/>
  <c r="U430"/>
  <c r="T431"/>
  <c r="Z430"/>
  <c r="X430"/>
  <c r="V430"/>
  <c r="A431" i="13"/>
  <c r="G430"/>
  <c r="F430"/>
  <c r="B430"/>
  <c r="Y430"/>
  <c r="W430"/>
  <c r="U430"/>
  <c r="T431"/>
  <c r="Z430"/>
  <c r="X430"/>
  <c r="T432" i="12"/>
  <c r="U431"/>
  <c r="Z431"/>
  <c r="X431"/>
  <c r="V431"/>
  <c r="D227"/>
  <c r="E227" s="1"/>
  <c r="F227" s="1"/>
  <c r="Y431" i="14" l="1"/>
  <c r="W431"/>
  <c r="U431"/>
  <c r="T432"/>
  <c r="Z431"/>
  <c r="X431"/>
  <c r="V431"/>
  <c r="A431"/>
  <c r="G430"/>
  <c r="C430"/>
  <c r="F430"/>
  <c r="D430"/>
  <c r="B430"/>
  <c r="Y431" i="13"/>
  <c r="W431"/>
  <c r="U431"/>
  <c r="T432"/>
  <c r="Z431"/>
  <c r="X431"/>
  <c r="A432"/>
  <c r="G431"/>
  <c r="F431"/>
  <c r="B431"/>
  <c r="Z432" i="12"/>
  <c r="X432"/>
  <c r="V432"/>
  <c r="T433"/>
  <c r="U432"/>
  <c r="G227"/>
  <c r="A432" i="14" l="1"/>
  <c r="G431"/>
  <c r="C431"/>
  <c r="F431"/>
  <c r="D431"/>
  <c r="B431"/>
  <c r="Y432"/>
  <c r="W432"/>
  <c r="U432"/>
  <c r="T433"/>
  <c r="Z432"/>
  <c r="X432"/>
  <c r="V432"/>
  <c r="A433" i="13"/>
  <c r="G432"/>
  <c r="F432"/>
  <c r="B432"/>
  <c r="Y432"/>
  <c r="W432"/>
  <c r="U432"/>
  <c r="T433"/>
  <c r="Z432"/>
  <c r="X432"/>
  <c r="T434" i="12"/>
  <c r="U433"/>
  <c r="Z433"/>
  <c r="X433"/>
  <c r="V433"/>
  <c r="D228"/>
  <c r="E228" s="1"/>
  <c r="F228" s="1"/>
  <c r="Y433" i="14" l="1"/>
  <c r="W433"/>
  <c r="U433"/>
  <c r="T434"/>
  <c r="Z433"/>
  <c r="X433"/>
  <c r="V433"/>
  <c r="A433"/>
  <c r="G432"/>
  <c r="C432"/>
  <c r="F432"/>
  <c r="D432"/>
  <c r="B432"/>
  <c r="Y433" i="13"/>
  <c r="W433"/>
  <c r="U433"/>
  <c r="T434"/>
  <c r="Z433"/>
  <c r="X433"/>
  <c r="A434"/>
  <c r="G433"/>
  <c r="F433"/>
  <c r="B433"/>
  <c r="Z434" i="12"/>
  <c r="X434"/>
  <c r="V434"/>
  <c r="T435"/>
  <c r="U434"/>
  <c r="G228"/>
  <c r="A434" i="14" l="1"/>
  <c r="G433"/>
  <c r="C433"/>
  <c r="F433"/>
  <c r="D433"/>
  <c r="B433"/>
  <c r="Y434"/>
  <c r="W434"/>
  <c r="U434"/>
  <c r="T435"/>
  <c r="Z434"/>
  <c r="X434"/>
  <c r="V434"/>
  <c r="A435" i="13"/>
  <c r="G434"/>
  <c r="F434"/>
  <c r="B434"/>
  <c r="Y434"/>
  <c r="W434"/>
  <c r="U434"/>
  <c r="T435"/>
  <c r="Z434"/>
  <c r="X434"/>
  <c r="T436" i="12"/>
  <c r="U435"/>
  <c r="Z435"/>
  <c r="X435"/>
  <c r="V435"/>
  <c r="D229"/>
  <c r="E229" s="1"/>
  <c r="F229" s="1"/>
  <c r="Y435" i="14" l="1"/>
  <c r="W435"/>
  <c r="U435"/>
  <c r="T436"/>
  <c r="Z435"/>
  <c r="X435"/>
  <c r="V435"/>
  <c r="A435"/>
  <c r="G434"/>
  <c r="C434"/>
  <c r="F434"/>
  <c r="D434"/>
  <c r="B434"/>
  <c r="Y435" i="13"/>
  <c r="W435"/>
  <c r="U435"/>
  <c r="T436"/>
  <c r="Z435"/>
  <c r="X435"/>
  <c r="A436"/>
  <c r="G435"/>
  <c r="F435"/>
  <c r="B435"/>
  <c r="Z436" i="12"/>
  <c r="X436"/>
  <c r="V436"/>
  <c r="T437"/>
  <c r="U436"/>
  <c r="G229"/>
  <c r="A436" i="14" l="1"/>
  <c r="G435"/>
  <c r="C435"/>
  <c r="F435"/>
  <c r="D435"/>
  <c r="B435"/>
  <c r="Y436"/>
  <c r="W436"/>
  <c r="U436"/>
  <c r="T437"/>
  <c r="Z436"/>
  <c r="X436"/>
  <c r="V436"/>
  <c r="A437" i="13"/>
  <c r="G436"/>
  <c r="F436"/>
  <c r="B436"/>
  <c r="Y436"/>
  <c r="W436"/>
  <c r="U436"/>
  <c r="T437"/>
  <c r="Z436"/>
  <c r="X436"/>
  <c r="T438" i="12"/>
  <c r="U437"/>
  <c r="Z437"/>
  <c r="X437"/>
  <c r="V437"/>
  <c r="D230"/>
  <c r="E230" s="1"/>
  <c r="F230" s="1"/>
  <c r="Y437" i="14" l="1"/>
  <c r="W437"/>
  <c r="U437"/>
  <c r="T438"/>
  <c r="Z437"/>
  <c r="X437"/>
  <c r="V437"/>
  <c r="A437"/>
  <c r="G436"/>
  <c r="C436"/>
  <c r="F436"/>
  <c r="D436"/>
  <c r="B436"/>
  <c r="Y437" i="13"/>
  <c r="W437"/>
  <c r="U437"/>
  <c r="T438"/>
  <c r="Z437"/>
  <c r="X437"/>
  <c r="A438"/>
  <c r="G437"/>
  <c r="F437"/>
  <c r="B437"/>
  <c r="Z438" i="12"/>
  <c r="X438"/>
  <c r="V438"/>
  <c r="T439"/>
  <c r="U438"/>
  <c r="G230"/>
  <c r="A438" i="14" l="1"/>
  <c r="G437"/>
  <c r="C437"/>
  <c r="F437"/>
  <c r="D437"/>
  <c r="B437"/>
  <c r="Y438"/>
  <c r="W438"/>
  <c r="U438"/>
  <c r="T439"/>
  <c r="Z438"/>
  <c r="X438"/>
  <c r="V438"/>
  <c r="A439" i="13"/>
  <c r="G438"/>
  <c r="F438"/>
  <c r="B438"/>
  <c r="Y438"/>
  <c r="W438"/>
  <c r="U438"/>
  <c r="T439"/>
  <c r="Z438"/>
  <c r="X438"/>
  <c r="T440" i="12"/>
  <c r="U439"/>
  <c r="Z439"/>
  <c r="X439"/>
  <c r="V439"/>
  <c r="D231"/>
  <c r="E231" s="1"/>
  <c r="F231" s="1"/>
  <c r="Y439" i="14" l="1"/>
  <c r="W439"/>
  <c r="U439"/>
  <c r="T440"/>
  <c r="Z439"/>
  <c r="X439"/>
  <c r="V439"/>
  <c r="A439"/>
  <c r="G438"/>
  <c r="C438"/>
  <c r="F438"/>
  <c r="D438"/>
  <c r="B438"/>
  <c r="Y439" i="13"/>
  <c r="W439"/>
  <c r="U439"/>
  <c r="T440"/>
  <c r="Z439"/>
  <c r="X439"/>
  <c r="A440"/>
  <c r="G439"/>
  <c r="F439"/>
  <c r="B439"/>
  <c r="Z440" i="12"/>
  <c r="X440"/>
  <c r="V440"/>
  <c r="T441"/>
  <c r="U440"/>
  <c r="G231"/>
  <c r="A440" i="14" l="1"/>
  <c r="G439"/>
  <c r="C439"/>
  <c r="F439"/>
  <c r="D439"/>
  <c r="B439"/>
  <c r="Y440"/>
  <c r="W440"/>
  <c r="U440"/>
  <c r="T441"/>
  <c r="Z440"/>
  <c r="X440"/>
  <c r="V440"/>
  <c r="A441" i="13"/>
  <c r="G440"/>
  <c r="F440"/>
  <c r="B440"/>
  <c r="Y440"/>
  <c r="W440"/>
  <c r="U440"/>
  <c r="T441"/>
  <c r="Z440"/>
  <c r="X440"/>
  <c r="T442" i="12"/>
  <c r="U441"/>
  <c r="Z441"/>
  <c r="X441"/>
  <c r="V441"/>
  <c r="D232"/>
  <c r="E232" s="1"/>
  <c r="F232" s="1"/>
  <c r="Y441" i="14" l="1"/>
  <c r="W441"/>
  <c r="U441"/>
  <c r="T442"/>
  <c r="Z441"/>
  <c r="X441"/>
  <c r="V441"/>
  <c r="A441"/>
  <c r="G440"/>
  <c r="C440"/>
  <c r="F440"/>
  <c r="D440"/>
  <c r="B440"/>
  <c r="Y441" i="13"/>
  <c r="W441"/>
  <c r="U441"/>
  <c r="T442"/>
  <c r="Z441"/>
  <c r="X441"/>
  <c r="A442"/>
  <c r="G441"/>
  <c r="F441"/>
  <c r="B441"/>
  <c r="Z442" i="12"/>
  <c r="X442"/>
  <c r="V442"/>
  <c r="T443"/>
  <c r="U442"/>
  <c r="G232"/>
  <c r="A442" i="14" l="1"/>
  <c r="G441"/>
  <c r="C441"/>
  <c r="F441"/>
  <c r="D441"/>
  <c r="B441"/>
  <c r="Y442"/>
  <c r="W442"/>
  <c r="U442"/>
  <c r="T443"/>
  <c r="Z442"/>
  <c r="X442"/>
  <c r="V442"/>
  <c r="A443" i="13"/>
  <c r="G442"/>
  <c r="F442"/>
  <c r="B442"/>
  <c r="Y442"/>
  <c r="W442"/>
  <c r="U442"/>
  <c r="T443"/>
  <c r="Z442"/>
  <c r="X442"/>
  <c r="T444" i="12"/>
  <c r="U443"/>
  <c r="Z443"/>
  <c r="X443"/>
  <c r="V443"/>
  <c r="G233"/>
  <c r="D233"/>
  <c r="E233" s="1"/>
  <c r="F233" s="1"/>
  <c r="Y443" i="14" l="1"/>
  <c r="W443"/>
  <c r="U443"/>
  <c r="T444"/>
  <c r="Z443"/>
  <c r="X443"/>
  <c r="V443"/>
  <c r="A443"/>
  <c r="G442"/>
  <c r="C442"/>
  <c r="F442"/>
  <c r="D442"/>
  <c r="B442"/>
  <c r="Y443" i="13"/>
  <c r="W443"/>
  <c r="U443"/>
  <c r="T444"/>
  <c r="Z443"/>
  <c r="X443"/>
  <c r="A444"/>
  <c r="G443"/>
  <c r="F443"/>
  <c r="B443"/>
  <c r="Z444" i="12"/>
  <c r="X444"/>
  <c r="V444"/>
  <c r="T445"/>
  <c r="U444"/>
  <c r="G234"/>
  <c r="D234"/>
  <c r="E234" s="1"/>
  <c r="F234" s="1"/>
  <c r="A444" i="14" l="1"/>
  <c r="G443"/>
  <c r="C443"/>
  <c r="F443"/>
  <c r="D443"/>
  <c r="B443"/>
  <c r="Y444"/>
  <c r="W444"/>
  <c r="U444"/>
  <c r="T445"/>
  <c r="Z444"/>
  <c r="X444"/>
  <c r="V444"/>
  <c r="A445" i="13"/>
  <c r="G444"/>
  <c r="F444"/>
  <c r="B444"/>
  <c r="Y444"/>
  <c r="W444"/>
  <c r="U444"/>
  <c r="T445"/>
  <c r="Z444"/>
  <c r="X444"/>
  <c r="T446" i="12"/>
  <c r="U445"/>
  <c r="Z445"/>
  <c r="X445"/>
  <c r="V445"/>
  <c r="D235"/>
  <c r="E235" s="1"/>
  <c r="F235" s="1"/>
  <c r="Y445" i="14" l="1"/>
  <c r="W445"/>
  <c r="U445"/>
  <c r="T446"/>
  <c r="Z445"/>
  <c r="X445"/>
  <c r="V445"/>
  <c r="A445"/>
  <c r="G444"/>
  <c r="C444"/>
  <c r="F444"/>
  <c r="D444"/>
  <c r="B444"/>
  <c r="Y445" i="13"/>
  <c r="W445"/>
  <c r="U445"/>
  <c r="T446"/>
  <c r="Z445"/>
  <c r="X445"/>
  <c r="A446"/>
  <c r="G445"/>
  <c r="F445"/>
  <c r="B445"/>
  <c r="Z446" i="12"/>
  <c r="X446"/>
  <c r="V446"/>
  <c r="T447"/>
  <c r="U446"/>
  <c r="G235"/>
  <c r="A446" i="14" l="1"/>
  <c r="G445"/>
  <c r="C445"/>
  <c r="F445"/>
  <c r="D445"/>
  <c r="B445"/>
  <c r="Y446"/>
  <c r="W446"/>
  <c r="U446"/>
  <c r="T447"/>
  <c r="Z446"/>
  <c r="X446"/>
  <c r="V446"/>
  <c r="A447" i="13"/>
  <c r="G446"/>
  <c r="F446"/>
  <c r="B446"/>
  <c r="Y446"/>
  <c r="W446"/>
  <c r="U446"/>
  <c r="T447"/>
  <c r="Z446"/>
  <c r="X446"/>
  <c r="T448" i="12"/>
  <c r="U447"/>
  <c r="Z447"/>
  <c r="X447"/>
  <c r="V447"/>
  <c r="D236"/>
  <c r="E236" s="1"/>
  <c r="F236" s="1"/>
  <c r="Y447" i="14" l="1"/>
  <c r="W447"/>
  <c r="U447"/>
  <c r="T448"/>
  <c r="Z447"/>
  <c r="X447"/>
  <c r="V447"/>
  <c r="A447"/>
  <c r="G446"/>
  <c r="C446"/>
  <c r="F446"/>
  <c r="D446"/>
  <c r="B446"/>
  <c r="Y447" i="13"/>
  <c r="W447"/>
  <c r="U447"/>
  <c r="T448"/>
  <c r="Z447"/>
  <c r="X447"/>
  <c r="A448"/>
  <c r="G447"/>
  <c r="F447"/>
  <c r="B447"/>
  <c r="Z448" i="12"/>
  <c r="X448"/>
  <c r="V448"/>
  <c r="T449"/>
  <c r="U448"/>
  <c r="G236"/>
  <c r="A448" i="14" l="1"/>
  <c r="G447"/>
  <c r="C447"/>
  <c r="F447"/>
  <c r="D447"/>
  <c r="B447"/>
  <c r="Y448"/>
  <c r="W448"/>
  <c r="U448"/>
  <c r="T449"/>
  <c r="Z448"/>
  <c r="X448"/>
  <c r="V448"/>
  <c r="A449" i="13"/>
  <c r="G448"/>
  <c r="F448"/>
  <c r="B448"/>
  <c r="Y448"/>
  <c r="W448"/>
  <c r="U448"/>
  <c r="T449"/>
  <c r="Z448"/>
  <c r="X448"/>
  <c r="T450" i="12"/>
  <c r="U449"/>
  <c r="Z449"/>
  <c r="X449"/>
  <c r="V449"/>
  <c r="D237"/>
  <c r="E237" s="1"/>
  <c r="F237" s="1"/>
  <c r="Y449" i="14" l="1"/>
  <c r="W449"/>
  <c r="U449"/>
  <c r="T450"/>
  <c r="Z449"/>
  <c r="X449"/>
  <c r="V449"/>
  <c r="A449"/>
  <c r="G448"/>
  <c r="C448"/>
  <c r="F448"/>
  <c r="D448"/>
  <c r="B448"/>
  <c r="Y449" i="13"/>
  <c r="W449"/>
  <c r="U449"/>
  <c r="T450"/>
  <c r="Z449"/>
  <c r="X449"/>
  <c r="A450"/>
  <c r="G449"/>
  <c r="F449"/>
  <c r="B449"/>
  <c r="Z450" i="12"/>
  <c r="X450"/>
  <c r="V450"/>
  <c r="T451"/>
  <c r="U450"/>
  <c r="G237"/>
  <c r="A450" i="14" l="1"/>
  <c r="G449"/>
  <c r="C449"/>
  <c r="F449"/>
  <c r="D449"/>
  <c r="B449"/>
  <c r="Y450"/>
  <c r="W450"/>
  <c r="U450"/>
  <c r="T451"/>
  <c r="Z450"/>
  <c r="X450"/>
  <c r="V450"/>
  <c r="A451" i="13"/>
  <c r="G450"/>
  <c r="F450"/>
  <c r="B450"/>
  <c r="Y450"/>
  <c r="W450"/>
  <c r="U450"/>
  <c r="T451"/>
  <c r="Z450"/>
  <c r="X450"/>
  <c r="T452" i="12"/>
  <c r="U451"/>
  <c r="Z451"/>
  <c r="X451"/>
  <c r="V451"/>
  <c r="D238"/>
  <c r="E238" s="1"/>
  <c r="F238" s="1"/>
  <c r="Y451" i="14" l="1"/>
  <c r="W451"/>
  <c r="U451"/>
  <c r="T452"/>
  <c r="Z451"/>
  <c r="X451"/>
  <c r="V451"/>
  <c r="A451"/>
  <c r="G450"/>
  <c r="C450"/>
  <c r="F450"/>
  <c r="D450"/>
  <c r="B450"/>
  <c r="Y451" i="13"/>
  <c r="W451"/>
  <c r="U451"/>
  <c r="T452"/>
  <c r="Z451"/>
  <c r="X451"/>
  <c r="A452"/>
  <c r="G451"/>
  <c r="F451"/>
  <c r="B451"/>
  <c r="Z452" i="12"/>
  <c r="X452"/>
  <c r="V452"/>
  <c r="T453"/>
  <c r="U452"/>
  <c r="G238"/>
  <c r="A452" i="14" l="1"/>
  <c r="G451"/>
  <c r="C451"/>
  <c r="F451"/>
  <c r="D451"/>
  <c r="B451"/>
  <c r="Y452"/>
  <c r="W452"/>
  <c r="U452"/>
  <c r="T453"/>
  <c r="Z452"/>
  <c r="X452"/>
  <c r="V452"/>
  <c r="A453" i="13"/>
  <c r="G452"/>
  <c r="F452"/>
  <c r="B452"/>
  <c r="Y452"/>
  <c r="W452"/>
  <c r="U452"/>
  <c r="T453"/>
  <c r="Z452"/>
  <c r="X452"/>
  <c r="T454" i="12"/>
  <c r="U453"/>
  <c r="Z453"/>
  <c r="X453"/>
  <c r="V453"/>
  <c r="D239"/>
  <c r="E239" s="1"/>
  <c r="F239" s="1"/>
  <c r="Y453" i="14" l="1"/>
  <c r="W453"/>
  <c r="U453"/>
  <c r="T454"/>
  <c r="Z453"/>
  <c r="X453"/>
  <c r="V453"/>
  <c r="A453"/>
  <c r="G452"/>
  <c r="C452"/>
  <c r="F452"/>
  <c r="D452"/>
  <c r="B452"/>
  <c r="Y453" i="13"/>
  <c r="W453"/>
  <c r="U453"/>
  <c r="T454"/>
  <c r="Z453"/>
  <c r="X453"/>
  <c r="A454"/>
  <c r="G453"/>
  <c r="F453"/>
  <c r="B453"/>
  <c r="Z454" i="12"/>
  <c r="X454"/>
  <c r="V454"/>
  <c r="T455"/>
  <c r="U454"/>
  <c r="G239"/>
  <c r="A454" i="14" l="1"/>
  <c r="G453"/>
  <c r="C453"/>
  <c r="F453"/>
  <c r="D453"/>
  <c r="B453"/>
  <c r="Y454"/>
  <c r="W454"/>
  <c r="U454"/>
  <c r="T455"/>
  <c r="Z454"/>
  <c r="X454"/>
  <c r="V454"/>
  <c r="A455" i="13"/>
  <c r="G454"/>
  <c r="F454"/>
  <c r="B454"/>
  <c r="Y454"/>
  <c r="W454"/>
  <c r="U454"/>
  <c r="T455"/>
  <c r="Z454"/>
  <c r="X454"/>
  <c r="T456" i="12"/>
  <c r="U455"/>
  <c r="Z455"/>
  <c r="X455"/>
  <c r="V455"/>
  <c r="D240"/>
  <c r="E240" s="1"/>
  <c r="F240" s="1"/>
  <c r="Y455" i="14" l="1"/>
  <c r="W455"/>
  <c r="U455"/>
  <c r="T456"/>
  <c r="Z455"/>
  <c r="X455"/>
  <c r="V455"/>
  <c r="A455"/>
  <c r="G454"/>
  <c r="C454"/>
  <c r="F454"/>
  <c r="D454"/>
  <c r="B454"/>
  <c r="Y455" i="13"/>
  <c r="W455"/>
  <c r="U455"/>
  <c r="T456"/>
  <c r="Z455"/>
  <c r="X455"/>
  <c r="A456"/>
  <c r="G455"/>
  <c r="F455"/>
  <c r="B455"/>
  <c r="Z456" i="12"/>
  <c r="X456"/>
  <c r="V456"/>
  <c r="T457"/>
  <c r="U456"/>
  <c r="G240"/>
  <c r="A456" i="14" l="1"/>
  <c r="G455"/>
  <c r="C455"/>
  <c r="F455"/>
  <c r="D455"/>
  <c r="B455"/>
  <c r="Y456"/>
  <c r="W456"/>
  <c r="U456"/>
  <c r="T457"/>
  <c r="Z456"/>
  <c r="X456"/>
  <c r="V456"/>
  <c r="A457" i="13"/>
  <c r="G456"/>
  <c r="F456"/>
  <c r="B456"/>
  <c r="Y456"/>
  <c r="W456"/>
  <c r="U456"/>
  <c r="T457"/>
  <c r="Z456"/>
  <c r="X456"/>
  <c r="T458" i="12"/>
  <c r="U457"/>
  <c r="Z457"/>
  <c r="X457"/>
  <c r="V457"/>
  <c r="D241"/>
  <c r="E241" s="1"/>
  <c r="F241" s="1"/>
  <c r="Y457" i="14" l="1"/>
  <c r="W457"/>
  <c r="U457"/>
  <c r="T458"/>
  <c r="Z457"/>
  <c r="X457"/>
  <c r="V457"/>
  <c r="A457"/>
  <c r="G456"/>
  <c r="C456"/>
  <c r="F456"/>
  <c r="D456"/>
  <c r="B456"/>
  <c r="Y457" i="13"/>
  <c r="W457"/>
  <c r="U457"/>
  <c r="T458"/>
  <c r="Z457"/>
  <c r="X457"/>
  <c r="A458"/>
  <c r="G457"/>
  <c r="F457"/>
  <c r="B457"/>
  <c r="Z458" i="12"/>
  <c r="X458"/>
  <c r="V458"/>
  <c r="T459"/>
  <c r="U458"/>
  <c r="G241"/>
  <c r="A458" i="14" l="1"/>
  <c r="G457"/>
  <c r="C457"/>
  <c r="F457"/>
  <c r="D457"/>
  <c r="B457"/>
  <c r="Y458"/>
  <c r="W458"/>
  <c r="U458"/>
  <c r="T459"/>
  <c r="Z458"/>
  <c r="X458"/>
  <c r="V458"/>
  <c r="A459" i="13"/>
  <c r="G458"/>
  <c r="F458"/>
  <c r="B458"/>
  <c r="Y458"/>
  <c r="W458"/>
  <c r="U458"/>
  <c r="T459"/>
  <c r="Z458"/>
  <c r="X458"/>
  <c r="T460" i="12"/>
  <c r="U459"/>
  <c r="Z459"/>
  <c r="X459"/>
  <c r="V459"/>
  <c r="D242"/>
  <c r="E242" s="1"/>
  <c r="F242" s="1"/>
  <c r="Y459" i="14" l="1"/>
  <c r="W459"/>
  <c r="U459"/>
  <c r="T460"/>
  <c r="Z459"/>
  <c r="X459"/>
  <c r="V459"/>
  <c r="A459"/>
  <c r="G458"/>
  <c r="C458"/>
  <c r="F458"/>
  <c r="D458"/>
  <c r="B458"/>
  <c r="Y459" i="13"/>
  <c r="W459"/>
  <c r="U459"/>
  <c r="T460"/>
  <c r="Z459"/>
  <c r="X459"/>
  <c r="A460"/>
  <c r="G459"/>
  <c r="F459"/>
  <c r="B459"/>
  <c r="Z460" i="12"/>
  <c r="X460"/>
  <c r="V460"/>
  <c r="T461"/>
  <c r="U460"/>
  <c r="G242"/>
  <c r="A460" i="14" l="1"/>
  <c r="G459"/>
  <c r="C459"/>
  <c r="F459"/>
  <c r="D459"/>
  <c r="B459"/>
  <c r="Y460"/>
  <c r="W460"/>
  <c r="U460"/>
  <c r="T461"/>
  <c r="Z460"/>
  <c r="X460"/>
  <c r="V460"/>
  <c r="A461" i="13"/>
  <c r="G460"/>
  <c r="F460"/>
  <c r="B460"/>
  <c r="Y460"/>
  <c r="W460"/>
  <c r="U460"/>
  <c r="T461"/>
  <c r="Z460"/>
  <c r="X460"/>
  <c r="T462" i="12"/>
  <c r="U461"/>
  <c r="Z461"/>
  <c r="X461"/>
  <c r="V461"/>
  <c r="D243"/>
  <c r="E243" s="1"/>
  <c r="F243" s="1"/>
  <c r="Y461" i="14" l="1"/>
  <c r="W461"/>
  <c r="U461"/>
  <c r="T462"/>
  <c r="Z461"/>
  <c r="X461"/>
  <c r="V461"/>
  <c r="A461"/>
  <c r="G460"/>
  <c r="C460"/>
  <c r="F460"/>
  <c r="D460"/>
  <c r="B460"/>
  <c r="Y461" i="13"/>
  <c r="W461"/>
  <c r="U461"/>
  <c r="T462"/>
  <c r="Z461"/>
  <c r="X461"/>
  <c r="A462"/>
  <c r="G461"/>
  <c r="F461"/>
  <c r="B461"/>
  <c r="Z462" i="12"/>
  <c r="X462"/>
  <c r="V462"/>
  <c r="T463"/>
  <c r="U462"/>
  <c r="G243"/>
  <c r="A462" i="14" l="1"/>
  <c r="G461"/>
  <c r="C461"/>
  <c r="F461"/>
  <c r="D461"/>
  <c r="B461"/>
  <c r="Y462"/>
  <c r="W462"/>
  <c r="U462"/>
  <c r="T463"/>
  <c r="Z462"/>
  <c r="X462"/>
  <c r="V462"/>
  <c r="A463" i="13"/>
  <c r="G462"/>
  <c r="F462"/>
  <c r="B462"/>
  <c r="Y462"/>
  <c r="W462"/>
  <c r="U462"/>
  <c r="T463"/>
  <c r="Z462"/>
  <c r="X462"/>
  <c r="T464" i="12"/>
  <c r="U463"/>
  <c r="Z463"/>
  <c r="X463"/>
  <c r="V463"/>
  <c r="D244"/>
  <c r="E244" s="1"/>
  <c r="F244" s="1"/>
  <c r="Y463" i="14" l="1"/>
  <c r="W463"/>
  <c r="U463"/>
  <c r="T464"/>
  <c r="Z463"/>
  <c r="X463"/>
  <c r="V463"/>
  <c r="A463"/>
  <c r="G462"/>
  <c r="C462"/>
  <c r="F462"/>
  <c r="D462"/>
  <c r="B462"/>
  <c r="Y463" i="13"/>
  <c r="W463"/>
  <c r="U463"/>
  <c r="T464"/>
  <c r="Z463"/>
  <c r="X463"/>
  <c r="A464"/>
  <c r="G463"/>
  <c r="F463"/>
  <c r="B463"/>
  <c r="Z464" i="12"/>
  <c r="X464"/>
  <c r="V464"/>
  <c r="T465"/>
  <c r="U464"/>
  <c r="G244"/>
  <c r="A464" i="14" l="1"/>
  <c r="G463"/>
  <c r="C463"/>
  <c r="F463"/>
  <c r="D463"/>
  <c r="B463"/>
  <c r="Y464"/>
  <c r="W464"/>
  <c r="U464"/>
  <c r="T465"/>
  <c r="Z464"/>
  <c r="X464"/>
  <c r="V464"/>
  <c r="A465" i="13"/>
  <c r="G464"/>
  <c r="F464"/>
  <c r="B464"/>
  <c r="Y464"/>
  <c r="W464"/>
  <c r="U464"/>
  <c r="T465"/>
  <c r="Z464"/>
  <c r="X464"/>
  <c r="T466" i="12"/>
  <c r="U465"/>
  <c r="Z465"/>
  <c r="X465"/>
  <c r="V465"/>
  <c r="D245"/>
  <c r="E245" s="1"/>
  <c r="F245" s="1"/>
  <c r="Y465" i="14" l="1"/>
  <c r="W465"/>
  <c r="U465"/>
  <c r="T466"/>
  <c r="Z465"/>
  <c r="X465"/>
  <c r="V465"/>
  <c r="A465"/>
  <c r="G464"/>
  <c r="C464"/>
  <c r="F464"/>
  <c r="D464"/>
  <c r="B464"/>
  <c r="Y465" i="13"/>
  <c r="W465"/>
  <c r="U465"/>
  <c r="T466"/>
  <c r="Z465"/>
  <c r="X465"/>
  <c r="A466"/>
  <c r="G465"/>
  <c r="F465"/>
  <c r="B465"/>
  <c r="Z466" i="12"/>
  <c r="X466"/>
  <c r="V466"/>
  <c r="T467"/>
  <c r="U466"/>
  <c r="G245"/>
  <c r="A466" i="14" l="1"/>
  <c r="G465"/>
  <c r="C465"/>
  <c r="F465"/>
  <c r="D465"/>
  <c r="B465"/>
  <c r="Y466"/>
  <c r="W466"/>
  <c r="U466"/>
  <c r="T467"/>
  <c r="Z466"/>
  <c r="X466"/>
  <c r="V466"/>
  <c r="A467" i="13"/>
  <c r="G466"/>
  <c r="F466"/>
  <c r="B466"/>
  <c r="Y466"/>
  <c r="W466"/>
  <c r="U466"/>
  <c r="T467"/>
  <c r="Z466"/>
  <c r="X466"/>
  <c r="T468" i="12"/>
  <c r="U467"/>
  <c r="Z467"/>
  <c r="X467"/>
  <c r="V467"/>
  <c r="D246"/>
  <c r="E246" s="1"/>
  <c r="F246" s="1"/>
  <c r="Y467" i="14" l="1"/>
  <c r="W467"/>
  <c r="U467"/>
  <c r="T468"/>
  <c r="Z467"/>
  <c r="X467"/>
  <c r="V467"/>
  <c r="A467"/>
  <c r="G466"/>
  <c r="C466"/>
  <c r="F466"/>
  <c r="D466"/>
  <c r="B466"/>
  <c r="Y467" i="13"/>
  <c r="W467"/>
  <c r="U467"/>
  <c r="T468"/>
  <c r="Z467"/>
  <c r="X467"/>
  <c r="A468"/>
  <c r="G467"/>
  <c r="F467"/>
  <c r="B467"/>
  <c r="Z468" i="12"/>
  <c r="X468"/>
  <c r="V468"/>
  <c r="T469"/>
  <c r="U468"/>
  <c r="G246"/>
  <c r="A468" i="14" l="1"/>
  <c r="G467"/>
  <c r="C467"/>
  <c r="F467"/>
  <c r="D467"/>
  <c r="B467"/>
  <c r="Y468"/>
  <c r="W468"/>
  <c r="U468"/>
  <c r="T469"/>
  <c r="Z468"/>
  <c r="X468"/>
  <c r="V468"/>
  <c r="A469" i="13"/>
  <c r="G468"/>
  <c r="F468"/>
  <c r="B468"/>
  <c r="Y468"/>
  <c r="W468"/>
  <c r="U468"/>
  <c r="T469"/>
  <c r="Z468"/>
  <c r="X468"/>
  <c r="T470" i="12"/>
  <c r="U469"/>
  <c r="Z469"/>
  <c r="X469"/>
  <c r="V469"/>
  <c r="D247"/>
  <c r="E247" s="1"/>
  <c r="F247" s="1"/>
  <c r="Y469" i="14" l="1"/>
  <c r="W469"/>
  <c r="U469"/>
  <c r="T470"/>
  <c r="Z469"/>
  <c r="X469"/>
  <c r="V469"/>
  <c r="A469"/>
  <c r="G468"/>
  <c r="C468"/>
  <c r="F468"/>
  <c r="D468"/>
  <c r="B468"/>
  <c r="Y469" i="13"/>
  <c r="W469"/>
  <c r="U469"/>
  <c r="T470"/>
  <c r="Z469"/>
  <c r="X469"/>
  <c r="A470"/>
  <c r="G469"/>
  <c r="F469"/>
  <c r="B469"/>
  <c r="Z470" i="12"/>
  <c r="X470"/>
  <c r="V470"/>
  <c r="T471"/>
  <c r="U470"/>
  <c r="G247"/>
  <c r="A470" i="14" l="1"/>
  <c r="G469"/>
  <c r="C469"/>
  <c r="F469"/>
  <c r="D469"/>
  <c r="B469"/>
  <c r="Y470"/>
  <c r="W470"/>
  <c r="U470"/>
  <c r="T471"/>
  <c r="Z470"/>
  <c r="X470"/>
  <c r="V470"/>
  <c r="A471" i="13"/>
  <c r="G470"/>
  <c r="F470"/>
  <c r="B470"/>
  <c r="Y470"/>
  <c r="W470"/>
  <c r="U470"/>
  <c r="T471"/>
  <c r="Z470"/>
  <c r="X470"/>
  <c r="T472" i="12"/>
  <c r="U471"/>
  <c r="Z471"/>
  <c r="X471"/>
  <c r="V471"/>
  <c r="D248"/>
  <c r="E248" s="1"/>
  <c r="F248" s="1"/>
  <c r="Y471" i="14" l="1"/>
  <c r="W471"/>
  <c r="U471"/>
  <c r="T472"/>
  <c r="Z471"/>
  <c r="X471"/>
  <c r="V471"/>
  <c r="A471"/>
  <c r="G470"/>
  <c r="C470"/>
  <c r="F470"/>
  <c r="D470"/>
  <c r="B470"/>
  <c r="Y471" i="13"/>
  <c r="W471"/>
  <c r="U471"/>
  <c r="T472"/>
  <c r="Z471"/>
  <c r="X471"/>
  <c r="A472"/>
  <c r="G471"/>
  <c r="F471"/>
  <c r="B471"/>
  <c r="Z472" i="12"/>
  <c r="X472"/>
  <c r="V472"/>
  <c r="T473"/>
  <c r="U472"/>
  <c r="G248"/>
  <c r="A472" i="14" l="1"/>
  <c r="G471"/>
  <c r="C471"/>
  <c r="F471"/>
  <c r="D471"/>
  <c r="B471"/>
  <c r="Y472"/>
  <c r="W472"/>
  <c r="U472"/>
  <c r="T473"/>
  <c r="Z472"/>
  <c r="X472"/>
  <c r="V472"/>
  <c r="A473" i="13"/>
  <c r="G472"/>
  <c r="F472"/>
  <c r="B472"/>
  <c r="Y472"/>
  <c r="W472"/>
  <c r="U472"/>
  <c r="T473"/>
  <c r="Z472"/>
  <c r="X472"/>
  <c r="T474" i="12"/>
  <c r="U473"/>
  <c r="Z473"/>
  <c r="X473"/>
  <c r="V473"/>
  <c r="D249"/>
  <c r="E249" s="1"/>
  <c r="F249" s="1"/>
  <c r="Y473" i="14" l="1"/>
  <c r="W473"/>
  <c r="U473"/>
  <c r="T474"/>
  <c r="Z473"/>
  <c r="X473"/>
  <c r="V473"/>
  <c r="A473"/>
  <c r="G472"/>
  <c r="C472"/>
  <c r="F472"/>
  <c r="D472"/>
  <c r="B472"/>
  <c r="Y473" i="13"/>
  <c r="W473"/>
  <c r="U473"/>
  <c r="T474"/>
  <c r="Z473"/>
  <c r="X473"/>
  <c r="A474"/>
  <c r="G473"/>
  <c r="F473"/>
  <c r="B473"/>
  <c r="Z474" i="12"/>
  <c r="X474"/>
  <c r="V474"/>
  <c r="T475"/>
  <c r="U474"/>
  <c r="G249"/>
  <c r="A474" i="14" l="1"/>
  <c r="G473"/>
  <c r="C473"/>
  <c r="F473"/>
  <c r="D473"/>
  <c r="B473"/>
  <c r="Y474"/>
  <c r="W474"/>
  <c r="U474"/>
  <c r="T475"/>
  <c r="Z474"/>
  <c r="X474"/>
  <c r="V474"/>
  <c r="A475" i="13"/>
  <c r="G474"/>
  <c r="F474"/>
  <c r="B474"/>
  <c r="Y474"/>
  <c r="W474"/>
  <c r="U474"/>
  <c r="T475"/>
  <c r="Z474"/>
  <c r="X474"/>
  <c r="T476" i="12"/>
  <c r="U475"/>
  <c r="Z475"/>
  <c r="X475"/>
  <c r="V475"/>
  <c r="D250"/>
  <c r="E250" s="1"/>
  <c r="F250" s="1"/>
  <c r="Y475" i="14" l="1"/>
  <c r="W475"/>
  <c r="U475"/>
  <c r="T476"/>
  <c r="Z475"/>
  <c r="X475"/>
  <c r="V475"/>
  <c r="A475"/>
  <c r="G474"/>
  <c r="C474"/>
  <c r="F474"/>
  <c r="D474"/>
  <c r="B474"/>
  <c r="Y475" i="13"/>
  <c r="W475"/>
  <c r="U475"/>
  <c r="T476"/>
  <c r="Z475"/>
  <c r="X475"/>
  <c r="A476"/>
  <c r="G475"/>
  <c r="F475"/>
  <c r="B475"/>
  <c r="Z476" i="12"/>
  <c r="X476"/>
  <c r="V476"/>
  <c r="T477"/>
  <c r="U476"/>
  <c r="G250"/>
  <c r="A476" i="14" l="1"/>
  <c r="G475"/>
  <c r="C475"/>
  <c r="F475"/>
  <c r="D475"/>
  <c r="B475"/>
  <c r="Y476"/>
  <c r="W476"/>
  <c r="U476"/>
  <c r="T477"/>
  <c r="Z476"/>
  <c r="X476"/>
  <c r="V476"/>
  <c r="A477" i="13"/>
  <c r="G476"/>
  <c r="F476"/>
  <c r="B476"/>
  <c r="Y476"/>
  <c r="W476"/>
  <c r="U476"/>
  <c r="T477"/>
  <c r="Z476"/>
  <c r="X476"/>
  <c r="T478" i="12"/>
  <c r="U477"/>
  <c r="Z477"/>
  <c r="X477"/>
  <c r="V477"/>
  <c r="D251"/>
  <c r="E251" s="1"/>
  <c r="F251" s="1"/>
  <c r="Y477" i="14" l="1"/>
  <c r="W477"/>
  <c r="U477"/>
  <c r="T478"/>
  <c r="Z477"/>
  <c r="X477"/>
  <c r="V477"/>
  <c r="A477"/>
  <c r="G476"/>
  <c r="C476"/>
  <c r="F476"/>
  <c r="D476"/>
  <c r="B476"/>
  <c r="Y477" i="13"/>
  <c r="W477"/>
  <c r="U477"/>
  <c r="T478"/>
  <c r="Z477"/>
  <c r="X477"/>
  <c r="A478"/>
  <c r="G477"/>
  <c r="F477"/>
  <c r="B477"/>
  <c r="Z478" i="12"/>
  <c r="X478"/>
  <c r="V478"/>
  <c r="T479"/>
  <c r="U478"/>
  <c r="G251"/>
  <c r="A478" i="14" l="1"/>
  <c r="G477"/>
  <c r="C477"/>
  <c r="F477"/>
  <c r="D477"/>
  <c r="B477"/>
  <c r="Y478"/>
  <c r="W478"/>
  <c r="U478"/>
  <c r="T479"/>
  <c r="Z478"/>
  <c r="X478"/>
  <c r="V478"/>
  <c r="A479" i="13"/>
  <c r="G478"/>
  <c r="F478"/>
  <c r="B478"/>
  <c r="Y478"/>
  <c r="W478"/>
  <c r="U478"/>
  <c r="T479"/>
  <c r="Z478"/>
  <c r="X478"/>
  <c r="T480" i="12"/>
  <c r="U479"/>
  <c r="Z479"/>
  <c r="X479"/>
  <c r="V479"/>
  <c r="D252"/>
  <c r="E252" s="1"/>
  <c r="F252" s="1"/>
  <c r="Y479" i="14" l="1"/>
  <c r="W479"/>
  <c r="U479"/>
  <c r="T480"/>
  <c r="Z479"/>
  <c r="X479"/>
  <c r="V479"/>
  <c r="A479"/>
  <c r="G478"/>
  <c r="C478"/>
  <c r="F478"/>
  <c r="D478"/>
  <c r="B478"/>
  <c r="Y479" i="13"/>
  <c r="W479"/>
  <c r="U479"/>
  <c r="T480"/>
  <c r="Z479"/>
  <c r="X479"/>
  <c r="A480"/>
  <c r="G479"/>
  <c r="F479"/>
  <c r="B479"/>
  <c r="Z480" i="12"/>
  <c r="X480"/>
  <c r="V480"/>
  <c r="T481"/>
  <c r="U480"/>
  <c r="G252"/>
  <c r="A480" i="14" l="1"/>
  <c r="G479"/>
  <c r="C479"/>
  <c r="F479"/>
  <c r="D479"/>
  <c r="B479"/>
  <c r="Y480"/>
  <c r="W480"/>
  <c r="U480"/>
  <c r="T481"/>
  <c r="Z480"/>
  <c r="X480"/>
  <c r="V480"/>
  <c r="A481" i="13"/>
  <c r="G480"/>
  <c r="F480"/>
  <c r="B480"/>
  <c r="Y480"/>
  <c r="W480"/>
  <c r="U480"/>
  <c r="T481"/>
  <c r="Z480"/>
  <c r="X480"/>
  <c r="T482" i="12"/>
  <c r="U481"/>
  <c r="Z481"/>
  <c r="X481"/>
  <c r="V481"/>
  <c r="D253"/>
  <c r="E253" s="1"/>
  <c r="F253" s="1"/>
  <c r="Y481" i="14" l="1"/>
  <c r="W481"/>
  <c r="U481"/>
  <c r="T482"/>
  <c r="Z481"/>
  <c r="X481"/>
  <c r="V481"/>
  <c r="A481"/>
  <c r="G480"/>
  <c r="C480"/>
  <c r="F480"/>
  <c r="D480"/>
  <c r="B480"/>
  <c r="Y481" i="13"/>
  <c r="W481"/>
  <c r="U481"/>
  <c r="T482"/>
  <c r="Z481"/>
  <c r="X481"/>
  <c r="A482"/>
  <c r="G481"/>
  <c r="F481"/>
  <c r="B481"/>
  <c r="Z482" i="12"/>
  <c r="X482"/>
  <c r="V482"/>
  <c r="T483"/>
  <c r="U482"/>
  <c r="G253"/>
  <c r="A482" i="14" l="1"/>
  <c r="G481"/>
  <c r="C481"/>
  <c r="F481"/>
  <c r="D481"/>
  <c r="B481"/>
  <c r="Y482"/>
  <c r="W482"/>
  <c r="U482"/>
  <c r="T483"/>
  <c r="Z482"/>
  <c r="X482"/>
  <c r="V482"/>
  <c r="A483" i="13"/>
  <c r="G482"/>
  <c r="F482"/>
  <c r="B482"/>
  <c r="Y482"/>
  <c r="W482"/>
  <c r="U482"/>
  <c r="T483"/>
  <c r="Z482"/>
  <c r="X482"/>
  <c r="T484" i="12"/>
  <c r="U483"/>
  <c r="Z483"/>
  <c r="X483"/>
  <c r="V483"/>
  <c r="D254"/>
  <c r="E254" s="1"/>
  <c r="F254" s="1"/>
  <c r="Y483" i="14" l="1"/>
  <c r="W483"/>
  <c r="U483"/>
  <c r="T484"/>
  <c r="Z483"/>
  <c r="X483"/>
  <c r="V483"/>
  <c r="A483"/>
  <c r="G482"/>
  <c r="C482"/>
  <c r="F482"/>
  <c r="D482"/>
  <c r="B482"/>
  <c r="Y483" i="13"/>
  <c r="W483"/>
  <c r="U483"/>
  <c r="T484"/>
  <c r="Z483"/>
  <c r="X483"/>
  <c r="A484"/>
  <c r="G483"/>
  <c r="F483"/>
  <c r="B483"/>
  <c r="Z484" i="12"/>
  <c r="X484"/>
  <c r="V484"/>
  <c r="T485"/>
  <c r="U484"/>
  <c r="G254"/>
  <c r="A484" i="14" l="1"/>
  <c r="G483"/>
  <c r="C483"/>
  <c r="F483"/>
  <c r="D483"/>
  <c r="B483"/>
  <c r="Y484"/>
  <c r="W484"/>
  <c r="U484"/>
  <c r="T485"/>
  <c r="Z484"/>
  <c r="X484"/>
  <c r="V484"/>
  <c r="A485" i="13"/>
  <c r="G484"/>
  <c r="F484"/>
  <c r="B484"/>
  <c r="Y484"/>
  <c r="W484"/>
  <c r="U484"/>
  <c r="T485"/>
  <c r="Z484"/>
  <c r="X484"/>
  <c r="T486" i="12"/>
  <c r="U485"/>
  <c r="Z485"/>
  <c r="X485"/>
  <c r="V485"/>
  <c r="D255"/>
  <c r="E255" s="1"/>
  <c r="F255" s="1"/>
  <c r="Y485" i="14" l="1"/>
  <c r="W485"/>
  <c r="U485"/>
  <c r="T486"/>
  <c r="Z485"/>
  <c r="X485"/>
  <c r="V485"/>
  <c r="A485"/>
  <c r="G484"/>
  <c r="C484"/>
  <c r="F484"/>
  <c r="D484"/>
  <c r="B484"/>
  <c r="Y485" i="13"/>
  <c r="W485"/>
  <c r="U485"/>
  <c r="T486"/>
  <c r="Z485"/>
  <c r="X485"/>
  <c r="A486"/>
  <c r="G485"/>
  <c r="F485"/>
  <c r="B485"/>
  <c r="Z486" i="12"/>
  <c r="X486"/>
  <c r="V486"/>
  <c r="T487"/>
  <c r="U486"/>
  <c r="G255"/>
  <c r="A486" i="14" l="1"/>
  <c r="G485"/>
  <c r="C485"/>
  <c r="F485"/>
  <c r="D485"/>
  <c r="B485"/>
  <c r="Y486"/>
  <c r="W486"/>
  <c r="U486"/>
  <c r="T487"/>
  <c r="Z486"/>
  <c r="X486"/>
  <c r="V486"/>
  <c r="A487" i="13"/>
  <c r="G486"/>
  <c r="F486"/>
  <c r="B486"/>
  <c r="Y486"/>
  <c r="W486"/>
  <c r="U486"/>
  <c r="T487"/>
  <c r="Z486"/>
  <c r="X486"/>
  <c r="T488" i="12"/>
  <c r="U487"/>
  <c r="Z487"/>
  <c r="X487"/>
  <c r="V487"/>
  <c r="D256"/>
  <c r="E256" s="1"/>
  <c r="F256" s="1"/>
  <c r="Y487" i="14" l="1"/>
  <c r="W487"/>
  <c r="U487"/>
  <c r="T488"/>
  <c r="Z487"/>
  <c r="X487"/>
  <c r="V487"/>
  <c r="A487"/>
  <c r="G486"/>
  <c r="C486"/>
  <c r="F486"/>
  <c r="D486"/>
  <c r="B486"/>
  <c r="Y487" i="13"/>
  <c r="W487"/>
  <c r="U487"/>
  <c r="T488"/>
  <c r="Z487"/>
  <c r="X487"/>
  <c r="A488"/>
  <c r="G487"/>
  <c r="F487"/>
  <c r="B487"/>
  <c r="Z488" i="12"/>
  <c r="X488"/>
  <c r="V488"/>
  <c r="T489"/>
  <c r="U488"/>
  <c r="G256"/>
  <c r="A488" i="14" l="1"/>
  <c r="G487"/>
  <c r="C487"/>
  <c r="F487"/>
  <c r="D487"/>
  <c r="B487"/>
  <c r="Y488"/>
  <c r="W488"/>
  <c r="U488"/>
  <c r="T489"/>
  <c r="Z488"/>
  <c r="X488"/>
  <c r="V488"/>
  <c r="A489" i="13"/>
  <c r="G488"/>
  <c r="F488"/>
  <c r="B488"/>
  <c r="Y488"/>
  <c r="W488"/>
  <c r="U488"/>
  <c r="T489"/>
  <c r="Z488"/>
  <c r="X488"/>
  <c r="T490" i="12"/>
  <c r="U489"/>
  <c r="Z489"/>
  <c r="X489"/>
  <c r="V489"/>
  <c r="D257"/>
  <c r="E257" s="1"/>
  <c r="F257" s="1"/>
  <c r="Y489" i="14" l="1"/>
  <c r="W489"/>
  <c r="U489"/>
  <c r="T490"/>
  <c r="Z489"/>
  <c r="X489"/>
  <c r="V489"/>
  <c r="A489"/>
  <c r="G488"/>
  <c r="C488"/>
  <c r="F488"/>
  <c r="D488"/>
  <c r="B488"/>
  <c r="Y489" i="13"/>
  <c r="W489"/>
  <c r="U489"/>
  <c r="T490"/>
  <c r="Z489"/>
  <c r="X489"/>
  <c r="A490"/>
  <c r="G489"/>
  <c r="F489"/>
  <c r="B489"/>
  <c r="Z490" i="12"/>
  <c r="X490"/>
  <c r="V490"/>
  <c r="T491"/>
  <c r="U490"/>
  <c r="G257"/>
  <c r="A490" i="14" l="1"/>
  <c r="G489"/>
  <c r="C489"/>
  <c r="F489"/>
  <c r="D489"/>
  <c r="B489"/>
  <c r="Y490"/>
  <c r="W490"/>
  <c r="U490"/>
  <c r="T491"/>
  <c r="Z490"/>
  <c r="X490"/>
  <c r="V490"/>
  <c r="A491" i="13"/>
  <c r="G490"/>
  <c r="F490"/>
  <c r="B490"/>
  <c r="Y490"/>
  <c r="W490"/>
  <c r="U490"/>
  <c r="T491"/>
  <c r="Z490"/>
  <c r="X490"/>
  <c r="T492" i="12"/>
  <c r="U491"/>
  <c r="Z491"/>
  <c r="X491"/>
  <c r="V491"/>
  <c r="D258"/>
  <c r="E258" s="1"/>
  <c r="F258" s="1"/>
  <c r="Y491" i="14" l="1"/>
  <c r="W491"/>
  <c r="U491"/>
  <c r="T492"/>
  <c r="Z491"/>
  <c r="X491"/>
  <c r="V491"/>
  <c r="A491"/>
  <c r="G490"/>
  <c r="C490"/>
  <c r="F490"/>
  <c r="D490"/>
  <c r="B490"/>
  <c r="Y491" i="13"/>
  <c r="W491"/>
  <c r="U491"/>
  <c r="T492"/>
  <c r="Z491"/>
  <c r="X491"/>
  <c r="A492"/>
  <c r="G491"/>
  <c r="F491"/>
  <c r="B491"/>
  <c r="Z492" i="12"/>
  <c r="X492"/>
  <c r="V492"/>
  <c r="T493"/>
  <c r="U492"/>
  <c r="G258"/>
  <c r="A492" i="14" l="1"/>
  <c r="G491"/>
  <c r="C491"/>
  <c r="F491"/>
  <c r="D491"/>
  <c r="B491"/>
  <c r="Y492"/>
  <c r="W492"/>
  <c r="U492"/>
  <c r="T493"/>
  <c r="Z492"/>
  <c r="X492"/>
  <c r="V492"/>
  <c r="A493" i="13"/>
  <c r="G492"/>
  <c r="F492"/>
  <c r="B492"/>
  <c r="Y492"/>
  <c r="W492"/>
  <c r="U492"/>
  <c r="T493"/>
  <c r="Z492"/>
  <c r="X492"/>
  <c r="T494" i="12"/>
  <c r="U493"/>
  <c r="Z493"/>
  <c r="X493"/>
  <c r="V493"/>
  <c r="D259"/>
  <c r="E259" s="1"/>
  <c r="F259" s="1"/>
  <c r="Y493" i="14" l="1"/>
  <c r="W493"/>
  <c r="U493"/>
  <c r="T494"/>
  <c r="Z493"/>
  <c r="X493"/>
  <c r="V493"/>
  <c r="A493"/>
  <c r="G492"/>
  <c r="C492"/>
  <c r="F492"/>
  <c r="D492"/>
  <c r="B492"/>
  <c r="Y493" i="13"/>
  <c r="W493"/>
  <c r="U493"/>
  <c r="T494"/>
  <c r="Z493"/>
  <c r="X493"/>
  <c r="A494"/>
  <c r="G493"/>
  <c r="F493"/>
  <c r="B493"/>
  <c r="Z494" i="12"/>
  <c r="X494"/>
  <c r="V494"/>
  <c r="T495"/>
  <c r="U494"/>
  <c r="G259"/>
  <c r="A494" i="14" l="1"/>
  <c r="G493"/>
  <c r="C493"/>
  <c r="F493"/>
  <c r="D493"/>
  <c r="B493"/>
  <c r="Y494"/>
  <c r="W494"/>
  <c r="U494"/>
  <c r="T495"/>
  <c r="Z494"/>
  <c r="X494"/>
  <c r="V494"/>
  <c r="A495" i="13"/>
  <c r="G494"/>
  <c r="F494"/>
  <c r="B494"/>
  <c r="Y494"/>
  <c r="W494"/>
  <c r="U494"/>
  <c r="T495"/>
  <c r="Z494"/>
  <c r="X494"/>
  <c r="T496" i="12"/>
  <c r="U495"/>
  <c r="Z495"/>
  <c r="X495"/>
  <c r="V495"/>
  <c r="D260"/>
  <c r="E260" s="1"/>
  <c r="F260" s="1"/>
  <c r="Y495" i="14" l="1"/>
  <c r="W495"/>
  <c r="U495"/>
  <c r="T496"/>
  <c r="Z495"/>
  <c r="X495"/>
  <c r="V495"/>
  <c r="A495"/>
  <c r="G494"/>
  <c r="C494"/>
  <c r="F494"/>
  <c r="D494"/>
  <c r="B494"/>
  <c r="Y495" i="13"/>
  <c r="W495"/>
  <c r="U495"/>
  <c r="T496"/>
  <c r="Z495"/>
  <c r="X495"/>
  <c r="A496"/>
  <c r="G495"/>
  <c r="F495"/>
  <c r="B495"/>
  <c r="Z496" i="12"/>
  <c r="X496"/>
  <c r="V496"/>
  <c r="T497"/>
  <c r="U496"/>
  <c r="G260"/>
  <c r="A496" i="14" l="1"/>
  <c r="G495"/>
  <c r="C495"/>
  <c r="F495"/>
  <c r="D495"/>
  <c r="B495"/>
  <c r="Y496"/>
  <c r="W496"/>
  <c r="U496"/>
  <c r="T497"/>
  <c r="Z496"/>
  <c r="X496"/>
  <c r="V496"/>
  <c r="A497" i="13"/>
  <c r="G496"/>
  <c r="F496"/>
  <c r="B496"/>
  <c r="Y496"/>
  <c r="W496"/>
  <c r="U496"/>
  <c r="T497"/>
  <c r="Z496"/>
  <c r="X496"/>
  <c r="T498" i="12"/>
  <c r="U497"/>
  <c r="Z497"/>
  <c r="X497"/>
  <c r="V497"/>
  <c r="D261"/>
  <c r="E261" s="1"/>
  <c r="F261" s="1"/>
  <c r="Y497" i="14" l="1"/>
  <c r="W497"/>
  <c r="U497"/>
  <c r="T498"/>
  <c r="Z497"/>
  <c r="X497"/>
  <c r="V497"/>
  <c r="A497"/>
  <c r="G496"/>
  <c r="C496"/>
  <c r="F496"/>
  <c r="D496"/>
  <c r="B496"/>
  <c r="Y497" i="13"/>
  <c r="W497"/>
  <c r="U497"/>
  <c r="T498"/>
  <c r="Z497"/>
  <c r="X497"/>
  <c r="A498"/>
  <c r="G497"/>
  <c r="F497"/>
  <c r="B497"/>
  <c r="Z498" i="12"/>
  <c r="X498"/>
  <c r="V498"/>
  <c r="T499"/>
  <c r="U498"/>
  <c r="G261"/>
  <c r="A498" i="14" l="1"/>
  <c r="G497"/>
  <c r="C497"/>
  <c r="F497"/>
  <c r="D497"/>
  <c r="B497"/>
  <c r="Y498"/>
  <c r="W498"/>
  <c r="U498"/>
  <c r="T499"/>
  <c r="Z498"/>
  <c r="X498"/>
  <c r="V498"/>
  <c r="A499" i="13"/>
  <c r="G498"/>
  <c r="F498"/>
  <c r="B498"/>
  <c r="Y498"/>
  <c r="W498"/>
  <c r="U498"/>
  <c r="T499"/>
  <c r="Z498"/>
  <c r="X498"/>
  <c r="T500" i="12"/>
  <c r="U499"/>
  <c r="Z499"/>
  <c r="X499"/>
  <c r="V499"/>
  <c r="G262"/>
  <c r="D262"/>
  <c r="E262" s="1"/>
  <c r="F262" s="1"/>
  <c r="Y499" i="14" l="1"/>
  <c r="W499"/>
  <c r="U499"/>
  <c r="T500"/>
  <c r="Z499"/>
  <c r="X499"/>
  <c r="V499"/>
  <c r="A499"/>
  <c r="G498"/>
  <c r="C498"/>
  <c r="F498"/>
  <c r="D498"/>
  <c r="B498"/>
  <c r="Y499" i="13"/>
  <c r="W499"/>
  <c r="U499"/>
  <c r="T500"/>
  <c r="Z499"/>
  <c r="X499"/>
  <c r="A500"/>
  <c r="G499"/>
  <c r="F499"/>
  <c r="B499"/>
  <c r="Z500" i="12"/>
  <c r="X500"/>
  <c r="V500"/>
  <c r="T501"/>
  <c r="U500"/>
  <c r="D263"/>
  <c r="E263" s="1"/>
  <c r="F263" s="1"/>
  <c r="A500" i="14" l="1"/>
  <c r="G499"/>
  <c r="C499"/>
  <c r="F499"/>
  <c r="D499"/>
  <c r="B499"/>
  <c r="Y500"/>
  <c r="W500"/>
  <c r="U500"/>
  <c r="T501"/>
  <c r="Z500"/>
  <c r="X500"/>
  <c r="V500"/>
  <c r="A501" i="13"/>
  <c r="G500"/>
  <c r="F500"/>
  <c r="B500"/>
  <c r="Y500"/>
  <c r="W500"/>
  <c r="U500"/>
  <c r="T501"/>
  <c r="Z500"/>
  <c r="X500"/>
  <c r="T502" i="12"/>
  <c r="U501"/>
  <c r="Z501"/>
  <c r="X501"/>
  <c r="V501"/>
  <c r="G263"/>
  <c r="Y501" i="14" l="1"/>
  <c r="W501"/>
  <c r="U501"/>
  <c r="T502"/>
  <c r="Z501"/>
  <c r="X501"/>
  <c r="V501"/>
  <c r="A501"/>
  <c r="G500"/>
  <c r="C500"/>
  <c r="F500"/>
  <c r="D500"/>
  <c r="B500"/>
  <c r="Y501" i="13"/>
  <c r="W501"/>
  <c r="U501"/>
  <c r="T502"/>
  <c r="Z501"/>
  <c r="X501"/>
  <c r="A502"/>
  <c r="G501"/>
  <c r="F501"/>
  <c r="B501"/>
  <c r="Z502" i="12"/>
  <c r="X502"/>
  <c r="V502"/>
  <c r="T503"/>
  <c r="U502"/>
  <c r="D264"/>
  <c r="E264" s="1"/>
  <c r="F264" s="1"/>
  <c r="A502" i="14" l="1"/>
  <c r="G501"/>
  <c r="C501"/>
  <c r="F501"/>
  <c r="D501"/>
  <c r="B501"/>
  <c r="Y502"/>
  <c r="W502"/>
  <c r="U502"/>
  <c r="T503"/>
  <c r="Z502"/>
  <c r="X502"/>
  <c r="V502"/>
  <c r="A503" i="13"/>
  <c r="G502"/>
  <c r="F502"/>
  <c r="B502"/>
  <c r="Y502"/>
  <c r="W502"/>
  <c r="U502"/>
  <c r="T503"/>
  <c r="Z502"/>
  <c r="X502"/>
  <c r="T504" i="12"/>
  <c r="U503"/>
  <c r="Z503"/>
  <c r="X503"/>
  <c r="V503"/>
  <c r="G264"/>
  <c r="Y503" i="14" l="1"/>
  <c r="W503"/>
  <c r="U503"/>
  <c r="T504"/>
  <c r="Z503"/>
  <c r="X503"/>
  <c r="V503"/>
  <c r="A503"/>
  <c r="G502"/>
  <c r="C502"/>
  <c r="F502"/>
  <c r="D502"/>
  <c r="B502"/>
  <c r="Y503" i="13"/>
  <c r="W503"/>
  <c r="U503"/>
  <c r="T504"/>
  <c r="Z503"/>
  <c r="X503"/>
  <c r="A504"/>
  <c r="G503"/>
  <c r="F503"/>
  <c r="B503"/>
  <c r="Z504" i="12"/>
  <c r="X504"/>
  <c r="V504"/>
  <c r="T505"/>
  <c r="U504"/>
  <c r="G265"/>
  <c r="D265"/>
  <c r="E265" s="1"/>
  <c r="F265" s="1"/>
  <c r="A504" i="14" l="1"/>
  <c r="G503"/>
  <c r="C503"/>
  <c r="F503"/>
  <c r="D503"/>
  <c r="B503"/>
  <c r="Y504"/>
  <c r="W504"/>
  <c r="U504"/>
  <c r="T505"/>
  <c r="Z504"/>
  <c r="X504"/>
  <c r="V504"/>
  <c r="A505" i="13"/>
  <c r="G504"/>
  <c r="F504"/>
  <c r="B504"/>
  <c r="Y504"/>
  <c r="W504"/>
  <c r="U504"/>
  <c r="T505"/>
  <c r="Z504"/>
  <c r="X504"/>
  <c r="T506" i="12"/>
  <c r="U505"/>
  <c r="Z505"/>
  <c r="X505"/>
  <c r="V505"/>
  <c r="D266"/>
  <c r="E266" s="1"/>
  <c r="F266" s="1"/>
  <c r="Y505" i="14" l="1"/>
  <c r="W505"/>
  <c r="U505"/>
  <c r="T506"/>
  <c r="Z505"/>
  <c r="X505"/>
  <c r="V505"/>
  <c r="A505"/>
  <c r="G504"/>
  <c r="C504"/>
  <c r="F504"/>
  <c r="D504"/>
  <c r="B504"/>
  <c r="Y505" i="13"/>
  <c r="W505"/>
  <c r="U505"/>
  <c r="T506"/>
  <c r="Z505"/>
  <c r="X505"/>
  <c r="A506"/>
  <c r="G505"/>
  <c r="F505"/>
  <c r="B505"/>
  <c r="Z506" i="12"/>
  <c r="X506"/>
  <c r="V506"/>
  <c r="T507"/>
  <c r="U506"/>
  <c r="G266"/>
  <c r="A506" i="14" l="1"/>
  <c r="G505"/>
  <c r="C505"/>
  <c r="F505"/>
  <c r="D505"/>
  <c r="B505"/>
  <c r="Y506"/>
  <c r="W506"/>
  <c r="U506"/>
  <c r="T507"/>
  <c r="Z506"/>
  <c r="X506"/>
  <c r="V506"/>
  <c r="A507" i="13"/>
  <c r="G506"/>
  <c r="F506"/>
  <c r="B506"/>
  <c r="Y506"/>
  <c r="W506"/>
  <c r="U506"/>
  <c r="T507"/>
  <c r="Z506"/>
  <c r="X506"/>
  <c r="T508" i="12"/>
  <c r="U507"/>
  <c r="Z507"/>
  <c r="X507"/>
  <c r="V507"/>
  <c r="D267"/>
  <c r="E267" s="1"/>
  <c r="F267" s="1"/>
  <c r="Y507" i="14" l="1"/>
  <c r="W507"/>
  <c r="U507"/>
  <c r="T508"/>
  <c r="Z507"/>
  <c r="X507"/>
  <c r="V507"/>
  <c r="A507"/>
  <c r="G506"/>
  <c r="C506"/>
  <c r="F506"/>
  <c r="D506"/>
  <c r="B506"/>
  <c r="Y507" i="13"/>
  <c r="W507"/>
  <c r="U507"/>
  <c r="T508"/>
  <c r="Z507"/>
  <c r="X507"/>
  <c r="A508"/>
  <c r="G507"/>
  <c r="F507"/>
  <c r="B507"/>
  <c r="Z508" i="12"/>
  <c r="X508"/>
  <c r="V508"/>
  <c r="T509"/>
  <c r="U508"/>
  <c r="G267"/>
  <c r="A508" i="14" l="1"/>
  <c r="G507"/>
  <c r="C507"/>
  <c r="F507"/>
  <c r="D507"/>
  <c r="B507"/>
  <c r="Y508"/>
  <c r="W508"/>
  <c r="U508"/>
  <c r="T509"/>
  <c r="Z508"/>
  <c r="X508"/>
  <c r="V508"/>
  <c r="A509" i="13"/>
  <c r="G508"/>
  <c r="F508"/>
  <c r="B508"/>
  <c r="Y508"/>
  <c r="W508"/>
  <c r="U508"/>
  <c r="T509"/>
  <c r="Z508"/>
  <c r="X508"/>
  <c r="T510" i="12"/>
  <c r="U509"/>
  <c r="Z509"/>
  <c r="X509"/>
  <c r="V509"/>
  <c r="D268"/>
  <c r="E268" s="1"/>
  <c r="F268" s="1"/>
  <c r="Y509" i="14" l="1"/>
  <c r="W509"/>
  <c r="U509"/>
  <c r="T510"/>
  <c r="Z509"/>
  <c r="X509"/>
  <c r="V509"/>
  <c r="A509"/>
  <c r="G508"/>
  <c r="C508"/>
  <c r="F508"/>
  <c r="D508"/>
  <c r="B508"/>
  <c r="Y509" i="13"/>
  <c r="W509"/>
  <c r="U509"/>
  <c r="T510"/>
  <c r="Z509"/>
  <c r="X509"/>
  <c r="A510"/>
  <c r="G509"/>
  <c r="F509"/>
  <c r="B509"/>
  <c r="Z510" i="12"/>
  <c r="X510"/>
  <c r="V510"/>
  <c r="T511"/>
  <c r="U510"/>
  <c r="G268"/>
  <c r="A510" i="14" l="1"/>
  <c r="G509"/>
  <c r="C509"/>
  <c r="F509"/>
  <c r="D509"/>
  <c r="B509"/>
  <c r="Y510"/>
  <c r="W510"/>
  <c r="U510"/>
  <c r="T511"/>
  <c r="Z510"/>
  <c r="X510"/>
  <c r="V510"/>
  <c r="A511" i="13"/>
  <c r="G510"/>
  <c r="F510"/>
  <c r="B510"/>
  <c r="Y510"/>
  <c r="W510"/>
  <c r="U510"/>
  <c r="T511"/>
  <c r="Z510"/>
  <c r="X510"/>
  <c r="T512" i="12"/>
  <c r="U511"/>
  <c r="Z511"/>
  <c r="X511"/>
  <c r="V511"/>
  <c r="D269"/>
  <c r="E269" s="1"/>
  <c r="F269" s="1"/>
  <c r="Y511" i="14" l="1"/>
  <c r="W511"/>
  <c r="U511"/>
  <c r="T512"/>
  <c r="Z511"/>
  <c r="X511"/>
  <c r="V511"/>
  <c r="A511"/>
  <c r="G510"/>
  <c r="C510"/>
  <c r="F510"/>
  <c r="D510"/>
  <c r="B510"/>
  <c r="Y511" i="13"/>
  <c r="W511"/>
  <c r="U511"/>
  <c r="T512"/>
  <c r="Z511"/>
  <c r="X511"/>
  <c r="A512"/>
  <c r="G511"/>
  <c r="F511"/>
  <c r="B511"/>
  <c r="Z512" i="12"/>
  <c r="X512"/>
  <c r="V512"/>
  <c r="T513"/>
  <c r="U512"/>
  <c r="G269"/>
  <c r="A512" i="14" l="1"/>
  <c r="G511"/>
  <c r="C511"/>
  <c r="F511"/>
  <c r="D511"/>
  <c r="B511"/>
  <c r="Y512"/>
  <c r="W512"/>
  <c r="U512"/>
  <c r="T513"/>
  <c r="Z512"/>
  <c r="X512"/>
  <c r="V512"/>
  <c r="A513" i="13"/>
  <c r="G512"/>
  <c r="F512"/>
  <c r="B512"/>
  <c r="Y512"/>
  <c r="W512"/>
  <c r="U512"/>
  <c r="T513"/>
  <c r="Z512"/>
  <c r="X512"/>
  <c r="T514" i="12"/>
  <c r="U513"/>
  <c r="Z513"/>
  <c r="X513"/>
  <c r="V513"/>
  <c r="D270"/>
  <c r="E270" s="1"/>
  <c r="F270" s="1"/>
  <c r="Y513" i="14" l="1"/>
  <c r="W513"/>
  <c r="U513"/>
  <c r="T514"/>
  <c r="Z513"/>
  <c r="X513"/>
  <c r="V513"/>
  <c r="A513"/>
  <c r="G512"/>
  <c r="C512"/>
  <c r="F512"/>
  <c r="D512"/>
  <c r="B512"/>
  <c r="Y513" i="13"/>
  <c r="W513"/>
  <c r="U513"/>
  <c r="T514"/>
  <c r="Z513"/>
  <c r="X513"/>
  <c r="A514"/>
  <c r="G513"/>
  <c r="F513"/>
  <c r="B513"/>
  <c r="Z514" i="12"/>
  <c r="X514"/>
  <c r="V514"/>
  <c r="T515"/>
  <c r="U514"/>
  <c r="G270"/>
  <c r="A514" i="14" l="1"/>
  <c r="G513"/>
  <c r="C513"/>
  <c r="F513"/>
  <c r="D513"/>
  <c r="B513"/>
  <c r="Y514"/>
  <c r="W514"/>
  <c r="U514"/>
  <c r="T515"/>
  <c r="Z514"/>
  <c r="X514"/>
  <c r="V514"/>
  <c r="A515" i="13"/>
  <c r="G514"/>
  <c r="F514"/>
  <c r="B514"/>
  <c r="Y514"/>
  <c r="W514"/>
  <c r="U514"/>
  <c r="T515"/>
  <c r="Z514"/>
  <c r="X514"/>
  <c r="T516" i="12"/>
  <c r="U515"/>
  <c r="Z515"/>
  <c r="X515"/>
  <c r="V515"/>
  <c r="D271"/>
  <c r="E271" s="1"/>
  <c r="F271" s="1"/>
  <c r="Y515" i="14" l="1"/>
  <c r="W515"/>
  <c r="U515"/>
  <c r="T516"/>
  <c r="Z515"/>
  <c r="X515"/>
  <c r="V515"/>
  <c r="A515"/>
  <c r="G514"/>
  <c r="C514"/>
  <c r="F514"/>
  <c r="D514"/>
  <c r="B514"/>
  <c r="Y515" i="13"/>
  <c r="W515"/>
  <c r="U515"/>
  <c r="T516"/>
  <c r="Z515"/>
  <c r="X515"/>
  <c r="A516"/>
  <c r="G515"/>
  <c r="F515"/>
  <c r="B515"/>
  <c r="Z516" i="12"/>
  <c r="X516"/>
  <c r="V516"/>
  <c r="T517"/>
  <c r="U516"/>
  <c r="G271"/>
  <c r="A516" i="14" l="1"/>
  <c r="G515"/>
  <c r="C515"/>
  <c r="F515"/>
  <c r="D515"/>
  <c r="B515"/>
  <c r="Y516"/>
  <c r="W516"/>
  <c r="U516"/>
  <c r="T517"/>
  <c r="Z516"/>
  <c r="X516"/>
  <c r="V516"/>
  <c r="A517" i="13"/>
  <c r="G516"/>
  <c r="F516"/>
  <c r="B516"/>
  <c r="Y516"/>
  <c r="W516"/>
  <c r="U516"/>
  <c r="T517"/>
  <c r="Z516"/>
  <c r="X516"/>
  <c r="T518" i="12"/>
  <c r="U517"/>
  <c r="Z517"/>
  <c r="X517"/>
  <c r="V517"/>
  <c r="G272"/>
  <c r="D272"/>
  <c r="E272" s="1"/>
  <c r="F272" s="1"/>
  <c r="Y517" i="14" l="1"/>
  <c r="W517"/>
  <c r="U517"/>
  <c r="T518"/>
  <c r="Z517"/>
  <c r="X517"/>
  <c r="V517"/>
  <c r="A517"/>
  <c r="G516"/>
  <c r="C516"/>
  <c r="F516"/>
  <c r="D516"/>
  <c r="B516"/>
  <c r="Y517" i="13"/>
  <c r="W517"/>
  <c r="U517"/>
  <c r="T518"/>
  <c r="Z517"/>
  <c r="X517"/>
  <c r="A518"/>
  <c r="G517"/>
  <c r="F517"/>
  <c r="B517"/>
  <c r="Z518" i="12"/>
  <c r="X518"/>
  <c r="V518"/>
  <c r="T519"/>
  <c r="U518"/>
  <c r="D273"/>
  <c r="E273" s="1"/>
  <c r="F273" s="1"/>
  <c r="A518" i="14" l="1"/>
  <c r="G517"/>
  <c r="C517"/>
  <c r="F517"/>
  <c r="D517"/>
  <c r="B517"/>
  <c r="Y518"/>
  <c r="W518"/>
  <c r="U518"/>
  <c r="T519"/>
  <c r="Z518"/>
  <c r="X518"/>
  <c r="V518"/>
  <c r="A519" i="13"/>
  <c r="G518"/>
  <c r="F518"/>
  <c r="B518"/>
  <c r="Y518"/>
  <c r="W518"/>
  <c r="U518"/>
  <c r="T519"/>
  <c r="Z518"/>
  <c r="X518"/>
  <c r="T520" i="12"/>
  <c r="U519"/>
  <c r="Z519"/>
  <c r="X519"/>
  <c r="V519"/>
  <c r="G273"/>
  <c r="Y519" i="14" l="1"/>
  <c r="W519"/>
  <c r="U519"/>
  <c r="T520"/>
  <c r="Z519"/>
  <c r="X519"/>
  <c r="V519"/>
  <c r="A519"/>
  <c r="G518"/>
  <c r="C518"/>
  <c r="F518"/>
  <c r="D518"/>
  <c r="B518"/>
  <c r="Y519" i="13"/>
  <c r="W519"/>
  <c r="U519"/>
  <c r="T520"/>
  <c r="Z519"/>
  <c r="X519"/>
  <c r="A520"/>
  <c r="G519"/>
  <c r="F519"/>
  <c r="B519"/>
  <c r="Z520" i="12"/>
  <c r="X520"/>
  <c r="V520"/>
  <c r="T521"/>
  <c r="U520"/>
  <c r="G274"/>
  <c r="D274"/>
  <c r="E274" s="1"/>
  <c r="F274" s="1"/>
  <c r="A520" i="14" l="1"/>
  <c r="G519"/>
  <c r="C519"/>
  <c r="F519"/>
  <c r="D519"/>
  <c r="B519"/>
  <c r="Y520"/>
  <c r="W520"/>
  <c r="U520"/>
  <c r="T521"/>
  <c r="Z520"/>
  <c r="X520"/>
  <c r="V520"/>
  <c r="A521" i="13"/>
  <c r="G520"/>
  <c r="F520"/>
  <c r="B520"/>
  <c r="Y520"/>
  <c r="W520"/>
  <c r="U520"/>
  <c r="T521"/>
  <c r="Z520"/>
  <c r="X520"/>
  <c r="T522" i="12"/>
  <c r="U521"/>
  <c r="Z521"/>
  <c r="X521"/>
  <c r="V521"/>
  <c r="D275"/>
  <c r="E275" s="1"/>
  <c r="F275" s="1"/>
  <c r="Y521" i="14" l="1"/>
  <c r="W521"/>
  <c r="U521"/>
  <c r="T522"/>
  <c r="Z521"/>
  <c r="X521"/>
  <c r="V521"/>
  <c r="A521"/>
  <c r="G520"/>
  <c r="C520"/>
  <c r="F520"/>
  <c r="D520"/>
  <c r="B520"/>
  <c r="Y521" i="13"/>
  <c r="W521"/>
  <c r="U521"/>
  <c r="T522"/>
  <c r="Z521"/>
  <c r="X521"/>
  <c r="A522"/>
  <c r="G521"/>
  <c r="F521"/>
  <c r="B521"/>
  <c r="Z522" i="12"/>
  <c r="X522"/>
  <c r="V522"/>
  <c r="T523"/>
  <c r="U522"/>
  <c r="G275"/>
  <c r="A522" i="14" l="1"/>
  <c r="G521"/>
  <c r="C521"/>
  <c r="F521"/>
  <c r="D521"/>
  <c r="B521"/>
  <c r="Y522"/>
  <c r="W522"/>
  <c r="U522"/>
  <c r="T523"/>
  <c r="Z522"/>
  <c r="X522"/>
  <c r="V522"/>
  <c r="A523" i="13"/>
  <c r="G522"/>
  <c r="F522"/>
  <c r="B522"/>
  <c r="Y522"/>
  <c r="W522"/>
  <c r="U522"/>
  <c r="T523"/>
  <c r="Z522"/>
  <c r="X522"/>
  <c r="T524" i="12"/>
  <c r="U523"/>
  <c r="Z523"/>
  <c r="X523"/>
  <c r="V523"/>
  <c r="D276"/>
  <c r="E276" s="1"/>
  <c r="F276" s="1"/>
  <c r="Y523" i="14" l="1"/>
  <c r="W523"/>
  <c r="U523"/>
  <c r="T524"/>
  <c r="Z523"/>
  <c r="X523"/>
  <c r="V523"/>
  <c r="A523"/>
  <c r="G522"/>
  <c r="C522"/>
  <c r="F522"/>
  <c r="D522"/>
  <c r="B522"/>
  <c r="Y523" i="13"/>
  <c r="W523"/>
  <c r="U523"/>
  <c r="T524"/>
  <c r="Z523"/>
  <c r="X523"/>
  <c r="A524"/>
  <c r="G523"/>
  <c r="F523"/>
  <c r="B523"/>
  <c r="Z524" i="12"/>
  <c r="X524"/>
  <c r="V524"/>
  <c r="T525"/>
  <c r="U524"/>
  <c r="G276"/>
  <c r="A524" i="14" l="1"/>
  <c r="G523"/>
  <c r="C523"/>
  <c r="F523"/>
  <c r="D523"/>
  <c r="B523"/>
  <c r="Y524"/>
  <c r="W524"/>
  <c r="U524"/>
  <c r="T525"/>
  <c r="Z524"/>
  <c r="X524"/>
  <c r="V524"/>
  <c r="A525" i="13"/>
  <c r="G524"/>
  <c r="F524"/>
  <c r="B524"/>
  <c r="Y524"/>
  <c r="W524"/>
  <c r="U524"/>
  <c r="T525"/>
  <c r="Z524"/>
  <c r="X524"/>
  <c r="T526" i="12"/>
  <c r="U525"/>
  <c r="Z525"/>
  <c r="X525"/>
  <c r="V525"/>
  <c r="D277"/>
  <c r="E277" s="1"/>
  <c r="F277" s="1"/>
  <c r="T526" i="14" l="1"/>
  <c r="Z525"/>
  <c r="Y525"/>
  <c r="W525"/>
  <c r="U525"/>
  <c r="X525"/>
  <c r="V525"/>
  <c r="A525"/>
  <c r="G524"/>
  <c r="C524"/>
  <c r="F524"/>
  <c r="D524"/>
  <c r="B524"/>
  <c r="Y525" i="13"/>
  <c r="W525"/>
  <c r="U525"/>
  <c r="T526"/>
  <c r="Z525"/>
  <c r="X525"/>
  <c r="A526"/>
  <c r="G525"/>
  <c r="F525"/>
  <c r="B525"/>
  <c r="Z526" i="12"/>
  <c r="X526"/>
  <c r="V526"/>
  <c r="T527"/>
  <c r="U526"/>
  <c r="G277"/>
  <c r="A526" i="14" l="1"/>
  <c r="G525"/>
  <c r="C525"/>
  <c r="F525"/>
  <c r="D525"/>
  <c r="B525"/>
  <c r="T527"/>
  <c r="Z526"/>
  <c r="X526"/>
  <c r="V526"/>
  <c r="Y526"/>
  <c r="W526"/>
  <c r="U526"/>
  <c r="A527" i="13"/>
  <c r="G526"/>
  <c r="F526"/>
  <c r="B526"/>
  <c r="Y526"/>
  <c r="W526"/>
  <c r="U526"/>
  <c r="T527"/>
  <c r="Z526"/>
  <c r="X526"/>
  <c r="T528" i="12"/>
  <c r="U527"/>
  <c r="Z527"/>
  <c r="X527"/>
  <c r="V527"/>
  <c r="D278"/>
  <c r="E278" s="1"/>
  <c r="F278" s="1"/>
  <c r="T528" i="14" l="1"/>
  <c r="Z527"/>
  <c r="X527"/>
  <c r="V527"/>
  <c r="Y527"/>
  <c r="W527"/>
  <c r="U527"/>
  <c r="F526"/>
  <c r="D526"/>
  <c r="B526"/>
  <c r="A527"/>
  <c r="G526"/>
  <c r="C526"/>
  <c r="Y527" i="13"/>
  <c r="W527"/>
  <c r="U527"/>
  <c r="T528"/>
  <c r="Z527"/>
  <c r="X527"/>
  <c r="A528"/>
  <c r="G527"/>
  <c r="F527"/>
  <c r="B527"/>
  <c r="Z528" i="12"/>
  <c r="X528"/>
  <c r="V528"/>
  <c r="T529"/>
  <c r="U528"/>
  <c r="G278"/>
  <c r="F527" i="14" l="1"/>
  <c r="D527"/>
  <c r="B527"/>
  <c r="A528"/>
  <c r="G527"/>
  <c r="C527"/>
  <c r="T529"/>
  <c r="Z528"/>
  <c r="X528"/>
  <c r="V528"/>
  <c r="Y528"/>
  <c r="W528"/>
  <c r="U528"/>
  <c r="A529" i="13"/>
  <c r="G528"/>
  <c r="F528"/>
  <c r="B528"/>
  <c r="Y528"/>
  <c r="W528"/>
  <c r="U528"/>
  <c r="T529"/>
  <c r="Z528"/>
  <c r="X528"/>
  <c r="T530" i="12"/>
  <c r="U529"/>
  <c r="Z529"/>
  <c r="X529"/>
  <c r="V529"/>
  <c r="D279"/>
  <c r="E279" s="1"/>
  <c r="F279" s="1"/>
  <c r="T530" i="14" l="1"/>
  <c r="Z529"/>
  <c r="X529"/>
  <c r="V529"/>
  <c r="Y529"/>
  <c r="W529"/>
  <c r="U529"/>
  <c r="F528"/>
  <c r="D528"/>
  <c r="B528"/>
  <c r="A529"/>
  <c r="G528"/>
  <c r="C528"/>
  <c r="Y529" i="13"/>
  <c r="W529"/>
  <c r="U529"/>
  <c r="T530"/>
  <c r="Z529"/>
  <c r="X529"/>
  <c r="A530"/>
  <c r="G529"/>
  <c r="F529"/>
  <c r="B529"/>
  <c r="Z530" i="12"/>
  <c r="X530"/>
  <c r="V530"/>
  <c r="T531"/>
  <c r="U530"/>
  <c r="G279"/>
  <c r="F529" i="14" l="1"/>
  <c r="D529"/>
  <c r="B529"/>
  <c r="A530"/>
  <c r="G529"/>
  <c r="C529"/>
  <c r="T531"/>
  <c r="Z530"/>
  <c r="X530"/>
  <c r="V530"/>
  <c r="Y530"/>
  <c r="W530"/>
  <c r="U530"/>
  <c r="A531" i="13"/>
  <c r="G530"/>
  <c r="F530"/>
  <c r="B530"/>
  <c r="Y530"/>
  <c r="W530"/>
  <c r="U530"/>
  <c r="T531"/>
  <c r="Z530"/>
  <c r="X530"/>
  <c r="T532" i="12"/>
  <c r="U531"/>
  <c r="Z531"/>
  <c r="X531"/>
  <c r="V531"/>
  <c r="D280"/>
  <c r="E280" s="1"/>
  <c r="F280" s="1"/>
  <c r="T532" i="14" l="1"/>
  <c r="Z531"/>
  <c r="X531"/>
  <c r="V531"/>
  <c r="Y531"/>
  <c r="W531"/>
  <c r="U531"/>
  <c r="F530"/>
  <c r="D530"/>
  <c r="B530"/>
  <c r="A531"/>
  <c r="G530"/>
  <c r="C530"/>
  <c r="Y531" i="13"/>
  <c r="W531"/>
  <c r="U531"/>
  <c r="T532"/>
  <c r="Z531"/>
  <c r="X531"/>
  <c r="A532"/>
  <c r="G531"/>
  <c r="F531"/>
  <c r="B531"/>
  <c r="Z532" i="12"/>
  <c r="X532"/>
  <c r="V532"/>
  <c r="T533"/>
  <c r="U532"/>
  <c r="G280"/>
  <c r="F531" i="14" l="1"/>
  <c r="D531"/>
  <c r="B531"/>
  <c r="A532"/>
  <c r="G531"/>
  <c r="C531"/>
  <c r="T533"/>
  <c r="Z532"/>
  <c r="X532"/>
  <c r="V532"/>
  <c r="Y532"/>
  <c r="W532"/>
  <c r="U532"/>
  <c r="A533" i="13"/>
  <c r="G532"/>
  <c r="F532"/>
  <c r="B532"/>
  <c r="Y532"/>
  <c r="W532"/>
  <c r="U532"/>
  <c r="T533"/>
  <c r="Z532"/>
  <c r="X532"/>
  <c r="T534" i="12"/>
  <c r="U533"/>
  <c r="Z533"/>
  <c r="X533"/>
  <c r="V533"/>
  <c r="D281"/>
  <c r="E281" s="1"/>
  <c r="F281" s="1"/>
  <c r="T534" i="14" l="1"/>
  <c r="Z533"/>
  <c r="X533"/>
  <c r="V533"/>
  <c r="Y533"/>
  <c r="W533"/>
  <c r="U533"/>
  <c r="F532"/>
  <c r="D532"/>
  <c r="B532"/>
  <c r="A533"/>
  <c r="G532"/>
  <c r="C532"/>
  <c r="Y533" i="13"/>
  <c r="W533"/>
  <c r="U533"/>
  <c r="T534"/>
  <c r="Z533"/>
  <c r="X533"/>
  <c r="A534"/>
  <c r="G533"/>
  <c r="F533"/>
  <c r="B533"/>
  <c r="Z534" i="12"/>
  <c r="X534"/>
  <c r="V534"/>
  <c r="T535"/>
  <c r="U534"/>
  <c r="G281"/>
  <c r="F533" i="14" l="1"/>
  <c r="D533"/>
  <c r="B533"/>
  <c r="A534"/>
  <c r="G533"/>
  <c r="C533"/>
  <c r="T535"/>
  <c r="Z534"/>
  <c r="X534"/>
  <c r="V534"/>
  <c r="Y534"/>
  <c r="W534"/>
  <c r="U534"/>
  <c r="A535" i="13"/>
  <c r="G534"/>
  <c r="F534"/>
  <c r="B534"/>
  <c r="Y534"/>
  <c r="W534"/>
  <c r="U534"/>
  <c r="T535"/>
  <c r="Z534"/>
  <c r="X534"/>
  <c r="T536" i="12"/>
  <c r="U535"/>
  <c r="Z535"/>
  <c r="X535"/>
  <c r="V535"/>
  <c r="D282"/>
  <c r="E282" s="1"/>
  <c r="F282" s="1"/>
  <c r="T536" i="14" l="1"/>
  <c r="Z535"/>
  <c r="X535"/>
  <c r="V535"/>
  <c r="Y535"/>
  <c r="W535"/>
  <c r="U535"/>
  <c r="F534"/>
  <c r="D534"/>
  <c r="B534"/>
  <c r="A535"/>
  <c r="G534"/>
  <c r="C534"/>
  <c r="Y535" i="13"/>
  <c r="W535"/>
  <c r="U535"/>
  <c r="T536"/>
  <c r="Z535"/>
  <c r="X535"/>
  <c r="A536"/>
  <c r="G535"/>
  <c r="F535"/>
  <c r="B535"/>
  <c r="Z536" i="12"/>
  <c r="X536"/>
  <c r="V536"/>
  <c r="T537"/>
  <c r="U536"/>
  <c r="G282"/>
  <c r="F535" i="14" l="1"/>
  <c r="D535"/>
  <c r="B535"/>
  <c r="A536"/>
  <c r="G535"/>
  <c r="C535"/>
  <c r="T537"/>
  <c r="Z536"/>
  <c r="X536"/>
  <c r="V536"/>
  <c r="Y536"/>
  <c r="W536"/>
  <c r="U536"/>
  <c r="A537" i="13"/>
  <c r="G536"/>
  <c r="F536"/>
  <c r="B536"/>
  <c r="Y536"/>
  <c r="W536"/>
  <c r="U536"/>
  <c r="T537"/>
  <c r="Z536"/>
  <c r="X536"/>
  <c r="T538" i="12"/>
  <c r="U537"/>
  <c r="Z537"/>
  <c r="X537"/>
  <c r="V537"/>
  <c r="D283"/>
  <c r="E283" s="1"/>
  <c r="F283" s="1"/>
  <c r="T538" i="14" l="1"/>
  <c r="Z537"/>
  <c r="X537"/>
  <c r="V537"/>
  <c r="Y537"/>
  <c r="W537"/>
  <c r="U537"/>
  <c r="F536"/>
  <c r="D536"/>
  <c r="B536"/>
  <c r="A537"/>
  <c r="G536"/>
  <c r="C536"/>
  <c r="Y537" i="13"/>
  <c r="W537"/>
  <c r="U537"/>
  <c r="T538"/>
  <c r="Z537"/>
  <c r="X537"/>
  <c r="A538"/>
  <c r="G537"/>
  <c r="F537"/>
  <c r="B537"/>
  <c r="Z538" i="12"/>
  <c r="X538"/>
  <c r="V538"/>
  <c r="T539"/>
  <c r="U538"/>
  <c r="G283"/>
  <c r="F537" i="14" l="1"/>
  <c r="D537"/>
  <c r="B537"/>
  <c r="A538"/>
  <c r="G537"/>
  <c r="C537"/>
  <c r="T539"/>
  <c r="Z538"/>
  <c r="X538"/>
  <c r="V538"/>
  <c r="Y538"/>
  <c r="W538"/>
  <c r="U538"/>
  <c r="A539" i="13"/>
  <c r="G538"/>
  <c r="F538"/>
  <c r="B538"/>
  <c r="Y538"/>
  <c r="W538"/>
  <c r="U538"/>
  <c r="T539"/>
  <c r="Z538"/>
  <c r="X538"/>
  <c r="T540" i="12"/>
  <c r="U539"/>
  <c r="Z539"/>
  <c r="X539"/>
  <c r="V539"/>
  <c r="D284"/>
  <c r="E284" s="1"/>
  <c r="F284" s="1"/>
  <c r="T540" i="14" l="1"/>
  <c r="Z539"/>
  <c r="X539"/>
  <c r="V539"/>
  <c r="Y539"/>
  <c r="W539"/>
  <c r="U539"/>
  <c r="F538"/>
  <c r="D538"/>
  <c r="B538"/>
  <c r="A539"/>
  <c r="G538"/>
  <c r="C538"/>
  <c r="Y539" i="13"/>
  <c r="W539"/>
  <c r="U539"/>
  <c r="T540"/>
  <c r="Z539"/>
  <c r="X539"/>
  <c r="A540"/>
  <c r="G539"/>
  <c r="F539"/>
  <c r="B539"/>
  <c r="Z540" i="12"/>
  <c r="X540"/>
  <c r="V540"/>
  <c r="T541"/>
  <c r="U540"/>
  <c r="G284"/>
  <c r="F539" i="14" l="1"/>
  <c r="D539"/>
  <c r="B539"/>
  <c r="A540"/>
  <c r="G539"/>
  <c r="C539"/>
  <c r="T541"/>
  <c r="Z540"/>
  <c r="X540"/>
  <c r="V540"/>
  <c r="Y540"/>
  <c r="W540"/>
  <c r="U540"/>
  <c r="A541" i="13"/>
  <c r="G540"/>
  <c r="F540"/>
  <c r="B540"/>
  <c r="Y540"/>
  <c r="W540"/>
  <c r="U540"/>
  <c r="T541"/>
  <c r="Z540"/>
  <c r="X540"/>
  <c r="T542" i="12"/>
  <c r="U541"/>
  <c r="Z541"/>
  <c r="X541"/>
  <c r="V541"/>
  <c r="D285"/>
  <c r="E285" s="1"/>
  <c r="F285" s="1"/>
  <c r="T542" i="14" l="1"/>
  <c r="Z541"/>
  <c r="X541"/>
  <c r="V541"/>
  <c r="Y541"/>
  <c r="W541"/>
  <c r="U541"/>
  <c r="F540"/>
  <c r="D540"/>
  <c r="B540"/>
  <c r="A541"/>
  <c r="G540"/>
  <c r="C540"/>
  <c r="Y541" i="13"/>
  <c r="W541"/>
  <c r="U541"/>
  <c r="T542"/>
  <c r="Z541"/>
  <c r="X541"/>
  <c r="A542"/>
  <c r="G541"/>
  <c r="F541"/>
  <c r="B541"/>
  <c r="Z542" i="12"/>
  <c r="X542"/>
  <c r="V542"/>
  <c r="T543"/>
  <c r="U542"/>
  <c r="G285"/>
  <c r="F541" i="14" l="1"/>
  <c r="D541"/>
  <c r="B541"/>
  <c r="A542"/>
  <c r="G541"/>
  <c r="C541"/>
  <c r="T543"/>
  <c r="Z542"/>
  <c r="X542"/>
  <c r="V542"/>
  <c r="Y542"/>
  <c r="W542"/>
  <c r="U542"/>
  <c r="A543" i="13"/>
  <c r="G542"/>
  <c r="F542"/>
  <c r="B542"/>
  <c r="Y542"/>
  <c r="W542"/>
  <c r="U542"/>
  <c r="T543"/>
  <c r="Z542"/>
  <c r="X542"/>
  <c r="T544" i="12"/>
  <c r="U543"/>
  <c r="Z543"/>
  <c r="X543"/>
  <c r="V543"/>
  <c r="D286"/>
  <c r="E286" s="1"/>
  <c r="F286" s="1"/>
  <c r="T544" i="14" l="1"/>
  <c r="Z543"/>
  <c r="X543"/>
  <c r="V543"/>
  <c r="Y543"/>
  <c r="W543"/>
  <c r="U543"/>
  <c r="F542"/>
  <c r="D542"/>
  <c r="B542"/>
  <c r="A543"/>
  <c r="G542"/>
  <c r="C542"/>
  <c r="Y543" i="13"/>
  <c r="W543"/>
  <c r="U543"/>
  <c r="T544"/>
  <c r="Z543"/>
  <c r="X543"/>
  <c r="A544"/>
  <c r="G543"/>
  <c r="F543"/>
  <c r="B543"/>
  <c r="Z544" i="12"/>
  <c r="X544"/>
  <c r="V544"/>
  <c r="T545"/>
  <c r="U544"/>
  <c r="G286"/>
  <c r="F543" i="14" l="1"/>
  <c r="D543"/>
  <c r="B543"/>
  <c r="A544"/>
  <c r="G543"/>
  <c r="C543"/>
  <c r="T545"/>
  <c r="Z544"/>
  <c r="X544"/>
  <c r="V544"/>
  <c r="Y544"/>
  <c r="W544"/>
  <c r="U544"/>
  <c r="A545" i="13"/>
  <c r="G544"/>
  <c r="F544"/>
  <c r="B544"/>
  <c r="Y544"/>
  <c r="W544"/>
  <c r="U544"/>
  <c r="T545"/>
  <c r="Z544"/>
  <c r="X544"/>
  <c r="T546" i="12"/>
  <c r="U545"/>
  <c r="Z545"/>
  <c r="X545"/>
  <c r="V545"/>
  <c r="D287"/>
  <c r="E287" s="1"/>
  <c r="F287" s="1"/>
  <c r="T546" i="14" l="1"/>
  <c r="Z545"/>
  <c r="X545"/>
  <c r="V545"/>
  <c r="Y545"/>
  <c r="W545"/>
  <c r="U545"/>
  <c r="F544"/>
  <c r="D544"/>
  <c r="B544"/>
  <c r="A545"/>
  <c r="G544"/>
  <c r="C544"/>
  <c r="Y545" i="13"/>
  <c r="W545"/>
  <c r="U545"/>
  <c r="T546"/>
  <c r="Z545"/>
  <c r="X545"/>
  <c r="A546"/>
  <c r="G545"/>
  <c r="F545"/>
  <c r="B545"/>
  <c r="Z546" i="12"/>
  <c r="X546"/>
  <c r="V546"/>
  <c r="T547"/>
  <c r="U546"/>
  <c r="G287"/>
  <c r="F545" i="14" l="1"/>
  <c r="D545"/>
  <c r="B545"/>
  <c r="A546"/>
  <c r="G545"/>
  <c r="C545"/>
  <c r="T547"/>
  <c r="Z546"/>
  <c r="X546"/>
  <c r="V546"/>
  <c r="Y546"/>
  <c r="W546"/>
  <c r="U546"/>
  <c r="A547" i="13"/>
  <c r="G546"/>
  <c r="F546"/>
  <c r="B546"/>
  <c r="Y546"/>
  <c r="W546"/>
  <c r="U546"/>
  <c r="T547"/>
  <c r="Z546"/>
  <c r="X546"/>
  <c r="T548" i="12"/>
  <c r="U547"/>
  <c r="Z547"/>
  <c r="X547"/>
  <c r="V547"/>
  <c r="D288"/>
  <c r="E288" s="1"/>
  <c r="F288" s="1"/>
  <c r="T548" i="14" l="1"/>
  <c r="Z547"/>
  <c r="X547"/>
  <c r="V547"/>
  <c r="Y547"/>
  <c r="W547"/>
  <c r="U547"/>
  <c r="F546"/>
  <c r="D546"/>
  <c r="B546"/>
  <c r="A547"/>
  <c r="G546"/>
  <c r="C546"/>
  <c r="Y547" i="13"/>
  <c r="W547"/>
  <c r="U547"/>
  <c r="T548"/>
  <c r="Z547"/>
  <c r="X547"/>
  <c r="A548"/>
  <c r="G547"/>
  <c r="F547"/>
  <c r="B547"/>
  <c r="Z548" i="12"/>
  <c r="X548"/>
  <c r="V548"/>
  <c r="T549"/>
  <c r="U548"/>
  <c r="G288"/>
  <c r="F547" i="14" l="1"/>
  <c r="D547"/>
  <c r="B547"/>
  <c r="A548"/>
  <c r="G547"/>
  <c r="C547"/>
  <c r="T549"/>
  <c r="Z548"/>
  <c r="X548"/>
  <c r="V548"/>
  <c r="Y548"/>
  <c r="W548"/>
  <c r="U548"/>
  <c r="A549" i="13"/>
  <c r="G548"/>
  <c r="F548"/>
  <c r="B548"/>
  <c r="Y548"/>
  <c r="W548"/>
  <c r="U548"/>
  <c r="T549"/>
  <c r="Z548"/>
  <c r="X548"/>
  <c r="T550" i="12"/>
  <c r="U549"/>
  <c r="Z549"/>
  <c r="X549"/>
  <c r="V549"/>
  <c r="D289"/>
  <c r="E289" s="1"/>
  <c r="F289" s="1"/>
  <c r="T550" i="14" l="1"/>
  <c r="Z549"/>
  <c r="X549"/>
  <c r="V549"/>
  <c r="Y549"/>
  <c r="W549"/>
  <c r="U549"/>
  <c r="F548"/>
  <c r="D548"/>
  <c r="B548"/>
  <c r="A549"/>
  <c r="G548"/>
  <c r="C548"/>
  <c r="Y549" i="13"/>
  <c r="W549"/>
  <c r="U549"/>
  <c r="T550"/>
  <c r="Z549"/>
  <c r="X549"/>
  <c r="A550"/>
  <c r="G549"/>
  <c r="F549"/>
  <c r="B549"/>
  <c r="Z550" i="12"/>
  <c r="X550"/>
  <c r="V550"/>
  <c r="T551"/>
  <c r="U550"/>
  <c r="G289"/>
  <c r="F549" i="14" l="1"/>
  <c r="D549"/>
  <c r="B549"/>
  <c r="A550"/>
  <c r="G549"/>
  <c r="C549"/>
  <c r="T551"/>
  <c r="Z550"/>
  <c r="X550"/>
  <c r="V550"/>
  <c r="Y550"/>
  <c r="W550"/>
  <c r="U550"/>
  <c r="A551" i="13"/>
  <c r="G550"/>
  <c r="F550"/>
  <c r="B550"/>
  <c r="Y550"/>
  <c r="W550"/>
  <c r="U550"/>
  <c r="T551"/>
  <c r="Z550"/>
  <c r="X550"/>
  <c r="T552" i="12"/>
  <c r="U551"/>
  <c r="Z551"/>
  <c r="X551"/>
  <c r="V551"/>
  <c r="D290"/>
  <c r="E290" s="1"/>
  <c r="F290" s="1"/>
  <c r="T552" i="14" l="1"/>
  <c r="Z551"/>
  <c r="X551"/>
  <c r="V551"/>
  <c r="Y551"/>
  <c r="W551"/>
  <c r="U551"/>
  <c r="F550"/>
  <c r="D550"/>
  <c r="B550"/>
  <c r="A551"/>
  <c r="G550"/>
  <c r="C550"/>
  <c r="Y551" i="13"/>
  <c r="W551"/>
  <c r="U551"/>
  <c r="T552"/>
  <c r="Z551"/>
  <c r="X551"/>
  <c r="A552"/>
  <c r="G551"/>
  <c r="F551"/>
  <c r="B551"/>
  <c r="Z552" i="12"/>
  <c r="X552"/>
  <c r="V552"/>
  <c r="T553"/>
  <c r="U552"/>
  <c r="G290"/>
  <c r="F551" i="14" l="1"/>
  <c r="D551"/>
  <c r="B551"/>
  <c r="A552"/>
  <c r="G551"/>
  <c r="C551"/>
  <c r="T553"/>
  <c r="Z552"/>
  <c r="X552"/>
  <c r="V552"/>
  <c r="Y552"/>
  <c r="W552"/>
  <c r="U552"/>
  <c r="A553" i="13"/>
  <c r="G552"/>
  <c r="F552"/>
  <c r="B552"/>
  <c r="Y552"/>
  <c r="W552"/>
  <c r="U552"/>
  <c r="T553"/>
  <c r="Z552"/>
  <c r="X552"/>
  <c r="T554" i="12"/>
  <c r="U553"/>
  <c r="Z553"/>
  <c r="X553"/>
  <c r="V553"/>
  <c r="D291"/>
  <c r="E291" s="1"/>
  <c r="F291" s="1"/>
  <c r="T554" i="14" l="1"/>
  <c r="Z553"/>
  <c r="X553"/>
  <c r="V553"/>
  <c r="Y553"/>
  <c r="W553"/>
  <c r="U553"/>
  <c r="F552"/>
  <c r="D552"/>
  <c r="B552"/>
  <c r="A553"/>
  <c r="G552"/>
  <c r="C552"/>
  <c r="Y553" i="13"/>
  <c r="W553"/>
  <c r="U553"/>
  <c r="T554"/>
  <c r="Z553"/>
  <c r="X553"/>
  <c r="A554"/>
  <c r="G553"/>
  <c r="F553"/>
  <c r="B553"/>
  <c r="Z554" i="12"/>
  <c r="X554"/>
  <c r="V554"/>
  <c r="T555"/>
  <c r="U554"/>
  <c r="G291"/>
  <c r="F553" i="14" l="1"/>
  <c r="D553"/>
  <c r="B553"/>
  <c r="A554"/>
  <c r="G553"/>
  <c r="C553"/>
  <c r="T555"/>
  <c r="Z554"/>
  <c r="X554"/>
  <c r="V554"/>
  <c r="Y554"/>
  <c r="W554"/>
  <c r="U554"/>
  <c r="A555" i="13"/>
  <c r="G554"/>
  <c r="F554"/>
  <c r="B554"/>
  <c r="Y554"/>
  <c r="W554"/>
  <c r="U554"/>
  <c r="T555"/>
  <c r="Z554"/>
  <c r="X554"/>
  <c r="T556" i="12"/>
  <c r="U555"/>
  <c r="Z555"/>
  <c r="X555"/>
  <c r="V555"/>
  <c r="D292"/>
  <c r="E292" s="1"/>
  <c r="F292" s="1"/>
  <c r="T556" i="14" l="1"/>
  <c r="Z555"/>
  <c r="X555"/>
  <c r="V555"/>
  <c r="Y555"/>
  <c r="W555"/>
  <c r="U555"/>
  <c r="F554"/>
  <c r="D554"/>
  <c r="B554"/>
  <c r="A555"/>
  <c r="G554"/>
  <c r="C554"/>
  <c r="Y555" i="13"/>
  <c r="W555"/>
  <c r="U555"/>
  <c r="T556"/>
  <c r="Z555"/>
  <c r="X555"/>
  <c r="A556"/>
  <c r="G555"/>
  <c r="F555"/>
  <c r="B555"/>
  <c r="Z556" i="12"/>
  <c r="X556"/>
  <c r="V556"/>
  <c r="T557"/>
  <c r="U556"/>
  <c r="G292"/>
  <c r="F555" i="14" l="1"/>
  <c r="D555"/>
  <c r="B555"/>
  <c r="A556"/>
  <c r="G555"/>
  <c r="C555"/>
  <c r="T557"/>
  <c r="Z556"/>
  <c r="X556"/>
  <c r="V556"/>
  <c r="Y556"/>
  <c r="W556"/>
  <c r="U556"/>
  <c r="A557" i="13"/>
  <c r="G556"/>
  <c r="F556"/>
  <c r="B556"/>
  <c r="Y556"/>
  <c r="W556"/>
  <c r="U556"/>
  <c r="T557"/>
  <c r="Z556"/>
  <c r="X556"/>
  <c r="T558" i="12"/>
  <c r="U557"/>
  <c r="Z557"/>
  <c r="X557"/>
  <c r="V557"/>
  <c r="D293"/>
  <c r="E293" s="1"/>
  <c r="F293" s="1"/>
  <c r="T558" i="14" l="1"/>
  <c r="Z557"/>
  <c r="X557"/>
  <c r="V557"/>
  <c r="Y557"/>
  <c r="W557"/>
  <c r="U557"/>
  <c r="F556"/>
  <c r="D556"/>
  <c r="B556"/>
  <c r="A557"/>
  <c r="G556"/>
  <c r="C556"/>
  <c r="Y557" i="13"/>
  <c r="W557"/>
  <c r="U557"/>
  <c r="T558"/>
  <c r="Z557"/>
  <c r="X557"/>
  <c r="A558"/>
  <c r="G557"/>
  <c r="F557"/>
  <c r="B557"/>
  <c r="Z558" i="12"/>
  <c r="X558"/>
  <c r="V558"/>
  <c r="T559"/>
  <c r="U558"/>
  <c r="G293"/>
  <c r="F557" i="14" l="1"/>
  <c r="D557"/>
  <c r="B557"/>
  <c r="A558"/>
  <c r="G557"/>
  <c r="C557"/>
  <c r="T559"/>
  <c r="Z558"/>
  <c r="X558"/>
  <c r="V558"/>
  <c r="Y558"/>
  <c r="W558"/>
  <c r="U558"/>
  <c r="A559" i="13"/>
  <c r="G558"/>
  <c r="F558"/>
  <c r="B558"/>
  <c r="Y558"/>
  <c r="W558"/>
  <c r="U558"/>
  <c r="T559"/>
  <c r="Z558"/>
  <c r="X558"/>
  <c r="T560" i="12"/>
  <c r="U559"/>
  <c r="Z559"/>
  <c r="X559"/>
  <c r="V559"/>
  <c r="D294"/>
  <c r="E294" s="1"/>
  <c r="F294" s="1"/>
  <c r="T560" i="14" l="1"/>
  <c r="Z559"/>
  <c r="X559"/>
  <c r="V559"/>
  <c r="Y559"/>
  <c r="W559"/>
  <c r="U559"/>
  <c r="F558"/>
  <c r="D558"/>
  <c r="B558"/>
  <c r="A559"/>
  <c r="G558"/>
  <c r="C558"/>
  <c r="Y559" i="13"/>
  <c r="W559"/>
  <c r="U559"/>
  <c r="T560"/>
  <c r="Z559"/>
  <c r="X559"/>
  <c r="A560"/>
  <c r="G559"/>
  <c r="F559"/>
  <c r="B559"/>
  <c r="Z560" i="12"/>
  <c r="X560"/>
  <c r="V560"/>
  <c r="T561"/>
  <c r="U560"/>
  <c r="G294"/>
  <c r="F559" i="14" l="1"/>
  <c r="D559"/>
  <c r="B559"/>
  <c r="A560"/>
  <c r="G559"/>
  <c r="C559"/>
  <c r="T561"/>
  <c r="Z560"/>
  <c r="X560"/>
  <c r="V560"/>
  <c r="Y560"/>
  <c r="W560"/>
  <c r="U560"/>
  <c r="A561" i="13"/>
  <c r="G560"/>
  <c r="F560"/>
  <c r="B560"/>
  <c r="Y560"/>
  <c r="W560"/>
  <c r="U560"/>
  <c r="T561"/>
  <c r="Z560"/>
  <c r="X560"/>
  <c r="T562" i="12"/>
  <c r="U561"/>
  <c r="Z561"/>
  <c r="X561"/>
  <c r="V561"/>
  <c r="D295"/>
  <c r="E295" s="1"/>
  <c r="F295" s="1"/>
  <c r="T562" i="14" l="1"/>
  <c r="Z561"/>
  <c r="X561"/>
  <c r="V561"/>
  <c r="Y561"/>
  <c r="W561"/>
  <c r="U561"/>
  <c r="F560"/>
  <c r="D560"/>
  <c r="B560"/>
  <c r="A561"/>
  <c r="G560"/>
  <c r="C560"/>
  <c r="Y561" i="13"/>
  <c r="W561"/>
  <c r="U561"/>
  <c r="T562"/>
  <c r="Z561"/>
  <c r="X561"/>
  <c r="A562"/>
  <c r="G561"/>
  <c r="F561"/>
  <c r="B561"/>
  <c r="Z562" i="12"/>
  <c r="X562"/>
  <c r="V562"/>
  <c r="T563"/>
  <c r="U562"/>
  <c r="G295"/>
  <c r="F561" i="14" l="1"/>
  <c r="D561"/>
  <c r="B561"/>
  <c r="A562"/>
  <c r="G561"/>
  <c r="C561"/>
  <c r="T563"/>
  <c r="Z562"/>
  <c r="X562"/>
  <c r="V562"/>
  <c r="Y562"/>
  <c r="W562"/>
  <c r="U562"/>
  <c r="A563" i="13"/>
  <c r="G562"/>
  <c r="F562"/>
  <c r="B562"/>
  <c r="Y562"/>
  <c r="W562"/>
  <c r="U562"/>
  <c r="T563"/>
  <c r="Z562"/>
  <c r="X562"/>
  <c r="T564" i="12"/>
  <c r="U563"/>
  <c r="Z563"/>
  <c r="X563"/>
  <c r="V563"/>
  <c r="D296"/>
  <c r="E296" s="1"/>
  <c r="F296" s="1"/>
  <c r="T564" i="14" l="1"/>
  <c r="Z563"/>
  <c r="X563"/>
  <c r="V563"/>
  <c r="Y563"/>
  <c r="W563"/>
  <c r="U563"/>
  <c r="F562"/>
  <c r="D562"/>
  <c r="B562"/>
  <c r="A563"/>
  <c r="G562"/>
  <c r="C562"/>
  <c r="Y563" i="13"/>
  <c r="W563"/>
  <c r="U563"/>
  <c r="T564"/>
  <c r="Z563"/>
  <c r="X563"/>
  <c r="A564"/>
  <c r="G563"/>
  <c r="F563"/>
  <c r="B563"/>
  <c r="Z564" i="12"/>
  <c r="X564"/>
  <c r="V564"/>
  <c r="T565"/>
  <c r="U564"/>
  <c r="G296"/>
  <c r="F563" i="14" l="1"/>
  <c r="D563"/>
  <c r="B563"/>
  <c r="A564"/>
  <c r="G563"/>
  <c r="C563"/>
  <c r="T565"/>
  <c r="Z564"/>
  <c r="X564"/>
  <c r="V564"/>
  <c r="Y564"/>
  <c r="W564"/>
  <c r="U564"/>
  <c r="A565" i="13"/>
  <c r="G564"/>
  <c r="F564"/>
  <c r="B564"/>
  <c r="Y564"/>
  <c r="W564"/>
  <c r="U564"/>
  <c r="T565"/>
  <c r="Z564"/>
  <c r="X564"/>
  <c r="T566" i="12"/>
  <c r="U565"/>
  <c r="Z565"/>
  <c r="X565"/>
  <c r="V565"/>
  <c r="D297"/>
  <c r="E297" s="1"/>
  <c r="F297" s="1"/>
  <c r="T566" i="14" l="1"/>
  <c r="Z565"/>
  <c r="X565"/>
  <c r="V565"/>
  <c r="Y565"/>
  <c r="W565"/>
  <c r="U565"/>
  <c r="F564"/>
  <c r="D564"/>
  <c r="B564"/>
  <c r="A565"/>
  <c r="G564"/>
  <c r="C564"/>
  <c r="Y565" i="13"/>
  <c r="W565"/>
  <c r="U565"/>
  <c r="T566"/>
  <c r="Z565"/>
  <c r="X565"/>
  <c r="A566"/>
  <c r="G565"/>
  <c r="F565"/>
  <c r="B565"/>
  <c r="Z566" i="12"/>
  <c r="X566"/>
  <c r="V566"/>
  <c r="T567"/>
  <c r="U566"/>
  <c r="G297"/>
  <c r="F565" i="14" l="1"/>
  <c r="D565"/>
  <c r="B565"/>
  <c r="A566"/>
  <c r="G565"/>
  <c r="C565"/>
  <c r="T567"/>
  <c r="Z566"/>
  <c r="X566"/>
  <c r="V566"/>
  <c r="Y566"/>
  <c r="W566"/>
  <c r="U566"/>
  <c r="A567" i="13"/>
  <c r="G566"/>
  <c r="F566"/>
  <c r="B566"/>
  <c r="Y566"/>
  <c r="W566"/>
  <c r="U566"/>
  <c r="T567"/>
  <c r="Z566"/>
  <c r="X566"/>
  <c r="T568" i="12"/>
  <c r="U567"/>
  <c r="Z567"/>
  <c r="X567"/>
  <c r="V567"/>
  <c r="D298"/>
  <c r="E298" s="1"/>
  <c r="F298" s="1"/>
  <c r="T568" i="14" l="1"/>
  <c r="Z567"/>
  <c r="X567"/>
  <c r="V567"/>
  <c r="Y567"/>
  <c r="W567"/>
  <c r="U567"/>
  <c r="F566"/>
  <c r="D566"/>
  <c r="B566"/>
  <c r="A567"/>
  <c r="G566"/>
  <c r="C566"/>
  <c r="Y567" i="13"/>
  <c r="W567"/>
  <c r="U567"/>
  <c r="T568"/>
  <c r="Z567"/>
  <c r="X567"/>
  <c r="A568"/>
  <c r="G567"/>
  <c r="F567"/>
  <c r="B567"/>
  <c r="Z568" i="12"/>
  <c r="X568"/>
  <c r="V568"/>
  <c r="T569"/>
  <c r="U568"/>
  <c r="G298"/>
  <c r="F567" i="14" l="1"/>
  <c r="D567"/>
  <c r="B567"/>
  <c r="A568"/>
  <c r="G567"/>
  <c r="C567"/>
  <c r="T569"/>
  <c r="Z568"/>
  <c r="X568"/>
  <c r="V568"/>
  <c r="Y568"/>
  <c r="W568"/>
  <c r="U568"/>
  <c r="A569" i="13"/>
  <c r="G568"/>
  <c r="F568"/>
  <c r="B568"/>
  <c r="Y568"/>
  <c r="W568"/>
  <c r="U568"/>
  <c r="T569"/>
  <c r="Z568"/>
  <c r="X568"/>
  <c r="T570" i="12"/>
  <c r="U569"/>
  <c r="Z569"/>
  <c r="X569"/>
  <c r="V569"/>
  <c r="D299"/>
  <c r="E299" s="1"/>
  <c r="F299" s="1"/>
  <c r="T570" i="14" l="1"/>
  <c r="Z569"/>
  <c r="X569"/>
  <c r="V569"/>
  <c r="Y569"/>
  <c r="W569"/>
  <c r="U569"/>
  <c r="F568"/>
  <c r="D568"/>
  <c r="B568"/>
  <c r="A569"/>
  <c r="G568"/>
  <c r="C568"/>
  <c r="Y569" i="13"/>
  <c r="W569"/>
  <c r="U569"/>
  <c r="T570"/>
  <c r="Z569"/>
  <c r="X569"/>
  <c r="A570"/>
  <c r="G569"/>
  <c r="F569"/>
  <c r="B569"/>
  <c r="Z570" i="12"/>
  <c r="X570"/>
  <c r="V570"/>
  <c r="T571"/>
  <c r="U570"/>
  <c r="G299"/>
  <c r="F569" i="14" l="1"/>
  <c r="D569"/>
  <c r="B569"/>
  <c r="A570"/>
  <c r="G569"/>
  <c r="C569"/>
  <c r="T571"/>
  <c r="Z570"/>
  <c r="X570"/>
  <c r="V570"/>
  <c r="Y570"/>
  <c r="W570"/>
  <c r="U570"/>
  <c r="A571" i="13"/>
  <c r="G570"/>
  <c r="F570"/>
  <c r="B570"/>
  <c r="Y570"/>
  <c r="W570"/>
  <c r="U570"/>
  <c r="T571"/>
  <c r="Z570"/>
  <c r="X570"/>
  <c r="T572" i="12"/>
  <c r="U571"/>
  <c r="Z571"/>
  <c r="X571"/>
  <c r="V571"/>
  <c r="D300"/>
  <c r="E300" s="1"/>
  <c r="F300" s="1"/>
  <c r="T572" i="14" l="1"/>
  <c r="Z571"/>
  <c r="X571"/>
  <c r="V571"/>
  <c r="Y571"/>
  <c r="W571"/>
  <c r="U571"/>
  <c r="F570"/>
  <c r="D570"/>
  <c r="B570"/>
  <c r="A571"/>
  <c r="G570"/>
  <c r="C570"/>
  <c r="Y571" i="13"/>
  <c r="W571"/>
  <c r="U571"/>
  <c r="T572"/>
  <c r="Z571"/>
  <c r="X571"/>
  <c r="A572"/>
  <c r="G571"/>
  <c r="F571"/>
  <c r="B571"/>
  <c r="Z572" i="12"/>
  <c r="X572"/>
  <c r="V572"/>
  <c r="T573"/>
  <c r="U572"/>
  <c r="G300"/>
  <c r="F571" i="14" l="1"/>
  <c r="D571"/>
  <c r="B571"/>
  <c r="A572"/>
  <c r="G571"/>
  <c r="C571"/>
  <c r="T573"/>
  <c r="Z572"/>
  <c r="X572"/>
  <c r="V572"/>
  <c r="Y572"/>
  <c r="W572"/>
  <c r="U572"/>
  <c r="A573" i="13"/>
  <c r="G572"/>
  <c r="F572"/>
  <c r="B572"/>
  <c r="Y572"/>
  <c r="W572"/>
  <c r="U572"/>
  <c r="T573"/>
  <c r="Z572"/>
  <c r="X572"/>
  <c r="T574" i="12"/>
  <c r="U573"/>
  <c r="Z573"/>
  <c r="X573"/>
  <c r="V573"/>
  <c r="D301"/>
  <c r="E301" s="1"/>
  <c r="F301" s="1"/>
  <c r="T574" i="14" l="1"/>
  <c r="Z573"/>
  <c r="X573"/>
  <c r="V573"/>
  <c r="Y573"/>
  <c r="W573"/>
  <c r="U573"/>
  <c r="F572"/>
  <c r="D572"/>
  <c r="B572"/>
  <c r="A573"/>
  <c r="G572"/>
  <c r="C572"/>
  <c r="Y573" i="13"/>
  <c r="W573"/>
  <c r="U573"/>
  <c r="T574"/>
  <c r="Z573"/>
  <c r="X573"/>
  <c r="A574"/>
  <c r="G573"/>
  <c r="F573"/>
  <c r="B573"/>
  <c r="Z574" i="12"/>
  <c r="X574"/>
  <c r="V574"/>
  <c r="T575"/>
  <c r="U574"/>
  <c r="G301"/>
  <c r="F573" i="14" l="1"/>
  <c r="D573"/>
  <c r="B573"/>
  <c r="A574"/>
  <c r="G573"/>
  <c r="C573"/>
  <c r="T575"/>
  <c r="Z574"/>
  <c r="X574"/>
  <c r="V574"/>
  <c r="Y574"/>
  <c r="W574"/>
  <c r="U574"/>
  <c r="A575" i="13"/>
  <c r="G574"/>
  <c r="F574"/>
  <c r="B574"/>
  <c r="Y574"/>
  <c r="W574"/>
  <c r="U574"/>
  <c r="T575"/>
  <c r="Z574"/>
  <c r="X574"/>
  <c r="T576" i="12"/>
  <c r="U575"/>
  <c r="Z575"/>
  <c r="X575"/>
  <c r="V575"/>
  <c r="D302"/>
  <c r="E302" s="1"/>
  <c r="F302" s="1"/>
  <c r="T576" i="14" l="1"/>
  <c r="Z575"/>
  <c r="X575"/>
  <c r="V575"/>
  <c r="Y575"/>
  <c r="W575"/>
  <c r="U575"/>
  <c r="F574"/>
  <c r="D574"/>
  <c r="B574"/>
  <c r="A575"/>
  <c r="G574"/>
  <c r="C574"/>
  <c r="Y575" i="13"/>
  <c r="W575"/>
  <c r="U575"/>
  <c r="T576"/>
  <c r="Z575"/>
  <c r="X575"/>
  <c r="A576"/>
  <c r="G575"/>
  <c r="F575"/>
  <c r="B575"/>
  <c r="Z576" i="12"/>
  <c r="X576"/>
  <c r="V576"/>
  <c r="T577"/>
  <c r="U576"/>
  <c r="G302"/>
  <c r="F575" i="14" l="1"/>
  <c r="D575"/>
  <c r="B575"/>
  <c r="A576"/>
  <c r="G575"/>
  <c r="C575"/>
  <c r="T577"/>
  <c r="Z576"/>
  <c r="X576"/>
  <c r="V576"/>
  <c r="Y576"/>
  <c r="W576"/>
  <c r="U576"/>
  <c r="A577" i="13"/>
  <c r="G576"/>
  <c r="F576"/>
  <c r="B576"/>
  <c r="Y576"/>
  <c r="W576"/>
  <c r="U576"/>
  <c r="T577"/>
  <c r="Z576"/>
  <c r="X576"/>
  <c r="T578" i="12"/>
  <c r="U577"/>
  <c r="Z577"/>
  <c r="X577"/>
  <c r="V577"/>
  <c r="D303"/>
  <c r="E303" s="1"/>
  <c r="F303" s="1"/>
  <c r="T578" i="14" l="1"/>
  <c r="Z577"/>
  <c r="X577"/>
  <c r="V577"/>
  <c r="Y577"/>
  <c r="W577"/>
  <c r="U577"/>
  <c r="F576"/>
  <c r="D576"/>
  <c r="B576"/>
  <c r="A577"/>
  <c r="G576"/>
  <c r="C576"/>
  <c r="Y577" i="13"/>
  <c r="W577"/>
  <c r="U577"/>
  <c r="T578"/>
  <c r="Z577"/>
  <c r="X577"/>
  <c r="A578"/>
  <c r="G577"/>
  <c r="F577"/>
  <c r="B577"/>
  <c r="Z578" i="12"/>
  <c r="X578"/>
  <c r="V578"/>
  <c r="T579"/>
  <c r="U578"/>
  <c r="G303"/>
  <c r="F577" i="14" l="1"/>
  <c r="D577"/>
  <c r="B577"/>
  <c r="A578"/>
  <c r="G577"/>
  <c r="C577"/>
  <c r="T579"/>
  <c r="Z578"/>
  <c r="X578"/>
  <c r="V578"/>
  <c r="Y578"/>
  <c r="W578"/>
  <c r="U578"/>
  <c r="A579" i="13"/>
  <c r="G578"/>
  <c r="F578"/>
  <c r="B578"/>
  <c r="Y578"/>
  <c r="W578"/>
  <c r="U578"/>
  <c r="T579"/>
  <c r="Z578"/>
  <c r="X578"/>
  <c r="T580" i="12"/>
  <c r="U579"/>
  <c r="Z579"/>
  <c r="X579"/>
  <c r="V579"/>
  <c r="D304"/>
  <c r="E304" s="1"/>
  <c r="F304" s="1"/>
  <c r="T580" i="14" l="1"/>
  <c r="Z579"/>
  <c r="X579"/>
  <c r="V579"/>
  <c r="Y579"/>
  <c r="W579"/>
  <c r="U579"/>
  <c r="F578"/>
  <c r="D578"/>
  <c r="B578"/>
  <c r="A579"/>
  <c r="G578"/>
  <c r="C578"/>
  <c r="Y579" i="13"/>
  <c r="W579"/>
  <c r="U579"/>
  <c r="T580"/>
  <c r="Z579"/>
  <c r="X579"/>
  <c r="A580"/>
  <c r="G579"/>
  <c r="F579"/>
  <c r="B579"/>
  <c r="Z580" i="12"/>
  <c r="X580"/>
  <c r="V580"/>
  <c r="T581"/>
  <c r="U580"/>
  <c r="G304"/>
  <c r="F579" i="14" l="1"/>
  <c r="D579"/>
  <c r="B579"/>
  <c r="A580"/>
  <c r="G579"/>
  <c r="C579"/>
  <c r="T581"/>
  <c r="Z580"/>
  <c r="X580"/>
  <c r="V580"/>
  <c r="Y580"/>
  <c r="W580"/>
  <c r="U580"/>
  <c r="A581" i="13"/>
  <c r="G580"/>
  <c r="F580"/>
  <c r="B580"/>
  <c r="Y580"/>
  <c r="W580"/>
  <c r="U580"/>
  <c r="T581"/>
  <c r="Z580"/>
  <c r="X580"/>
  <c r="T582" i="12"/>
  <c r="U581"/>
  <c r="Z581"/>
  <c r="X581"/>
  <c r="V581"/>
  <c r="D305"/>
  <c r="E305" s="1"/>
  <c r="F305" s="1"/>
  <c r="T582" i="14" l="1"/>
  <c r="Z581"/>
  <c r="X581"/>
  <c r="V581"/>
  <c r="Y581"/>
  <c r="W581"/>
  <c r="U581"/>
  <c r="F580"/>
  <c r="D580"/>
  <c r="B580"/>
  <c r="A581"/>
  <c r="G580"/>
  <c r="C580"/>
  <c r="Y581" i="13"/>
  <c r="W581"/>
  <c r="U581"/>
  <c r="T582"/>
  <c r="Z581"/>
  <c r="X581"/>
  <c r="A582"/>
  <c r="G581"/>
  <c r="F581"/>
  <c r="B581"/>
  <c r="Z582" i="12"/>
  <c r="X582"/>
  <c r="V582"/>
  <c r="T583"/>
  <c r="U582"/>
  <c r="G305"/>
  <c r="F581" i="14" l="1"/>
  <c r="D581"/>
  <c r="B581"/>
  <c r="A582"/>
  <c r="G581"/>
  <c r="C581"/>
  <c r="T583"/>
  <c r="Z582"/>
  <c r="X582"/>
  <c r="V582"/>
  <c r="Y582"/>
  <c r="W582"/>
  <c r="U582"/>
  <c r="A583" i="13"/>
  <c r="G582"/>
  <c r="F582"/>
  <c r="B582"/>
  <c r="Y582"/>
  <c r="W582"/>
  <c r="U582"/>
  <c r="T583"/>
  <c r="Z582"/>
  <c r="X582"/>
  <c r="T584" i="12"/>
  <c r="U583"/>
  <c r="Z583"/>
  <c r="X583"/>
  <c r="V583"/>
  <c r="D306"/>
  <c r="E306" s="1"/>
  <c r="F306" s="1"/>
  <c r="T584" i="14" l="1"/>
  <c r="Z583"/>
  <c r="X583"/>
  <c r="V583"/>
  <c r="Y583"/>
  <c r="W583"/>
  <c r="U583"/>
  <c r="F582"/>
  <c r="D582"/>
  <c r="B582"/>
  <c r="A583"/>
  <c r="G582"/>
  <c r="C582"/>
  <c r="Y583" i="13"/>
  <c r="W583"/>
  <c r="U583"/>
  <c r="T584"/>
  <c r="Z583"/>
  <c r="X583"/>
  <c r="A584"/>
  <c r="G583"/>
  <c r="F583"/>
  <c r="B583"/>
  <c r="Z584" i="12"/>
  <c r="X584"/>
  <c r="V584"/>
  <c r="T585"/>
  <c r="U584"/>
  <c r="G306"/>
  <c r="F583" i="14" l="1"/>
  <c r="D583"/>
  <c r="B583"/>
  <c r="A584"/>
  <c r="G583"/>
  <c r="C583"/>
  <c r="T585"/>
  <c r="Z584"/>
  <c r="X584"/>
  <c r="V584"/>
  <c r="Y584"/>
  <c r="W584"/>
  <c r="U584"/>
  <c r="A585" i="13"/>
  <c r="G584"/>
  <c r="F584"/>
  <c r="B584"/>
  <c r="Y584"/>
  <c r="W584"/>
  <c r="U584"/>
  <c r="T585"/>
  <c r="Z584"/>
  <c r="X584"/>
  <c r="T586" i="12"/>
  <c r="U585"/>
  <c r="Z585"/>
  <c r="X585"/>
  <c r="V585"/>
  <c r="D307"/>
  <c r="E307" s="1"/>
  <c r="F307" s="1"/>
  <c r="T586" i="14" l="1"/>
  <c r="Z585"/>
  <c r="X585"/>
  <c r="V585"/>
  <c r="Y585"/>
  <c r="W585"/>
  <c r="U585"/>
  <c r="F584"/>
  <c r="D584"/>
  <c r="B584"/>
  <c r="A585"/>
  <c r="G584"/>
  <c r="C584"/>
  <c r="Y585" i="13"/>
  <c r="W585"/>
  <c r="U585"/>
  <c r="T586"/>
  <c r="Z585"/>
  <c r="X585"/>
  <c r="A586"/>
  <c r="G585"/>
  <c r="F585"/>
  <c r="B585"/>
  <c r="Z586" i="12"/>
  <c r="X586"/>
  <c r="V586"/>
  <c r="T587"/>
  <c r="U586"/>
  <c r="G307"/>
  <c r="F585" i="14" l="1"/>
  <c r="D585"/>
  <c r="B585"/>
  <c r="A586"/>
  <c r="G585"/>
  <c r="C585"/>
  <c r="T587"/>
  <c r="Z586"/>
  <c r="X586"/>
  <c r="V586"/>
  <c r="Y586"/>
  <c r="W586"/>
  <c r="U586"/>
  <c r="A587" i="13"/>
  <c r="G586"/>
  <c r="F586"/>
  <c r="B586"/>
  <c r="Y586"/>
  <c r="W586"/>
  <c r="U586"/>
  <c r="T587"/>
  <c r="Z586"/>
  <c r="X586"/>
  <c r="T588" i="12"/>
  <c r="U587"/>
  <c r="Z587"/>
  <c r="X587"/>
  <c r="V587"/>
  <c r="D308"/>
  <c r="E308" s="1"/>
  <c r="F308" s="1"/>
  <c r="T588" i="14" l="1"/>
  <c r="Z587"/>
  <c r="X587"/>
  <c r="V587"/>
  <c r="Y587"/>
  <c r="W587"/>
  <c r="U587"/>
  <c r="F586"/>
  <c r="D586"/>
  <c r="B586"/>
  <c r="A587"/>
  <c r="G586"/>
  <c r="C586"/>
  <c r="Y587" i="13"/>
  <c r="W587"/>
  <c r="U587"/>
  <c r="T588"/>
  <c r="Z587"/>
  <c r="X587"/>
  <c r="A588"/>
  <c r="G587"/>
  <c r="F587"/>
  <c r="B587"/>
  <c r="Z588" i="12"/>
  <c r="X588"/>
  <c r="V588"/>
  <c r="T589"/>
  <c r="U588"/>
  <c r="G308"/>
  <c r="F587" i="14" l="1"/>
  <c r="D587"/>
  <c r="B587"/>
  <c r="A588"/>
  <c r="G587"/>
  <c r="C587"/>
  <c r="T589"/>
  <c r="Z588"/>
  <c r="X588"/>
  <c r="V588"/>
  <c r="Y588"/>
  <c r="W588"/>
  <c r="U588"/>
  <c r="A589" i="13"/>
  <c r="G588"/>
  <c r="F588"/>
  <c r="B588"/>
  <c r="Y588"/>
  <c r="W588"/>
  <c r="U588"/>
  <c r="T589"/>
  <c r="Z588"/>
  <c r="X588"/>
  <c r="T590" i="12"/>
  <c r="U589"/>
  <c r="Z589"/>
  <c r="X589"/>
  <c r="V589"/>
  <c r="D309"/>
  <c r="E309" s="1"/>
  <c r="F309" s="1"/>
  <c r="T590" i="14" l="1"/>
  <c r="Z589"/>
  <c r="X589"/>
  <c r="V589"/>
  <c r="Y589"/>
  <c r="W589"/>
  <c r="U589"/>
  <c r="F588"/>
  <c r="D588"/>
  <c r="B588"/>
  <c r="A589"/>
  <c r="G588"/>
  <c r="C588"/>
  <c r="Y589" i="13"/>
  <c r="W589"/>
  <c r="U589"/>
  <c r="T590"/>
  <c r="Z589"/>
  <c r="X589"/>
  <c r="A590"/>
  <c r="G589"/>
  <c r="F589"/>
  <c r="B589"/>
  <c r="Z590" i="12"/>
  <c r="X590"/>
  <c r="V590"/>
  <c r="T591"/>
  <c r="U590"/>
  <c r="G309"/>
  <c r="F589" i="14" l="1"/>
  <c r="D589"/>
  <c r="B589"/>
  <c r="A590"/>
  <c r="G589"/>
  <c r="C589"/>
  <c r="T591"/>
  <c r="Z590"/>
  <c r="X590"/>
  <c r="V590"/>
  <c r="Y590"/>
  <c r="W590"/>
  <c r="U590"/>
  <c r="A591" i="13"/>
  <c r="G590"/>
  <c r="F590"/>
  <c r="B590"/>
  <c r="Y590"/>
  <c r="W590"/>
  <c r="U590"/>
  <c r="T591"/>
  <c r="Z590"/>
  <c r="X590"/>
  <c r="T592" i="12"/>
  <c r="U591"/>
  <c r="Z591"/>
  <c r="X591"/>
  <c r="V591"/>
  <c r="D310"/>
  <c r="E310" s="1"/>
  <c r="F310" s="1"/>
  <c r="T592" i="14" l="1"/>
  <c r="Z591"/>
  <c r="X591"/>
  <c r="V591"/>
  <c r="Y591"/>
  <c r="W591"/>
  <c r="U591"/>
  <c r="F590"/>
  <c r="D590"/>
  <c r="B590"/>
  <c r="A591"/>
  <c r="G590"/>
  <c r="C590"/>
  <c r="Y591" i="13"/>
  <c r="W591"/>
  <c r="U591"/>
  <c r="T592"/>
  <c r="Z591"/>
  <c r="X591"/>
  <c r="A592"/>
  <c r="G591"/>
  <c r="F591"/>
  <c r="B591"/>
  <c r="Z592" i="12"/>
  <c r="X592"/>
  <c r="V592"/>
  <c r="T593"/>
  <c r="U592"/>
  <c r="G310"/>
  <c r="F591" i="14" l="1"/>
  <c r="D591"/>
  <c r="B591"/>
  <c r="A592"/>
  <c r="G591"/>
  <c r="C591"/>
  <c r="T593"/>
  <c r="Z592"/>
  <c r="X592"/>
  <c r="V592"/>
  <c r="Y592"/>
  <c r="W592"/>
  <c r="U592"/>
  <c r="A593" i="13"/>
  <c r="G592"/>
  <c r="F592"/>
  <c r="B592"/>
  <c r="Y592"/>
  <c r="W592"/>
  <c r="U592"/>
  <c r="T593"/>
  <c r="Z592"/>
  <c r="X592"/>
  <c r="T594" i="12"/>
  <c r="U593"/>
  <c r="Z593"/>
  <c r="X593"/>
  <c r="V593"/>
  <c r="T594" i="14" l="1"/>
  <c r="Z593"/>
  <c r="X593"/>
  <c r="V593"/>
  <c r="Y593"/>
  <c r="W593"/>
  <c r="U593"/>
  <c r="F592"/>
  <c r="D592"/>
  <c r="B592"/>
  <c r="A593"/>
  <c r="G592"/>
  <c r="C592"/>
  <c r="Y593" i="13"/>
  <c r="W593"/>
  <c r="U593"/>
  <c r="T594"/>
  <c r="Z593"/>
  <c r="X593"/>
  <c r="A594"/>
  <c r="G593"/>
  <c r="F593"/>
  <c r="B593"/>
  <c r="Z594" i="12"/>
  <c r="X594"/>
  <c r="V594"/>
  <c r="T595"/>
  <c r="U594"/>
  <c r="F593" i="14" l="1"/>
  <c r="D593"/>
  <c r="B593"/>
  <c r="A594"/>
  <c r="G593"/>
  <c r="C593"/>
  <c r="T595"/>
  <c r="Z594"/>
  <c r="X594"/>
  <c r="V594"/>
  <c r="Y594"/>
  <c r="W594"/>
  <c r="U594"/>
  <c r="A595" i="13"/>
  <c r="G594"/>
  <c r="F594"/>
  <c r="B594"/>
  <c r="Y594"/>
  <c r="W594"/>
  <c r="U594"/>
  <c r="T595"/>
  <c r="Z594"/>
  <c r="X594"/>
  <c r="T596" i="12"/>
  <c r="U595"/>
  <c r="Z595"/>
  <c r="X595"/>
  <c r="V595"/>
  <c r="T596" i="14" l="1"/>
  <c r="Z595"/>
  <c r="X595"/>
  <c r="V595"/>
  <c r="Y595"/>
  <c r="W595"/>
  <c r="U595"/>
  <c r="F594"/>
  <c r="D594"/>
  <c r="B594"/>
  <c r="A595"/>
  <c r="G594"/>
  <c r="C594"/>
  <c r="Y595" i="13"/>
  <c r="W595"/>
  <c r="U595"/>
  <c r="T596"/>
  <c r="Z595"/>
  <c r="X595"/>
  <c r="A596"/>
  <c r="G595"/>
  <c r="F595"/>
  <c r="B595"/>
  <c r="Z596" i="12"/>
  <c r="X596"/>
  <c r="V596"/>
  <c r="T597"/>
  <c r="U596"/>
  <c r="F595" i="14" l="1"/>
  <c r="D595"/>
  <c r="B595"/>
  <c r="A596"/>
  <c r="G595"/>
  <c r="C595"/>
  <c r="T597"/>
  <c r="Z596"/>
  <c r="X596"/>
  <c r="V596"/>
  <c r="Y596"/>
  <c r="W596"/>
  <c r="U596"/>
  <c r="A597" i="13"/>
  <c r="G596"/>
  <c r="F596"/>
  <c r="B596"/>
  <c r="Y596"/>
  <c r="W596"/>
  <c r="U596"/>
  <c r="T597"/>
  <c r="Z596"/>
  <c r="X596"/>
  <c r="T598" i="12"/>
  <c r="U597"/>
  <c r="Z597"/>
  <c r="X597"/>
  <c r="V597"/>
  <c r="T598" i="14" l="1"/>
  <c r="Z597"/>
  <c r="X597"/>
  <c r="V597"/>
  <c r="Y597"/>
  <c r="W597"/>
  <c r="U597"/>
  <c r="F596"/>
  <c r="D596"/>
  <c r="B596"/>
  <c r="A597"/>
  <c r="G596"/>
  <c r="C596"/>
  <c r="Y597" i="13"/>
  <c r="W597"/>
  <c r="U597"/>
  <c r="T598"/>
  <c r="Z597"/>
  <c r="X597"/>
  <c r="A598"/>
  <c r="G597"/>
  <c r="F597"/>
  <c r="B597"/>
  <c r="Z598" i="12"/>
  <c r="X598"/>
  <c r="V598"/>
  <c r="T599"/>
  <c r="U598"/>
  <c r="F597" i="14" l="1"/>
  <c r="D597"/>
  <c r="B597"/>
  <c r="A598"/>
  <c r="G597"/>
  <c r="C597"/>
  <c r="T599"/>
  <c r="Z598"/>
  <c r="X598"/>
  <c r="V598"/>
  <c r="Y598"/>
  <c r="W598"/>
  <c r="U598"/>
  <c r="A599" i="13"/>
  <c r="G598"/>
  <c r="F598"/>
  <c r="B598"/>
  <c r="Y598"/>
  <c r="T599"/>
  <c r="Z598"/>
  <c r="W598"/>
  <c r="U598"/>
  <c r="X598"/>
  <c r="T600" i="12"/>
  <c r="U599"/>
  <c r="Z599"/>
  <c r="X599"/>
  <c r="V599"/>
  <c r="T600" i="14" l="1"/>
  <c r="Z599"/>
  <c r="X599"/>
  <c r="V599"/>
  <c r="Y599"/>
  <c r="W599"/>
  <c r="U599"/>
  <c r="F598"/>
  <c r="D598"/>
  <c r="B598"/>
  <c r="A599"/>
  <c r="G598"/>
  <c r="C598"/>
  <c r="Y599" i="13"/>
  <c r="W599"/>
  <c r="U599"/>
  <c r="T600"/>
  <c r="Z599"/>
  <c r="X599"/>
  <c r="A600"/>
  <c r="G599"/>
  <c r="F599"/>
  <c r="B599"/>
  <c r="Z600" i="12"/>
  <c r="X600"/>
  <c r="V600"/>
  <c r="T601"/>
  <c r="U600"/>
  <c r="F599" i="14" l="1"/>
  <c r="D599"/>
  <c r="B599"/>
  <c r="A600"/>
  <c r="G599"/>
  <c r="C599"/>
  <c r="T601"/>
  <c r="Z600"/>
  <c r="X600"/>
  <c r="V600"/>
  <c r="Y600"/>
  <c r="W600"/>
  <c r="U600"/>
  <c r="A601" i="13"/>
  <c r="G600"/>
  <c r="F600"/>
  <c r="B600"/>
  <c r="Y600"/>
  <c r="W600"/>
  <c r="U600"/>
  <c r="T601"/>
  <c r="Z600"/>
  <c r="X600"/>
  <c r="T602" i="12"/>
  <c r="U601"/>
  <c r="Z601"/>
  <c r="X601"/>
  <c r="V601"/>
  <c r="T602" i="14" l="1"/>
  <c r="Z601"/>
  <c r="X601"/>
  <c r="V601"/>
  <c r="Y601"/>
  <c r="W601"/>
  <c r="U601"/>
  <c r="F600"/>
  <c r="D600"/>
  <c r="B600"/>
  <c r="A601"/>
  <c r="G600"/>
  <c r="C600"/>
  <c r="Y601" i="13"/>
  <c r="W601"/>
  <c r="U601"/>
  <c r="T602"/>
  <c r="Z601"/>
  <c r="X601"/>
  <c r="A602"/>
  <c r="G601"/>
  <c r="F601"/>
  <c r="B601"/>
  <c r="Z602" i="12"/>
  <c r="X602"/>
  <c r="V602"/>
  <c r="T603"/>
  <c r="U602"/>
  <c r="F601" i="14" l="1"/>
  <c r="D601"/>
  <c r="B601"/>
  <c r="A602"/>
  <c r="G601"/>
  <c r="C601"/>
  <c r="T603"/>
  <c r="Z602"/>
  <c r="X602"/>
  <c r="V602"/>
  <c r="Y602"/>
  <c r="W602"/>
  <c r="U602"/>
  <c r="A603" i="13"/>
  <c r="G602"/>
  <c r="F602"/>
  <c r="B602"/>
  <c r="Y602"/>
  <c r="W602"/>
  <c r="U602"/>
  <c r="T603"/>
  <c r="Z602"/>
  <c r="X602"/>
  <c r="T604" i="12"/>
  <c r="U603"/>
  <c r="Z603"/>
  <c r="X603"/>
  <c r="V603"/>
  <c r="T604" i="14" l="1"/>
  <c r="Z603"/>
  <c r="X603"/>
  <c r="V603"/>
  <c r="Y603"/>
  <c r="W603"/>
  <c r="U603"/>
  <c r="F602"/>
  <c r="D602"/>
  <c r="B602"/>
  <c r="A603"/>
  <c r="G602"/>
  <c r="C602"/>
  <c r="Y603" i="13"/>
  <c r="W603"/>
  <c r="U603"/>
  <c r="T604"/>
  <c r="Z603"/>
  <c r="X603"/>
  <c r="A604"/>
  <c r="G603"/>
  <c r="F603"/>
  <c r="B603"/>
  <c r="Z604" i="12"/>
  <c r="X604"/>
  <c r="V604"/>
  <c r="T605"/>
  <c r="U604"/>
  <c r="F603" i="14" l="1"/>
  <c r="D603"/>
  <c r="B603"/>
  <c r="A604"/>
  <c r="G603"/>
  <c r="C603"/>
  <c r="T605"/>
  <c r="Z604"/>
  <c r="X604"/>
  <c r="V604"/>
  <c r="Y604"/>
  <c r="W604"/>
  <c r="U604"/>
  <c r="A605" i="13"/>
  <c r="G604"/>
  <c r="F604"/>
  <c r="B604"/>
  <c r="Y604"/>
  <c r="W604"/>
  <c r="U604"/>
  <c r="T605"/>
  <c r="Z604"/>
  <c r="X604"/>
  <c r="T606" i="12"/>
  <c r="U605"/>
  <c r="Z605"/>
  <c r="X605"/>
  <c r="V605"/>
  <c r="T606" i="14" l="1"/>
  <c r="Z605"/>
  <c r="X605"/>
  <c r="V605"/>
  <c r="Y605"/>
  <c r="W605"/>
  <c r="U605"/>
  <c r="F604"/>
  <c r="D604"/>
  <c r="B604"/>
  <c r="A605"/>
  <c r="G604"/>
  <c r="C604"/>
  <c r="Y605" i="13"/>
  <c r="W605"/>
  <c r="U605"/>
  <c r="T606"/>
  <c r="Z605"/>
  <c r="X605"/>
  <c r="A606"/>
  <c r="G605"/>
  <c r="F605"/>
  <c r="B605"/>
  <c r="Z606" i="12"/>
  <c r="X606"/>
  <c r="V606"/>
  <c r="T607"/>
  <c r="U606"/>
  <c r="F605" i="14" l="1"/>
  <c r="D605"/>
  <c r="B605"/>
  <c r="A606"/>
  <c r="G605"/>
  <c r="C605"/>
  <c r="T607"/>
  <c r="Z606"/>
  <c r="X606"/>
  <c r="V606"/>
  <c r="Y606"/>
  <c r="W606"/>
  <c r="U606"/>
  <c r="A607" i="13"/>
  <c r="G606"/>
  <c r="F606"/>
  <c r="B606"/>
  <c r="Y606"/>
  <c r="W606"/>
  <c r="U606"/>
  <c r="T607"/>
  <c r="Z606"/>
  <c r="X606"/>
  <c r="T608" i="12"/>
  <c r="U607"/>
  <c r="Z607"/>
  <c r="X607"/>
  <c r="V607"/>
  <c r="T608" i="14" l="1"/>
  <c r="Z607"/>
  <c r="X607"/>
  <c r="V607"/>
  <c r="Y607"/>
  <c r="W607"/>
  <c r="U607"/>
  <c r="F606"/>
  <c r="D606"/>
  <c r="B606"/>
  <c r="A607"/>
  <c r="G606"/>
  <c r="C606"/>
  <c r="Y607" i="13"/>
  <c r="W607"/>
  <c r="U607"/>
  <c r="T608"/>
  <c r="Z607"/>
  <c r="X607"/>
  <c r="A608"/>
  <c r="G607"/>
  <c r="F607"/>
  <c r="B607"/>
  <c r="Z608" i="12"/>
  <c r="X608"/>
  <c r="V608"/>
  <c r="T609"/>
  <c r="U608"/>
  <c r="F607" i="14" l="1"/>
  <c r="D607"/>
  <c r="B607"/>
  <c r="A608"/>
  <c r="G607"/>
  <c r="C607"/>
  <c r="T609"/>
  <c r="Z608"/>
  <c r="X608"/>
  <c r="V608"/>
  <c r="Y608"/>
  <c r="W608"/>
  <c r="U608"/>
  <c r="A609" i="13"/>
  <c r="G608"/>
  <c r="F608"/>
  <c r="B608"/>
  <c r="Y608"/>
  <c r="W608"/>
  <c r="U608"/>
  <c r="T609"/>
  <c r="Z608"/>
  <c r="X608"/>
  <c r="T610" i="12"/>
  <c r="U609"/>
  <c r="Z609"/>
  <c r="X609"/>
  <c r="V609"/>
  <c r="F608" i="14" l="1"/>
  <c r="D608"/>
  <c r="B608"/>
  <c r="A609"/>
  <c r="G608"/>
  <c r="C608"/>
  <c r="T610"/>
  <c r="Z609"/>
  <c r="X609"/>
  <c r="V609"/>
  <c r="Y609"/>
  <c r="W609"/>
  <c r="U609"/>
  <c r="Y609" i="13"/>
  <c r="W609"/>
  <c r="U609"/>
  <c r="T610"/>
  <c r="Z609"/>
  <c r="X609"/>
  <c r="A610"/>
  <c r="G609"/>
  <c r="F609"/>
  <c r="B609"/>
  <c r="Z610" i="12"/>
  <c r="X610"/>
  <c r="V610"/>
  <c r="T611"/>
  <c r="U610"/>
  <c r="F609" i="14" l="1"/>
  <c r="D609"/>
  <c r="B609"/>
  <c r="A610"/>
  <c r="G609"/>
  <c r="C609"/>
  <c r="T611"/>
  <c r="Z610"/>
  <c r="X610"/>
  <c r="V610"/>
  <c r="Y610"/>
  <c r="W610"/>
  <c r="U610"/>
  <c r="A611" i="13"/>
  <c r="G610"/>
  <c r="F610"/>
  <c r="B610"/>
  <c r="Y610"/>
  <c r="W610"/>
  <c r="U610"/>
  <c r="T611"/>
  <c r="Z610"/>
  <c r="X610"/>
  <c r="T612" i="12"/>
  <c r="U611"/>
  <c r="Z611"/>
  <c r="X611"/>
  <c r="V611"/>
  <c r="T612" i="14" l="1"/>
  <c r="Z611"/>
  <c r="X611"/>
  <c r="V611"/>
  <c r="Y611"/>
  <c r="W611"/>
  <c r="U611"/>
  <c r="F610"/>
  <c r="D610"/>
  <c r="B610"/>
  <c r="A611"/>
  <c r="G610"/>
  <c r="C610"/>
  <c r="Y611" i="13"/>
  <c r="W611"/>
  <c r="U611"/>
  <c r="T612"/>
  <c r="Z611"/>
  <c r="X611"/>
  <c r="A612"/>
  <c r="G611"/>
  <c r="F611"/>
  <c r="B611"/>
  <c r="Z612" i="12"/>
  <c r="X612"/>
  <c r="V612"/>
  <c r="T613"/>
  <c r="U612"/>
  <c r="F611" i="14" l="1"/>
  <c r="D611"/>
  <c r="B611"/>
  <c r="A612"/>
  <c r="G611"/>
  <c r="C611"/>
  <c r="T613"/>
  <c r="Z612"/>
  <c r="X612"/>
  <c r="V612"/>
  <c r="Y612"/>
  <c r="W612"/>
  <c r="U612"/>
  <c r="A613" i="13"/>
  <c r="G612"/>
  <c r="F612"/>
  <c r="B612"/>
  <c r="Y612"/>
  <c r="W612"/>
  <c r="U612"/>
  <c r="T613"/>
  <c r="Z612"/>
  <c r="X612"/>
  <c r="T614" i="12"/>
  <c r="U613"/>
  <c r="Z613"/>
  <c r="X613"/>
  <c r="V613"/>
  <c r="T614" i="14" l="1"/>
  <c r="Z613"/>
  <c r="X613"/>
  <c r="V613"/>
  <c r="Y613"/>
  <c r="W613"/>
  <c r="U613"/>
  <c r="F612"/>
  <c r="D612"/>
  <c r="B612"/>
  <c r="A613"/>
  <c r="G612"/>
  <c r="C612"/>
  <c r="Y613" i="13"/>
  <c r="W613"/>
  <c r="U613"/>
  <c r="T614"/>
  <c r="Z613"/>
  <c r="X613"/>
  <c r="A614"/>
  <c r="G613"/>
  <c r="F613"/>
  <c r="B613"/>
  <c r="Z614" i="12"/>
  <c r="X614"/>
  <c r="V614"/>
  <c r="T615"/>
  <c r="U614"/>
  <c r="F613" i="14" l="1"/>
  <c r="D613"/>
  <c r="B613"/>
  <c r="A614"/>
  <c r="G613"/>
  <c r="C613"/>
  <c r="T615"/>
  <c r="Z614"/>
  <c r="X614"/>
  <c r="V614"/>
  <c r="Y614"/>
  <c r="W614"/>
  <c r="U614"/>
  <c r="A615" i="13"/>
  <c r="G614"/>
  <c r="F614"/>
  <c r="B614"/>
  <c r="Y614"/>
  <c r="W614"/>
  <c r="U614"/>
  <c r="T615"/>
  <c r="Z614"/>
  <c r="X614"/>
  <c r="T616" i="12"/>
  <c r="U615"/>
  <c r="Z615"/>
  <c r="X615"/>
  <c r="V615"/>
  <c r="T616" i="14" l="1"/>
  <c r="Z615"/>
  <c r="X615"/>
  <c r="V615"/>
  <c r="Y615"/>
  <c r="W615"/>
  <c r="U615"/>
  <c r="F614"/>
  <c r="D614"/>
  <c r="B614"/>
  <c r="A615"/>
  <c r="G614"/>
  <c r="C614"/>
  <c r="Y615" i="13"/>
  <c r="W615"/>
  <c r="U615"/>
  <c r="T616"/>
  <c r="Z615"/>
  <c r="X615"/>
  <c r="A616"/>
  <c r="G615"/>
  <c r="F615"/>
  <c r="B615"/>
  <c r="Z616" i="12"/>
  <c r="X616"/>
  <c r="V616"/>
  <c r="T617"/>
  <c r="U616"/>
  <c r="F615" i="14" l="1"/>
  <c r="D615"/>
  <c r="B615"/>
  <c r="A616"/>
  <c r="G615"/>
  <c r="C615"/>
  <c r="T617"/>
  <c r="Z616"/>
  <c r="X616"/>
  <c r="V616"/>
  <c r="Y616"/>
  <c r="W616"/>
  <c r="U616"/>
  <c r="A617" i="13"/>
  <c r="G616"/>
  <c r="F616"/>
  <c r="B616"/>
  <c r="Y616"/>
  <c r="W616"/>
  <c r="U616"/>
  <c r="T617"/>
  <c r="Z616"/>
  <c r="X616"/>
  <c r="T618" i="12"/>
  <c r="U617"/>
  <c r="Z617"/>
  <c r="X617"/>
  <c r="V617"/>
  <c r="T618" i="14" l="1"/>
  <c r="Z617"/>
  <c r="X617"/>
  <c r="V617"/>
  <c r="Y617"/>
  <c r="W617"/>
  <c r="U617"/>
  <c r="F616"/>
  <c r="D616"/>
  <c r="B616"/>
  <c r="A617"/>
  <c r="G616"/>
  <c r="C616"/>
  <c r="Y617" i="13"/>
  <c r="W617"/>
  <c r="U617"/>
  <c r="T618"/>
  <c r="Z617"/>
  <c r="X617"/>
  <c r="A618"/>
  <c r="G617"/>
  <c r="F617"/>
  <c r="B617"/>
  <c r="Z618" i="12"/>
  <c r="X618"/>
  <c r="V618"/>
  <c r="T619"/>
  <c r="U618"/>
  <c r="F617" i="14" l="1"/>
  <c r="D617"/>
  <c r="B617"/>
  <c r="A618"/>
  <c r="G617"/>
  <c r="C617"/>
  <c r="T619"/>
  <c r="Z618"/>
  <c r="X618"/>
  <c r="V618"/>
  <c r="Y618"/>
  <c r="W618"/>
  <c r="U618"/>
  <c r="A619" i="13"/>
  <c r="G618"/>
  <c r="F618"/>
  <c r="B618"/>
  <c r="Y618"/>
  <c r="W618"/>
  <c r="U618"/>
  <c r="T619"/>
  <c r="Z618"/>
  <c r="X618"/>
  <c r="T620" i="12"/>
  <c r="U619"/>
  <c r="Z619"/>
  <c r="X619"/>
  <c r="V619"/>
  <c r="T620" i="14" l="1"/>
  <c r="Z619"/>
  <c r="X619"/>
  <c r="V619"/>
  <c r="Y619"/>
  <c r="W619"/>
  <c r="U619"/>
  <c r="F618"/>
  <c r="D618"/>
  <c r="B618"/>
  <c r="A619"/>
  <c r="G618"/>
  <c r="C618"/>
  <c r="Y619" i="13"/>
  <c r="W619"/>
  <c r="U619"/>
  <c r="T620"/>
  <c r="Z619"/>
  <c r="X619"/>
  <c r="A620"/>
  <c r="G619"/>
  <c r="F619"/>
  <c r="B619"/>
  <c r="Z620" i="12"/>
  <c r="X620"/>
  <c r="V620"/>
  <c r="T621"/>
  <c r="U620"/>
  <c r="F619" i="14" l="1"/>
  <c r="D619"/>
  <c r="B619"/>
  <c r="A620"/>
  <c r="G619"/>
  <c r="C619"/>
  <c r="T621"/>
  <c r="Z620"/>
  <c r="X620"/>
  <c r="V620"/>
  <c r="Y620"/>
  <c r="W620"/>
  <c r="U620"/>
  <c r="A621" i="13"/>
  <c r="G620"/>
  <c r="F620"/>
  <c r="B620"/>
  <c r="Y620"/>
  <c r="W620"/>
  <c r="U620"/>
  <c r="T621"/>
  <c r="Z620"/>
  <c r="X620"/>
  <c r="T622" i="12"/>
  <c r="U621"/>
  <c r="Z621"/>
  <c r="X621"/>
  <c r="V621"/>
  <c r="T622" i="14" l="1"/>
  <c r="Z621"/>
  <c r="X621"/>
  <c r="V621"/>
  <c r="Y621"/>
  <c r="W621"/>
  <c r="U621"/>
  <c r="F620"/>
  <c r="D620"/>
  <c r="B620"/>
  <c r="A621"/>
  <c r="G620"/>
  <c r="C620"/>
  <c r="Y621" i="13"/>
  <c r="W621"/>
  <c r="U621"/>
  <c r="T622"/>
  <c r="Z621"/>
  <c r="X621"/>
  <c r="A622"/>
  <c r="G621"/>
  <c r="F621"/>
  <c r="B621"/>
  <c r="Z622" i="12"/>
  <c r="X622"/>
  <c r="V622"/>
  <c r="T623"/>
  <c r="U622"/>
  <c r="F621" i="14" l="1"/>
  <c r="D621"/>
  <c r="B621"/>
  <c r="A622"/>
  <c r="G621"/>
  <c r="C621"/>
  <c r="T623"/>
  <c r="Z622"/>
  <c r="X622"/>
  <c r="V622"/>
  <c r="Y622"/>
  <c r="W622"/>
  <c r="U622"/>
  <c r="A623" i="13"/>
  <c r="G622"/>
  <c r="F622"/>
  <c r="B622"/>
  <c r="Y622"/>
  <c r="W622"/>
  <c r="U622"/>
  <c r="T623"/>
  <c r="Z622"/>
  <c r="X622"/>
  <c r="T624" i="12"/>
  <c r="U623"/>
  <c r="Z623"/>
  <c r="X623"/>
  <c r="V623"/>
  <c r="T624" i="14" l="1"/>
  <c r="Z623"/>
  <c r="X623"/>
  <c r="V623"/>
  <c r="Y623"/>
  <c r="W623"/>
  <c r="U623"/>
  <c r="F622"/>
  <c r="D622"/>
  <c r="B622"/>
  <c r="A623"/>
  <c r="G622"/>
  <c r="C622"/>
  <c r="Y623" i="13"/>
  <c r="W623"/>
  <c r="U623"/>
  <c r="T624"/>
  <c r="Z623"/>
  <c r="X623"/>
  <c r="A624"/>
  <c r="G623"/>
  <c r="F623"/>
  <c r="B623"/>
  <c r="Z624" i="12"/>
  <c r="X624"/>
  <c r="V624"/>
  <c r="T625"/>
  <c r="U624"/>
  <c r="F623" i="14" l="1"/>
  <c r="D623"/>
  <c r="B623"/>
  <c r="A624"/>
  <c r="G623"/>
  <c r="C623"/>
  <c r="T625"/>
  <c r="Z624"/>
  <c r="X624"/>
  <c r="V624"/>
  <c r="Y624"/>
  <c r="W624"/>
  <c r="U624"/>
  <c r="A625" i="13"/>
  <c r="G624"/>
  <c r="F624"/>
  <c r="B624"/>
  <c r="Y624"/>
  <c r="W624"/>
  <c r="U624"/>
  <c r="T625"/>
  <c r="Z624"/>
  <c r="X624"/>
  <c r="T626" i="12"/>
  <c r="U625"/>
  <c r="Z625"/>
  <c r="X625"/>
  <c r="V625"/>
  <c r="T626" i="14" l="1"/>
  <c r="Z625"/>
  <c r="X625"/>
  <c r="V625"/>
  <c r="Y625"/>
  <c r="W625"/>
  <c r="U625"/>
  <c r="F624"/>
  <c r="D624"/>
  <c r="B624"/>
  <c r="A625"/>
  <c r="G624"/>
  <c r="C624"/>
  <c r="Y625" i="13"/>
  <c r="W625"/>
  <c r="U625"/>
  <c r="T626"/>
  <c r="Z625"/>
  <c r="X625"/>
  <c r="A626"/>
  <c r="G625"/>
  <c r="F625"/>
  <c r="B625"/>
  <c r="Z626" i="12"/>
  <c r="X626"/>
  <c r="V626"/>
  <c r="T627"/>
  <c r="U626"/>
  <c r="F625" i="14" l="1"/>
  <c r="D625"/>
  <c r="B625"/>
  <c r="A626"/>
  <c r="G625"/>
  <c r="C625"/>
  <c r="T627"/>
  <c r="Z626"/>
  <c r="X626"/>
  <c r="V626"/>
  <c r="Y626"/>
  <c r="W626"/>
  <c r="U626"/>
  <c r="A627" i="13"/>
  <c r="G626"/>
  <c r="F626"/>
  <c r="B626"/>
  <c r="Y626"/>
  <c r="W626"/>
  <c r="U626"/>
  <c r="T627"/>
  <c r="Z626"/>
  <c r="X626"/>
  <c r="T628" i="12"/>
  <c r="U627"/>
  <c r="Z627"/>
  <c r="X627"/>
  <c r="V627"/>
  <c r="T628" i="14" l="1"/>
  <c r="Z627"/>
  <c r="X627"/>
  <c r="V627"/>
  <c r="Y627"/>
  <c r="W627"/>
  <c r="U627"/>
  <c r="F626"/>
  <c r="D626"/>
  <c r="B626"/>
  <c r="A627"/>
  <c r="G626"/>
  <c r="C626"/>
  <c r="Y627" i="13"/>
  <c r="W627"/>
  <c r="U627"/>
  <c r="T628"/>
  <c r="Z627"/>
  <c r="X627"/>
  <c r="A628"/>
  <c r="G627"/>
  <c r="F627"/>
  <c r="B627"/>
  <c r="Z628" i="12"/>
  <c r="X628"/>
  <c r="V628"/>
  <c r="T629"/>
  <c r="U628"/>
  <c r="F627" i="14" l="1"/>
  <c r="D627"/>
  <c r="B627"/>
  <c r="A628"/>
  <c r="G627"/>
  <c r="C627"/>
  <c r="T629"/>
  <c r="Z628"/>
  <c r="X628"/>
  <c r="V628"/>
  <c r="Y628"/>
  <c r="W628"/>
  <c r="U628"/>
  <c r="A629" i="13"/>
  <c r="G628"/>
  <c r="F628"/>
  <c r="B628"/>
  <c r="Y628"/>
  <c r="W628"/>
  <c r="U628"/>
  <c r="T629"/>
  <c r="Z628"/>
  <c r="X628"/>
  <c r="T630" i="12"/>
  <c r="U629"/>
  <c r="Z629"/>
  <c r="X629"/>
  <c r="V629"/>
  <c r="T630" i="14" l="1"/>
  <c r="Z629"/>
  <c r="X629"/>
  <c r="V629"/>
  <c r="Y629"/>
  <c r="W629"/>
  <c r="U629"/>
  <c r="F628"/>
  <c r="D628"/>
  <c r="B628"/>
  <c r="A629"/>
  <c r="G628"/>
  <c r="C628"/>
  <c r="Y629" i="13"/>
  <c r="W629"/>
  <c r="U629"/>
  <c r="T630"/>
  <c r="Z629"/>
  <c r="X629"/>
  <c r="A630"/>
  <c r="G629"/>
  <c r="F629"/>
  <c r="B629"/>
  <c r="Z630" i="12"/>
  <c r="X630"/>
  <c r="V630"/>
  <c r="T631"/>
  <c r="U630"/>
  <c r="F629" i="14" l="1"/>
  <c r="D629"/>
  <c r="B629"/>
  <c r="A630"/>
  <c r="G629"/>
  <c r="C629"/>
  <c r="T631"/>
  <c r="Z630"/>
  <c r="X630"/>
  <c r="V630"/>
  <c r="Y630"/>
  <c r="W630"/>
  <c r="U630"/>
  <c r="A631" i="13"/>
  <c r="G630"/>
  <c r="F630"/>
  <c r="B630"/>
  <c r="Y630"/>
  <c r="W630"/>
  <c r="U630"/>
  <c r="T631"/>
  <c r="Z630"/>
  <c r="X630"/>
  <c r="T632" i="12"/>
  <c r="U631"/>
  <c r="Z631"/>
  <c r="X631"/>
  <c r="V631"/>
  <c r="T632" i="14" l="1"/>
  <c r="Z631"/>
  <c r="X631"/>
  <c r="V631"/>
  <c r="Y631"/>
  <c r="W631"/>
  <c r="U631"/>
  <c r="F630"/>
  <c r="D630"/>
  <c r="B630"/>
  <c r="A631"/>
  <c r="G630"/>
  <c r="C630"/>
  <c r="Y631" i="13"/>
  <c r="W631"/>
  <c r="U631"/>
  <c r="T632"/>
  <c r="Z631"/>
  <c r="X631"/>
  <c r="A632"/>
  <c r="G631"/>
  <c r="F631"/>
  <c r="B631"/>
  <c r="Z632" i="12"/>
  <c r="X632"/>
  <c r="V632"/>
  <c r="T633"/>
  <c r="U632"/>
  <c r="F631" i="14" l="1"/>
  <c r="D631"/>
  <c r="B631"/>
  <c r="A632"/>
  <c r="G631"/>
  <c r="C631"/>
  <c r="T633"/>
  <c r="Z632"/>
  <c r="X632"/>
  <c r="V632"/>
  <c r="Y632"/>
  <c r="W632"/>
  <c r="U632"/>
  <c r="A633" i="13"/>
  <c r="G632"/>
  <c r="F632"/>
  <c r="B632"/>
  <c r="Y632"/>
  <c r="W632"/>
  <c r="U632"/>
  <c r="T633"/>
  <c r="Z632"/>
  <c r="X632"/>
  <c r="T634" i="12"/>
  <c r="U633"/>
  <c r="Z633"/>
  <c r="X633"/>
  <c r="V633"/>
  <c r="T634" i="14" l="1"/>
  <c r="Z633"/>
  <c r="X633"/>
  <c r="V633"/>
  <c r="Y633"/>
  <c r="W633"/>
  <c r="U633"/>
  <c r="F632"/>
  <c r="D632"/>
  <c r="B632"/>
  <c r="A633"/>
  <c r="G632"/>
  <c r="C632"/>
  <c r="Y633" i="13"/>
  <c r="W633"/>
  <c r="U633"/>
  <c r="T634"/>
  <c r="Z633"/>
  <c r="X633"/>
  <c r="A634"/>
  <c r="G633"/>
  <c r="F633"/>
  <c r="B633"/>
  <c r="Z634" i="12"/>
  <c r="X634"/>
  <c r="V634"/>
  <c r="T635"/>
  <c r="U634"/>
  <c r="F633" i="14" l="1"/>
  <c r="D633"/>
  <c r="B633"/>
  <c r="A634"/>
  <c r="G633"/>
  <c r="C633"/>
  <c r="T635"/>
  <c r="Z634"/>
  <c r="X634"/>
  <c r="V634"/>
  <c r="Y634"/>
  <c r="W634"/>
  <c r="U634"/>
  <c r="A635" i="13"/>
  <c r="G634"/>
  <c r="F634"/>
  <c r="B634"/>
  <c r="Y634"/>
  <c r="W634"/>
  <c r="U634"/>
  <c r="T635"/>
  <c r="Z634"/>
  <c r="X634"/>
  <c r="T636" i="12"/>
  <c r="U635"/>
  <c r="Z635"/>
  <c r="X635"/>
  <c r="V635"/>
  <c r="T636" i="14" l="1"/>
  <c r="Z635"/>
  <c r="X635"/>
  <c r="V635"/>
  <c r="Y635"/>
  <c r="W635"/>
  <c r="U635"/>
  <c r="F634"/>
  <c r="D634"/>
  <c r="B634"/>
  <c r="A635"/>
  <c r="G634"/>
  <c r="C634"/>
  <c r="Y635" i="13"/>
  <c r="W635"/>
  <c r="U635"/>
  <c r="T636"/>
  <c r="Z635"/>
  <c r="X635"/>
  <c r="A636"/>
  <c r="G635"/>
  <c r="F635"/>
  <c r="B635"/>
  <c r="Z636" i="12"/>
  <c r="X636"/>
  <c r="V636"/>
  <c r="T637"/>
  <c r="U636"/>
  <c r="F635" i="14" l="1"/>
  <c r="D635"/>
  <c r="B635"/>
  <c r="A636"/>
  <c r="G635"/>
  <c r="C635"/>
  <c r="T637"/>
  <c r="Z636"/>
  <c r="X636"/>
  <c r="V636"/>
  <c r="Y636"/>
  <c r="W636"/>
  <c r="U636"/>
  <c r="A637" i="13"/>
  <c r="G636"/>
  <c r="F636"/>
  <c r="B636"/>
  <c r="Y636"/>
  <c r="W636"/>
  <c r="U636"/>
  <c r="T637"/>
  <c r="Z636"/>
  <c r="X636"/>
  <c r="T638" i="12"/>
  <c r="U637"/>
  <c r="Z637"/>
  <c r="X637"/>
  <c r="V637"/>
  <c r="T638" i="14" l="1"/>
  <c r="Z637"/>
  <c r="X637"/>
  <c r="V637"/>
  <c r="Y637"/>
  <c r="W637"/>
  <c r="U637"/>
  <c r="F636"/>
  <c r="D636"/>
  <c r="B636"/>
  <c r="A637"/>
  <c r="G636"/>
  <c r="C636"/>
  <c r="Y637" i="13"/>
  <c r="W637"/>
  <c r="U637"/>
  <c r="T638"/>
  <c r="Z637"/>
  <c r="X637"/>
  <c r="A638"/>
  <c r="G637"/>
  <c r="F637"/>
  <c r="B637"/>
  <c r="Z638" i="12"/>
  <c r="X638"/>
  <c r="V638"/>
  <c r="T639"/>
  <c r="U638"/>
  <c r="F637" i="14" l="1"/>
  <c r="D637"/>
  <c r="B637"/>
  <c r="A638"/>
  <c r="G637"/>
  <c r="C637"/>
  <c r="T639"/>
  <c r="Z638"/>
  <c r="X638"/>
  <c r="V638"/>
  <c r="Y638"/>
  <c r="W638"/>
  <c r="U638"/>
  <c r="A639" i="13"/>
  <c r="G638"/>
  <c r="F638"/>
  <c r="B638"/>
  <c r="Y638"/>
  <c r="W638"/>
  <c r="U638"/>
  <c r="T639"/>
  <c r="Z638"/>
  <c r="X638"/>
  <c r="T640" i="12"/>
  <c r="U639"/>
  <c r="Z639"/>
  <c r="X639"/>
  <c r="V639"/>
  <c r="T640" i="14" l="1"/>
  <c r="Z639"/>
  <c r="X639"/>
  <c r="V639"/>
  <c r="Y639"/>
  <c r="W639"/>
  <c r="U639"/>
  <c r="F638"/>
  <c r="D638"/>
  <c r="B638"/>
  <c r="A639"/>
  <c r="G638"/>
  <c r="C638"/>
  <c r="Y639" i="13"/>
  <c r="W639"/>
  <c r="U639"/>
  <c r="T640"/>
  <c r="Z639"/>
  <c r="X639"/>
  <c r="A640"/>
  <c r="G639"/>
  <c r="F639"/>
  <c r="B639"/>
  <c r="Z640" i="12"/>
  <c r="X640"/>
  <c r="V640"/>
  <c r="T641"/>
  <c r="U640"/>
  <c r="F639" i="14" l="1"/>
  <c r="D639"/>
  <c r="B639"/>
  <c r="A640"/>
  <c r="G639"/>
  <c r="C639"/>
  <c r="T641"/>
  <c r="Z640"/>
  <c r="X640"/>
  <c r="V640"/>
  <c r="Y640"/>
  <c r="W640"/>
  <c r="U640"/>
  <c r="A641" i="13"/>
  <c r="G640"/>
  <c r="F640"/>
  <c r="B640"/>
  <c r="Y640"/>
  <c r="W640"/>
  <c r="U640"/>
  <c r="T641"/>
  <c r="Z640"/>
  <c r="X640"/>
  <c r="T642" i="12"/>
  <c r="U641"/>
  <c r="Z641"/>
  <c r="X641"/>
  <c r="V641"/>
  <c r="T642" i="14" l="1"/>
  <c r="Z641"/>
  <c r="X641"/>
  <c r="V641"/>
  <c r="Y641"/>
  <c r="W641"/>
  <c r="U641"/>
  <c r="F640"/>
  <c r="D640"/>
  <c r="B640"/>
  <c r="A641"/>
  <c r="G640"/>
  <c r="C640"/>
  <c r="Y641" i="13"/>
  <c r="W641"/>
  <c r="U641"/>
  <c r="T642"/>
  <c r="Z641"/>
  <c r="X641"/>
  <c r="A642"/>
  <c r="G641"/>
  <c r="F641"/>
  <c r="B641"/>
  <c r="Z642" i="12"/>
  <c r="X642"/>
  <c r="V642"/>
  <c r="T643"/>
  <c r="U642"/>
  <c r="F641" i="14" l="1"/>
  <c r="D641"/>
  <c r="B641"/>
  <c r="A642"/>
  <c r="G641"/>
  <c r="C641"/>
  <c r="T643"/>
  <c r="Z642"/>
  <c r="X642"/>
  <c r="V642"/>
  <c r="Y642"/>
  <c r="W642"/>
  <c r="U642"/>
  <c r="A643" i="13"/>
  <c r="G642"/>
  <c r="F642"/>
  <c r="B642"/>
  <c r="Y642"/>
  <c r="W642"/>
  <c r="U642"/>
  <c r="T643"/>
  <c r="Z642"/>
  <c r="X642"/>
  <c r="T644" i="12"/>
  <c r="U643"/>
  <c r="Z643"/>
  <c r="X643"/>
  <c r="V643"/>
  <c r="T644" i="14" l="1"/>
  <c r="Z643"/>
  <c r="X643"/>
  <c r="V643"/>
  <c r="Y643"/>
  <c r="W643"/>
  <c r="U643"/>
  <c r="F642"/>
  <c r="D642"/>
  <c r="B642"/>
  <c r="A643"/>
  <c r="G642"/>
  <c r="C642"/>
  <c r="Y643" i="13"/>
  <c r="W643"/>
  <c r="U643"/>
  <c r="T644"/>
  <c r="Z643"/>
  <c r="X643"/>
  <c r="A644"/>
  <c r="G643"/>
  <c r="F643"/>
  <c r="B643"/>
  <c r="Z644" i="12"/>
  <c r="X644"/>
  <c r="V644"/>
  <c r="T645"/>
  <c r="U644"/>
  <c r="F643" i="14" l="1"/>
  <c r="D643"/>
  <c r="B643"/>
  <c r="A644"/>
  <c r="G643"/>
  <c r="C643"/>
  <c r="T645"/>
  <c r="Z644"/>
  <c r="X644"/>
  <c r="V644"/>
  <c r="Y644"/>
  <c r="W644"/>
  <c r="U644"/>
  <c r="A645" i="13"/>
  <c r="G644"/>
  <c r="F644"/>
  <c r="B644"/>
  <c r="Y644"/>
  <c r="W644"/>
  <c r="U644"/>
  <c r="T645"/>
  <c r="Z644"/>
  <c r="X644"/>
  <c r="T646" i="12"/>
  <c r="U645"/>
  <c r="Z645"/>
  <c r="X645"/>
  <c r="V645"/>
  <c r="T646" i="14" l="1"/>
  <c r="Z645"/>
  <c r="X645"/>
  <c r="V645"/>
  <c r="Y645"/>
  <c r="W645"/>
  <c r="U645"/>
  <c r="F644"/>
  <c r="D644"/>
  <c r="B644"/>
  <c r="A645"/>
  <c r="G644"/>
  <c r="C644"/>
  <c r="Y645" i="13"/>
  <c r="W645"/>
  <c r="U645"/>
  <c r="T646"/>
  <c r="Z645"/>
  <c r="X645"/>
  <c r="A646"/>
  <c r="G645"/>
  <c r="F645"/>
  <c r="B645"/>
  <c r="Z646" i="12"/>
  <c r="X646"/>
  <c r="V646"/>
  <c r="T647"/>
  <c r="U646"/>
  <c r="F645" i="14" l="1"/>
  <c r="D645"/>
  <c r="B645"/>
  <c r="A646"/>
  <c r="G645"/>
  <c r="C645"/>
  <c r="T647"/>
  <c r="Z646"/>
  <c r="X646"/>
  <c r="V646"/>
  <c r="Y646"/>
  <c r="W646"/>
  <c r="U646"/>
  <c r="A647" i="13"/>
  <c r="G646"/>
  <c r="F646"/>
  <c r="B646"/>
  <c r="Y646"/>
  <c r="W646"/>
  <c r="U646"/>
  <c r="T647"/>
  <c r="Z646"/>
  <c r="X646"/>
  <c r="T648" i="12"/>
  <c r="U647"/>
  <c r="Z647"/>
  <c r="X647"/>
  <c r="V647"/>
  <c r="T648" i="14" l="1"/>
  <c r="Z647"/>
  <c r="X647"/>
  <c r="V647"/>
  <c r="Y647"/>
  <c r="W647"/>
  <c r="U647"/>
  <c r="F646"/>
  <c r="D646"/>
  <c r="B646"/>
  <c r="A647"/>
  <c r="G646"/>
  <c r="C646"/>
  <c r="Y647" i="13"/>
  <c r="W647"/>
  <c r="U647"/>
  <c r="T648"/>
  <c r="Z647"/>
  <c r="X647"/>
  <c r="A648"/>
  <c r="G647"/>
  <c r="F647"/>
  <c r="B647"/>
  <c r="Z648" i="12"/>
  <c r="X648"/>
  <c r="V648"/>
  <c r="T649"/>
  <c r="U648"/>
  <c r="F647" i="14" l="1"/>
  <c r="D647"/>
  <c r="B647"/>
  <c r="A648"/>
  <c r="G647"/>
  <c r="C647"/>
  <c r="T649"/>
  <c r="Z648"/>
  <c r="X648"/>
  <c r="V648"/>
  <c r="Y648"/>
  <c r="W648"/>
  <c r="U648"/>
  <c r="A649" i="13"/>
  <c r="G648"/>
  <c r="F648"/>
  <c r="B648"/>
  <c r="Y648"/>
  <c r="W648"/>
  <c r="U648"/>
  <c r="T649"/>
  <c r="Z648"/>
  <c r="X648"/>
  <c r="T650" i="12"/>
  <c r="U649"/>
  <c r="Z649"/>
  <c r="X649"/>
  <c r="V649"/>
  <c r="T650" i="14" l="1"/>
  <c r="Z649"/>
  <c r="X649"/>
  <c r="V649"/>
  <c r="Y649"/>
  <c r="W649"/>
  <c r="U649"/>
  <c r="F648"/>
  <c r="D648"/>
  <c r="B648"/>
  <c r="A649"/>
  <c r="G648"/>
  <c r="C648"/>
  <c r="Y649" i="13"/>
  <c r="W649"/>
  <c r="U649"/>
  <c r="T650"/>
  <c r="Z649"/>
  <c r="X649"/>
  <c r="A650"/>
  <c r="G649"/>
  <c r="F649"/>
  <c r="B649"/>
  <c r="Z650" i="12"/>
  <c r="X650"/>
  <c r="V650"/>
  <c r="T651"/>
  <c r="U650"/>
  <c r="F649" i="14" l="1"/>
  <c r="D649"/>
  <c r="B649"/>
  <c r="A650"/>
  <c r="G649"/>
  <c r="C649"/>
  <c r="T651"/>
  <c r="Z650"/>
  <c r="X650"/>
  <c r="V650"/>
  <c r="Y650"/>
  <c r="W650"/>
  <c r="U650"/>
  <c r="A651" i="13"/>
  <c r="G650"/>
  <c r="F650"/>
  <c r="B650"/>
  <c r="Y650"/>
  <c r="W650"/>
  <c r="U650"/>
  <c r="T651"/>
  <c r="Z650"/>
  <c r="X650"/>
  <c r="T652" i="12"/>
  <c r="U651"/>
  <c r="Z651"/>
  <c r="X651"/>
  <c r="V651"/>
  <c r="T652" i="14" l="1"/>
  <c r="Z651"/>
  <c r="X651"/>
  <c r="V651"/>
  <c r="Y651"/>
  <c r="W651"/>
  <c r="U651"/>
  <c r="F650"/>
  <c r="D650"/>
  <c r="B650"/>
  <c r="A651"/>
  <c r="G650"/>
  <c r="C650"/>
  <c r="Y651" i="13"/>
  <c r="W651"/>
  <c r="U651"/>
  <c r="T652"/>
  <c r="Z651"/>
  <c r="X651"/>
  <c r="A652"/>
  <c r="G651"/>
  <c r="F651"/>
  <c r="B651"/>
  <c r="Z652" i="12"/>
  <c r="X652"/>
  <c r="V652"/>
  <c r="T653"/>
  <c r="U652"/>
  <c r="F651" i="14" l="1"/>
  <c r="D651"/>
  <c r="B651"/>
  <c r="A652"/>
  <c r="G651"/>
  <c r="C651"/>
  <c r="T653"/>
  <c r="Z652"/>
  <c r="X652"/>
  <c r="V652"/>
  <c r="Y652"/>
  <c r="W652"/>
  <c r="U652"/>
  <c r="A653" i="13"/>
  <c r="G652"/>
  <c r="F652"/>
  <c r="B652"/>
  <c r="Y652"/>
  <c r="W652"/>
  <c r="U652"/>
  <c r="T653"/>
  <c r="Z652"/>
  <c r="X652"/>
  <c r="T654" i="12"/>
  <c r="U653"/>
  <c r="Z653"/>
  <c r="X653"/>
  <c r="V653"/>
  <c r="T654" i="14" l="1"/>
  <c r="Z653"/>
  <c r="X653"/>
  <c r="V653"/>
  <c r="Y653"/>
  <c r="W653"/>
  <c r="U653"/>
  <c r="F652"/>
  <c r="D652"/>
  <c r="B652"/>
  <c r="A653"/>
  <c r="G652"/>
  <c r="C652"/>
  <c r="Y653" i="13"/>
  <c r="W653"/>
  <c r="U653"/>
  <c r="T654"/>
  <c r="Z653"/>
  <c r="X653"/>
  <c r="A654"/>
  <c r="G653"/>
  <c r="F653"/>
  <c r="B653"/>
  <c r="Z654" i="12"/>
  <c r="X654"/>
  <c r="V654"/>
  <c r="T655"/>
  <c r="U654"/>
  <c r="F653" i="14" l="1"/>
  <c r="D653"/>
  <c r="B653"/>
  <c r="A654"/>
  <c r="G653"/>
  <c r="C653"/>
  <c r="T655"/>
  <c r="Z654"/>
  <c r="X654"/>
  <c r="V654"/>
  <c r="Y654"/>
  <c r="W654"/>
  <c r="U654"/>
  <c r="A655" i="13"/>
  <c r="G654"/>
  <c r="F654"/>
  <c r="B654"/>
  <c r="Y654"/>
  <c r="W654"/>
  <c r="U654"/>
  <c r="T655"/>
  <c r="Z654"/>
  <c r="X654"/>
  <c r="T656" i="12"/>
  <c r="U655"/>
  <c r="Z655"/>
  <c r="X655"/>
  <c r="V655"/>
  <c r="T656" i="14" l="1"/>
  <c r="Z655"/>
  <c r="X655"/>
  <c r="V655"/>
  <c r="Y655"/>
  <c r="W655"/>
  <c r="U655"/>
  <c r="F654"/>
  <c r="D654"/>
  <c r="B654"/>
  <c r="A655"/>
  <c r="G654"/>
  <c r="C654"/>
  <c r="Y655" i="13"/>
  <c r="W655"/>
  <c r="U655"/>
  <c r="T656"/>
  <c r="Z655"/>
  <c r="X655"/>
  <c r="A656"/>
  <c r="G655"/>
  <c r="F655"/>
  <c r="B655"/>
  <c r="Z656" i="12"/>
  <c r="X656"/>
  <c r="V656"/>
  <c r="T657"/>
  <c r="U656"/>
  <c r="F655" i="14" l="1"/>
  <c r="D655"/>
  <c r="B655"/>
  <c r="A656"/>
  <c r="G655"/>
  <c r="C655"/>
  <c r="T657"/>
  <c r="Z656"/>
  <c r="X656"/>
  <c r="V656"/>
  <c r="Y656"/>
  <c r="W656"/>
  <c r="U656"/>
  <c r="A657" i="13"/>
  <c r="G656"/>
  <c r="F656"/>
  <c r="B656"/>
  <c r="Y656"/>
  <c r="W656"/>
  <c r="U656"/>
  <c r="T657"/>
  <c r="Z656"/>
  <c r="X656"/>
  <c r="T658" i="12"/>
  <c r="U657"/>
  <c r="Z657"/>
  <c r="X657"/>
  <c r="V657"/>
  <c r="T658" i="14" l="1"/>
  <c r="Z657"/>
  <c r="X657"/>
  <c r="V657"/>
  <c r="Y657"/>
  <c r="W657"/>
  <c r="U657"/>
  <c r="F656"/>
  <c r="D656"/>
  <c r="B656"/>
  <c r="A657"/>
  <c r="G656"/>
  <c r="C656"/>
  <c r="Y657" i="13"/>
  <c r="W657"/>
  <c r="U657"/>
  <c r="T658"/>
  <c r="Z657"/>
  <c r="X657"/>
  <c r="A658"/>
  <c r="G657"/>
  <c r="F657"/>
  <c r="B657"/>
  <c r="Z658" i="12"/>
  <c r="X658"/>
  <c r="V658"/>
  <c r="T659"/>
  <c r="U658"/>
  <c r="F657" i="14" l="1"/>
  <c r="D657"/>
  <c r="B657"/>
  <c r="A658"/>
  <c r="G657"/>
  <c r="C657"/>
  <c r="T659"/>
  <c r="Z658"/>
  <c r="X658"/>
  <c r="V658"/>
  <c r="Y658"/>
  <c r="W658"/>
  <c r="U658"/>
  <c r="A659" i="13"/>
  <c r="G658"/>
  <c r="F658"/>
  <c r="B658"/>
  <c r="Y658"/>
  <c r="W658"/>
  <c r="U658"/>
  <c r="T659"/>
  <c r="Z658"/>
  <c r="X658"/>
  <c r="T660" i="12"/>
  <c r="U659"/>
  <c r="Z659"/>
  <c r="X659"/>
  <c r="V659"/>
  <c r="T660" i="14" l="1"/>
  <c r="Z659"/>
  <c r="X659"/>
  <c r="V659"/>
  <c r="Y659"/>
  <c r="W659"/>
  <c r="U659"/>
  <c r="F658"/>
  <c r="D658"/>
  <c r="B658"/>
  <c r="A659"/>
  <c r="G658"/>
  <c r="C658"/>
  <c r="Y659" i="13"/>
  <c r="W659"/>
  <c r="U659"/>
  <c r="T660"/>
  <c r="Z659"/>
  <c r="X659"/>
  <c r="A660"/>
  <c r="G659"/>
  <c r="F659"/>
  <c r="B659"/>
  <c r="Z660" i="12"/>
  <c r="X660"/>
  <c r="V660"/>
  <c r="T661"/>
  <c r="U660"/>
  <c r="F659" i="14" l="1"/>
  <c r="D659"/>
  <c r="B659"/>
  <c r="A660"/>
  <c r="G659"/>
  <c r="C659"/>
  <c r="T661"/>
  <c r="Z660"/>
  <c r="X660"/>
  <c r="V660"/>
  <c r="Y660"/>
  <c r="W660"/>
  <c r="U660"/>
  <c r="A661" i="13"/>
  <c r="G660"/>
  <c r="F660"/>
  <c r="B660"/>
  <c r="Y660"/>
  <c r="W660"/>
  <c r="U660"/>
  <c r="T661"/>
  <c r="Z660"/>
  <c r="X660"/>
  <c r="T662" i="12"/>
  <c r="U661"/>
  <c r="Z661"/>
  <c r="X661"/>
  <c r="V661"/>
  <c r="T662" i="14" l="1"/>
  <c r="Z661"/>
  <c r="X661"/>
  <c r="V661"/>
  <c r="Y661"/>
  <c r="W661"/>
  <c r="U661"/>
  <c r="F660"/>
  <c r="D660"/>
  <c r="B660"/>
  <c r="A661"/>
  <c r="G660"/>
  <c r="C660"/>
  <c r="Y661" i="13"/>
  <c r="W661"/>
  <c r="U661"/>
  <c r="T662"/>
  <c r="Z661"/>
  <c r="X661"/>
  <c r="A662"/>
  <c r="G661"/>
  <c r="F661"/>
  <c r="B661"/>
  <c r="Z662" i="12"/>
  <c r="X662"/>
  <c r="V662"/>
  <c r="T663"/>
  <c r="U662"/>
  <c r="F661" i="14" l="1"/>
  <c r="D661"/>
  <c r="B661"/>
  <c r="A662"/>
  <c r="G661"/>
  <c r="C661"/>
  <c r="T663"/>
  <c r="Z662"/>
  <c r="X662"/>
  <c r="V662"/>
  <c r="Y662"/>
  <c r="W662"/>
  <c r="U662"/>
  <c r="A663" i="13"/>
  <c r="G662"/>
  <c r="F662"/>
  <c r="B662"/>
  <c r="Y662"/>
  <c r="W662"/>
  <c r="U662"/>
  <c r="T663"/>
  <c r="Z662"/>
  <c r="X662"/>
  <c r="T664" i="12"/>
  <c r="U663"/>
  <c r="Z663"/>
  <c r="X663"/>
  <c r="V663"/>
  <c r="T664" i="14" l="1"/>
  <c r="Z663"/>
  <c r="X663"/>
  <c r="V663"/>
  <c r="Y663"/>
  <c r="W663"/>
  <c r="U663"/>
  <c r="F662"/>
  <c r="D662"/>
  <c r="B662"/>
  <c r="A663"/>
  <c r="G662"/>
  <c r="C662"/>
  <c r="Y663" i="13"/>
  <c r="W663"/>
  <c r="U663"/>
  <c r="T664"/>
  <c r="Z663"/>
  <c r="X663"/>
  <c r="A664"/>
  <c r="G663"/>
  <c r="F663"/>
  <c r="B663"/>
  <c r="Z664" i="12"/>
  <c r="X664"/>
  <c r="V664"/>
  <c r="T665"/>
  <c r="U664"/>
  <c r="F663" i="14" l="1"/>
  <c r="D663"/>
  <c r="B663"/>
  <c r="A664"/>
  <c r="G663"/>
  <c r="C663"/>
  <c r="T665"/>
  <c r="Z664"/>
  <c r="X664"/>
  <c r="V664"/>
  <c r="Y664"/>
  <c r="W664"/>
  <c r="U664"/>
  <c r="A665" i="13"/>
  <c r="G664"/>
  <c r="F664"/>
  <c r="B664"/>
  <c r="Y664"/>
  <c r="W664"/>
  <c r="U664"/>
  <c r="T665"/>
  <c r="Z664"/>
  <c r="X664"/>
  <c r="T666" i="12"/>
  <c r="U665"/>
  <c r="Z665"/>
  <c r="X665"/>
  <c r="V665"/>
  <c r="T666" i="14" l="1"/>
  <c r="Z665"/>
  <c r="X665"/>
  <c r="V665"/>
  <c r="Y665"/>
  <c r="W665"/>
  <c r="U665"/>
  <c r="F664"/>
  <c r="D664"/>
  <c r="B664"/>
  <c r="A665"/>
  <c r="G664"/>
  <c r="C664"/>
  <c r="Y665" i="13"/>
  <c r="W665"/>
  <c r="U665"/>
  <c r="T666"/>
  <c r="Z665"/>
  <c r="X665"/>
  <c r="A666"/>
  <c r="G665"/>
  <c r="F665"/>
  <c r="B665"/>
  <c r="Z666" i="12"/>
  <c r="X666"/>
  <c r="V666"/>
  <c r="T667"/>
  <c r="U666"/>
  <c r="F665" i="14" l="1"/>
  <c r="D665"/>
  <c r="B665"/>
  <c r="A666"/>
  <c r="G665"/>
  <c r="C665"/>
  <c r="T667"/>
  <c r="Z666"/>
  <c r="X666"/>
  <c r="V666"/>
  <c r="Y666"/>
  <c r="W666"/>
  <c r="U666"/>
  <c r="A667" i="13"/>
  <c r="G666"/>
  <c r="F666"/>
  <c r="B666"/>
  <c r="Y666"/>
  <c r="W666"/>
  <c r="U666"/>
  <c r="T667"/>
  <c r="Z666"/>
  <c r="X666"/>
  <c r="T668" i="12"/>
  <c r="U667"/>
  <c r="Z667"/>
  <c r="X667"/>
  <c r="V667"/>
  <c r="T668" i="14" l="1"/>
  <c r="Z667"/>
  <c r="X667"/>
  <c r="V667"/>
  <c r="Y667"/>
  <c r="W667"/>
  <c r="U667"/>
  <c r="F666"/>
  <c r="D666"/>
  <c r="B666"/>
  <c r="A667"/>
  <c r="G666"/>
  <c r="C666"/>
  <c r="Y667" i="13"/>
  <c r="W667"/>
  <c r="U667"/>
  <c r="T668"/>
  <c r="Z667"/>
  <c r="X667"/>
  <c r="A668"/>
  <c r="G667"/>
  <c r="F667"/>
  <c r="B667"/>
  <c r="Z668" i="12"/>
  <c r="X668"/>
  <c r="V668"/>
  <c r="T669"/>
  <c r="U668"/>
  <c r="F667" i="14" l="1"/>
  <c r="D667"/>
  <c r="B667"/>
  <c r="A668"/>
  <c r="G667"/>
  <c r="C667"/>
  <c r="T669"/>
  <c r="Z668"/>
  <c r="X668"/>
  <c r="V668"/>
  <c r="Y668"/>
  <c r="W668"/>
  <c r="U668"/>
  <c r="A669" i="13"/>
  <c r="G668"/>
  <c r="F668"/>
  <c r="B668"/>
  <c r="Y668"/>
  <c r="W668"/>
  <c r="U668"/>
  <c r="T669"/>
  <c r="Z668"/>
  <c r="X668"/>
  <c r="T670" i="12"/>
  <c r="U669"/>
  <c r="Z669"/>
  <c r="X669"/>
  <c r="V669"/>
  <c r="T670" i="14" l="1"/>
  <c r="Z669"/>
  <c r="X669"/>
  <c r="V669"/>
  <c r="Y669"/>
  <c r="W669"/>
  <c r="U669"/>
  <c r="F668"/>
  <c r="D668"/>
  <c r="B668"/>
  <c r="A669"/>
  <c r="G668"/>
  <c r="C668"/>
  <c r="Y669" i="13"/>
  <c r="W669"/>
  <c r="U669"/>
  <c r="T670"/>
  <c r="Z669"/>
  <c r="X669"/>
  <c r="A670"/>
  <c r="G669"/>
  <c r="F669"/>
  <c r="B669"/>
  <c r="Z670" i="12"/>
  <c r="X670"/>
  <c r="V670"/>
  <c r="T671"/>
  <c r="U670"/>
  <c r="F669" i="14" l="1"/>
  <c r="D669"/>
  <c r="B669"/>
  <c r="A670"/>
  <c r="G669"/>
  <c r="C669"/>
  <c r="T671"/>
  <c r="Z670"/>
  <c r="X670"/>
  <c r="V670"/>
  <c r="Y670"/>
  <c r="W670"/>
  <c r="U670"/>
  <c r="A671" i="13"/>
  <c r="G670"/>
  <c r="F670"/>
  <c r="B670"/>
  <c r="Y670"/>
  <c r="W670"/>
  <c r="U670"/>
  <c r="T671"/>
  <c r="Z670"/>
  <c r="X670"/>
  <c r="T672" i="12"/>
  <c r="U671"/>
  <c r="Z671"/>
  <c r="X671"/>
  <c r="V671"/>
  <c r="T672" i="14" l="1"/>
  <c r="Z671"/>
  <c r="X671"/>
  <c r="V671"/>
  <c r="Y671"/>
  <c r="W671"/>
  <c r="U671"/>
  <c r="F670"/>
  <c r="D670"/>
  <c r="B670"/>
  <c r="A671"/>
  <c r="G670"/>
  <c r="C670"/>
  <c r="Y671" i="13"/>
  <c r="W671"/>
  <c r="U671"/>
  <c r="T672"/>
  <c r="Z671"/>
  <c r="X671"/>
  <c r="A672"/>
  <c r="G671"/>
  <c r="F671"/>
  <c r="B671"/>
  <c r="Z672" i="12"/>
  <c r="X672"/>
  <c r="V672"/>
  <c r="T673"/>
  <c r="U672"/>
  <c r="F671" i="14" l="1"/>
  <c r="D671"/>
  <c r="B671"/>
  <c r="A672"/>
  <c r="G671"/>
  <c r="C671"/>
  <c r="Y672"/>
  <c r="W672"/>
  <c r="U672"/>
  <c r="T673"/>
  <c r="Z672"/>
  <c r="X672"/>
  <c r="V672"/>
  <c r="A673" i="13"/>
  <c r="G672"/>
  <c r="F672"/>
  <c r="B672"/>
  <c r="Y672"/>
  <c r="W672"/>
  <c r="U672"/>
  <c r="T673"/>
  <c r="Z672"/>
  <c r="X672"/>
  <c r="T674" i="12"/>
  <c r="U673"/>
  <c r="Z673"/>
  <c r="X673"/>
  <c r="V673"/>
  <c r="A673" i="14" l="1"/>
  <c r="G672"/>
  <c r="F672"/>
  <c r="D672"/>
  <c r="B672"/>
  <c r="C672"/>
  <c r="Y673"/>
  <c r="W673"/>
  <c r="U673"/>
  <c r="T674"/>
  <c r="Z673"/>
  <c r="X673"/>
  <c r="V673"/>
  <c r="Y673" i="13"/>
  <c r="W673"/>
  <c r="U673"/>
  <c r="T674"/>
  <c r="Z673"/>
  <c r="X673"/>
  <c r="A674"/>
  <c r="G673"/>
  <c r="F673"/>
  <c r="B673"/>
  <c r="Z674" i="12"/>
  <c r="X674"/>
  <c r="V674"/>
  <c r="T675"/>
  <c r="U674"/>
  <c r="Y674" i="14" l="1"/>
  <c r="W674"/>
  <c r="U674"/>
  <c r="T675"/>
  <c r="Z674"/>
  <c r="X674"/>
  <c r="V674"/>
  <c r="A674"/>
  <c r="G673"/>
  <c r="C673"/>
  <c r="F673"/>
  <c r="D673"/>
  <c r="B673"/>
  <c r="A675" i="13"/>
  <c r="G674"/>
  <c r="F674"/>
  <c r="B674"/>
  <c r="Y674"/>
  <c r="W674"/>
  <c r="U674"/>
  <c r="T675"/>
  <c r="Z674"/>
  <c r="X674"/>
  <c r="T676" i="12"/>
  <c r="U675"/>
  <c r="Z675"/>
  <c r="X675"/>
  <c r="V675"/>
  <c r="A675" i="14" l="1"/>
  <c r="G674"/>
  <c r="C674"/>
  <c r="F674"/>
  <c r="D674"/>
  <c r="B674"/>
  <c r="Y675"/>
  <c r="W675"/>
  <c r="U675"/>
  <c r="T676"/>
  <c r="Z675"/>
  <c r="X675"/>
  <c r="V675"/>
  <c r="Y675" i="13"/>
  <c r="W675"/>
  <c r="U675"/>
  <c r="T676"/>
  <c r="Z675"/>
  <c r="X675"/>
  <c r="A676"/>
  <c r="G675"/>
  <c r="F675"/>
  <c r="B675"/>
  <c r="Z676" i="12"/>
  <c r="X676"/>
  <c r="V676"/>
  <c r="T677"/>
  <c r="U676"/>
  <c r="Y676" i="14" l="1"/>
  <c r="W676"/>
  <c r="U676"/>
  <c r="T677"/>
  <c r="Z676"/>
  <c r="X676"/>
  <c r="V676"/>
  <c r="A676"/>
  <c r="G675"/>
  <c r="C675"/>
  <c r="F675"/>
  <c r="D675"/>
  <c r="B675"/>
  <c r="A677" i="13"/>
  <c r="G676"/>
  <c r="F676"/>
  <c r="B676"/>
  <c r="Y676"/>
  <c r="W676"/>
  <c r="U676"/>
  <c r="T677"/>
  <c r="Z676"/>
  <c r="X676"/>
  <c r="T678" i="12"/>
  <c r="U677"/>
  <c r="Z677"/>
  <c r="X677"/>
  <c r="V677"/>
  <c r="A677" i="14" l="1"/>
  <c r="G676"/>
  <c r="C676"/>
  <c r="F676"/>
  <c r="D676"/>
  <c r="B676"/>
  <c r="Y677"/>
  <c r="W677"/>
  <c r="U677"/>
  <c r="T678"/>
  <c r="Z677"/>
  <c r="X677"/>
  <c r="V677"/>
  <c r="Y677" i="13"/>
  <c r="W677"/>
  <c r="U677"/>
  <c r="T678"/>
  <c r="Z677"/>
  <c r="X677"/>
  <c r="A678"/>
  <c r="G677"/>
  <c r="F677"/>
  <c r="B677"/>
  <c r="Z678" i="12"/>
  <c r="X678"/>
  <c r="V678"/>
  <c r="T679"/>
  <c r="U678"/>
  <c r="Y678" i="14" l="1"/>
  <c r="W678"/>
  <c r="U678"/>
  <c r="T679"/>
  <c r="Z678"/>
  <c r="X678"/>
  <c r="V678"/>
  <c r="A678"/>
  <c r="G677"/>
  <c r="C677"/>
  <c r="F677"/>
  <c r="D677"/>
  <c r="B677"/>
  <c r="A679" i="13"/>
  <c r="G678"/>
  <c r="F678"/>
  <c r="B678"/>
  <c r="Y678"/>
  <c r="W678"/>
  <c r="U678"/>
  <c r="T679"/>
  <c r="Z678"/>
  <c r="X678"/>
  <c r="T680" i="12"/>
  <c r="U679"/>
  <c r="Z679"/>
  <c r="X679"/>
  <c r="V679"/>
  <c r="A679" i="14" l="1"/>
  <c r="G678"/>
  <c r="C678"/>
  <c r="F678"/>
  <c r="D678"/>
  <c r="B678"/>
  <c r="Y679"/>
  <c r="W679"/>
  <c r="U679"/>
  <c r="T680"/>
  <c r="Z679"/>
  <c r="X679"/>
  <c r="V679"/>
  <c r="Y679" i="13"/>
  <c r="W679"/>
  <c r="U679"/>
  <c r="T680"/>
  <c r="Z679"/>
  <c r="X679"/>
  <c r="A680"/>
  <c r="G679"/>
  <c r="F679"/>
  <c r="B679"/>
  <c r="Z680" i="12"/>
  <c r="X680"/>
  <c r="V680"/>
  <c r="T681"/>
  <c r="U680"/>
  <c r="Y680" i="14" l="1"/>
  <c r="W680"/>
  <c r="U680"/>
  <c r="T681"/>
  <c r="Z680"/>
  <c r="X680"/>
  <c r="V680"/>
  <c r="A680"/>
  <c r="G679"/>
  <c r="C679"/>
  <c r="F679"/>
  <c r="D679"/>
  <c r="B679"/>
  <c r="A681" i="13"/>
  <c r="G680"/>
  <c r="F680"/>
  <c r="B680"/>
  <c r="Y680"/>
  <c r="W680"/>
  <c r="U680"/>
  <c r="T681"/>
  <c r="Z680"/>
  <c r="X680"/>
  <c r="T682" i="12"/>
  <c r="U681"/>
  <c r="Z681"/>
  <c r="X681"/>
  <c r="V681"/>
  <c r="A681" i="14" l="1"/>
  <c r="G680"/>
  <c r="C680"/>
  <c r="F680"/>
  <c r="D680"/>
  <c r="B680"/>
  <c r="Y681"/>
  <c r="W681"/>
  <c r="U681"/>
  <c r="T682"/>
  <c r="Z681"/>
  <c r="X681"/>
  <c r="V681"/>
  <c r="Y681" i="13"/>
  <c r="W681"/>
  <c r="U681"/>
  <c r="T682"/>
  <c r="Z681"/>
  <c r="X681"/>
  <c r="A682"/>
  <c r="G681"/>
  <c r="F681"/>
  <c r="B681"/>
  <c r="Z682" i="12"/>
  <c r="X682"/>
  <c r="V682"/>
  <c r="T683"/>
  <c r="U682"/>
  <c r="Y682" i="14" l="1"/>
  <c r="W682"/>
  <c r="U682"/>
  <c r="T683"/>
  <c r="Z682"/>
  <c r="X682"/>
  <c r="V682"/>
  <c r="A682"/>
  <c r="G681"/>
  <c r="C681"/>
  <c r="F681"/>
  <c r="D681"/>
  <c r="B681"/>
  <c r="A683" i="13"/>
  <c r="G682"/>
  <c r="F682"/>
  <c r="B682"/>
  <c r="Y682"/>
  <c r="W682"/>
  <c r="U682"/>
  <c r="T683"/>
  <c r="Z682"/>
  <c r="X682"/>
  <c r="T684" i="12"/>
  <c r="U683"/>
  <c r="Z683"/>
  <c r="X683"/>
  <c r="V683"/>
  <c r="A683" i="14" l="1"/>
  <c r="G682"/>
  <c r="C682"/>
  <c r="F682"/>
  <c r="D682"/>
  <c r="B682"/>
  <c r="Y683"/>
  <c r="W683"/>
  <c r="U683"/>
  <c r="T684"/>
  <c r="Z683"/>
  <c r="X683"/>
  <c r="V683"/>
  <c r="Y683" i="13"/>
  <c r="W683"/>
  <c r="U683"/>
  <c r="T684"/>
  <c r="Z683"/>
  <c r="X683"/>
  <c r="A684"/>
  <c r="G683"/>
  <c r="F683"/>
  <c r="B683"/>
  <c r="Z684" i="12"/>
  <c r="X684"/>
  <c r="V684"/>
  <c r="T685"/>
  <c r="U684"/>
  <c r="Y684" i="14" l="1"/>
  <c r="W684"/>
  <c r="U684"/>
  <c r="T685"/>
  <c r="Z684"/>
  <c r="X684"/>
  <c r="V684"/>
  <c r="A684"/>
  <c r="G683"/>
  <c r="C683"/>
  <c r="F683"/>
  <c r="D683"/>
  <c r="B683"/>
  <c r="A685" i="13"/>
  <c r="G684"/>
  <c r="F684"/>
  <c r="B684"/>
  <c r="Y684"/>
  <c r="W684"/>
  <c r="U684"/>
  <c r="T685"/>
  <c r="Z684"/>
  <c r="X684"/>
  <c r="T686" i="12"/>
  <c r="U685"/>
  <c r="Z685"/>
  <c r="X685"/>
  <c r="V685"/>
  <c r="A685" i="14" l="1"/>
  <c r="G684"/>
  <c r="C684"/>
  <c r="F684"/>
  <c r="D684"/>
  <c r="B684"/>
  <c r="Y685"/>
  <c r="W685"/>
  <c r="U685"/>
  <c r="T686"/>
  <c r="Z685"/>
  <c r="X685"/>
  <c r="V685"/>
  <c r="Y685" i="13"/>
  <c r="W685"/>
  <c r="U685"/>
  <c r="T686"/>
  <c r="Z685"/>
  <c r="X685"/>
  <c r="A686"/>
  <c r="G685"/>
  <c r="F685"/>
  <c r="B685"/>
  <c r="Z686" i="12"/>
  <c r="X686"/>
  <c r="V686"/>
  <c r="T687"/>
  <c r="U686"/>
  <c r="Y686" i="14" l="1"/>
  <c r="W686"/>
  <c r="U686"/>
  <c r="T687"/>
  <c r="Z686"/>
  <c r="X686"/>
  <c r="V686"/>
  <c r="A686"/>
  <c r="G685"/>
  <c r="C685"/>
  <c r="F685"/>
  <c r="D685"/>
  <c r="B685"/>
  <c r="A687" i="13"/>
  <c r="G686"/>
  <c r="F686"/>
  <c r="B686"/>
  <c r="Y686"/>
  <c r="W686"/>
  <c r="U686"/>
  <c r="T687"/>
  <c r="Z686"/>
  <c r="X686"/>
  <c r="T688" i="12"/>
  <c r="U687"/>
  <c r="Z687"/>
  <c r="X687"/>
  <c r="V687"/>
  <c r="A687" i="14" l="1"/>
  <c r="G686"/>
  <c r="C686"/>
  <c r="F686"/>
  <c r="D686"/>
  <c r="B686"/>
  <c r="Y687"/>
  <c r="W687"/>
  <c r="U687"/>
  <c r="T688"/>
  <c r="Z687"/>
  <c r="X687"/>
  <c r="V687"/>
  <c r="Y687" i="13"/>
  <c r="W687"/>
  <c r="U687"/>
  <c r="T688"/>
  <c r="Z687"/>
  <c r="X687"/>
  <c r="A688"/>
  <c r="G687"/>
  <c r="F687"/>
  <c r="B687"/>
  <c r="Z688" i="12"/>
  <c r="X688"/>
  <c r="V688"/>
  <c r="T689"/>
  <c r="U688"/>
  <c r="Y688" i="14" l="1"/>
  <c r="W688"/>
  <c r="U688"/>
  <c r="T689"/>
  <c r="Z688"/>
  <c r="X688"/>
  <c r="V688"/>
  <c r="A688"/>
  <c r="G687"/>
  <c r="C687"/>
  <c r="F687"/>
  <c r="D687"/>
  <c r="B687"/>
  <c r="A689" i="13"/>
  <c r="G688"/>
  <c r="F688"/>
  <c r="B688"/>
  <c r="Y688"/>
  <c r="W688"/>
  <c r="U688"/>
  <c r="T689"/>
  <c r="Z688"/>
  <c r="X688"/>
  <c r="T690" i="12"/>
  <c r="U689"/>
  <c r="Z689"/>
  <c r="X689"/>
  <c r="V689"/>
  <c r="A689" i="14" l="1"/>
  <c r="G688"/>
  <c r="C688"/>
  <c r="F688"/>
  <c r="D688"/>
  <c r="B688"/>
  <c r="Y689"/>
  <c r="W689"/>
  <c r="U689"/>
  <c r="T690"/>
  <c r="Z689"/>
  <c r="X689"/>
  <c r="V689"/>
  <c r="Y689" i="13"/>
  <c r="W689"/>
  <c r="U689"/>
  <c r="T690"/>
  <c r="Z689"/>
  <c r="X689"/>
  <c r="A690"/>
  <c r="G689"/>
  <c r="F689"/>
  <c r="B689"/>
  <c r="Z690" i="12"/>
  <c r="X690"/>
  <c r="V690"/>
  <c r="T691"/>
  <c r="U690"/>
  <c r="Y690" i="14" l="1"/>
  <c r="W690"/>
  <c r="U690"/>
  <c r="T691"/>
  <c r="Z690"/>
  <c r="X690"/>
  <c r="V690"/>
  <c r="A690"/>
  <c r="G689"/>
  <c r="C689"/>
  <c r="F689"/>
  <c r="D689"/>
  <c r="B689"/>
  <c r="A691" i="13"/>
  <c r="G690"/>
  <c r="F690"/>
  <c r="B690"/>
  <c r="Y690"/>
  <c r="W690"/>
  <c r="U690"/>
  <c r="T691"/>
  <c r="Z690"/>
  <c r="X690"/>
  <c r="T692" i="12"/>
  <c r="U691"/>
  <c r="Z691"/>
  <c r="X691"/>
  <c r="V691"/>
  <c r="A691" i="14" l="1"/>
  <c r="G690"/>
  <c r="C690"/>
  <c r="F690"/>
  <c r="D690"/>
  <c r="B690"/>
  <c r="Y691"/>
  <c r="W691"/>
  <c r="U691"/>
  <c r="T692"/>
  <c r="Z691"/>
  <c r="X691"/>
  <c r="V691"/>
  <c r="Y691" i="13"/>
  <c r="W691"/>
  <c r="U691"/>
  <c r="T692"/>
  <c r="Z691"/>
  <c r="X691"/>
  <c r="A692"/>
  <c r="G691"/>
  <c r="F691"/>
  <c r="B691"/>
  <c r="Z692" i="12"/>
  <c r="X692"/>
  <c r="V692"/>
  <c r="T693"/>
  <c r="U692"/>
  <c r="Y692" i="14" l="1"/>
  <c r="W692"/>
  <c r="U692"/>
  <c r="T693"/>
  <c r="Z692"/>
  <c r="X692"/>
  <c r="V692"/>
  <c r="A692"/>
  <c r="G691"/>
  <c r="C691"/>
  <c r="F691"/>
  <c r="D691"/>
  <c r="B691"/>
  <c r="A693" i="13"/>
  <c r="G692"/>
  <c r="F692"/>
  <c r="B692"/>
  <c r="Y692"/>
  <c r="W692"/>
  <c r="U692"/>
  <c r="T693"/>
  <c r="Z692"/>
  <c r="X692"/>
  <c r="T694" i="12"/>
  <c r="U693"/>
  <c r="Z693"/>
  <c r="X693"/>
  <c r="V693"/>
  <c r="A693" i="14" l="1"/>
  <c r="G692"/>
  <c r="C692"/>
  <c r="F692"/>
  <c r="D692"/>
  <c r="B692"/>
  <c r="Y693"/>
  <c r="W693"/>
  <c r="U693"/>
  <c r="T694"/>
  <c r="Z693"/>
  <c r="X693"/>
  <c r="V693"/>
  <c r="Y693" i="13"/>
  <c r="W693"/>
  <c r="U693"/>
  <c r="T694"/>
  <c r="Z693"/>
  <c r="X693"/>
  <c r="A694"/>
  <c r="G693"/>
  <c r="F693"/>
  <c r="B693"/>
  <c r="Z694" i="12"/>
  <c r="X694"/>
  <c r="V694"/>
  <c r="T695"/>
  <c r="U694"/>
  <c r="Y694" i="14" l="1"/>
  <c r="W694"/>
  <c r="U694"/>
  <c r="T695"/>
  <c r="Z694"/>
  <c r="X694"/>
  <c r="V694"/>
  <c r="A694"/>
  <c r="G693"/>
  <c r="C693"/>
  <c r="F693"/>
  <c r="D693"/>
  <c r="B693"/>
  <c r="A695" i="13"/>
  <c r="G694"/>
  <c r="F694"/>
  <c r="B694"/>
  <c r="Y694"/>
  <c r="W694"/>
  <c r="U694"/>
  <c r="T695"/>
  <c r="Z694"/>
  <c r="X694"/>
  <c r="T696" i="12"/>
  <c r="U695"/>
  <c r="Z695"/>
  <c r="X695"/>
  <c r="V695"/>
  <c r="A695" i="14" l="1"/>
  <c r="G694"/>
  <c r="C694"/>
  <c r="F694"/>
  <c r="D694"/>
  <c r="B694"/>
  <c r="Y695"/>
  <c r="W695"/>
  <c r="U695"/>
  <c r="T696"/>
  <c r="Z695"/>
  <c r="X695"/>
  <c r="V695"/>
  <c r="Y695" i="13"/>
  <c r="W695"/>
  <c r="U695"/>
  <c r="T696"/>
  <c r="Z695"/>
  <c r="X695"/>
  <c r="A696"/>
  <c r="G695"/>
  <c r="F695"/>
  <c r="B695"/>
  <c r="Z696" i="12"/>
  <c r="X696"/>
  <c r="V696"/>
  <c r="T697"/>
  <c r="U696"/>
  <c r="Y696" i="14" l="1"/>
  <c r="W696"/>
  <c r="U696"/>
  <c r="T697"/>
  <c r="Z696"/>
  <c r="X696"/>
  <c r="V696"/>
  <c r="A696"/>
  <c r="G695"/>
  <c r="C695"/>
  <c r="F695"/>
  <c r="D695"/>
  <c r="B695"/>
  <c r="A697" i="13"/>
  <c r="G696"/>
  <c r="F696"/>
  <c r="B696"/>
  <c r="Y696"/>
  <c r="W696"/>
  <c r="U696"/>
  <c r="T697"/>
  <c r="Z696"/>
  <c r="X696"/>
  <c r="T698" i="12"/>
  <c r="U697"/>
  <c r="Z697"/>
  <c r="X697"/>
  <c r="V697"/>
  <c r="A697" i="14" l="1"/>
  <c r="G696"/>
  <c r="C696"/>
  <c r="F696"/>
  <c r="D696"/>
  <c r="B696"/>
  <c r="Y697"/>
  <c r="W697"/>
  <c r="U697"/>
  <c r="T698"/>
  <c r="Z697"/>
  <c r="X697"/>
  <c r="V697"/>
  <c r="Y697" i="13"/>
  <c r="W697"/>
  <c r="U697"/>
  <c r="T698"/>
  <c r="Z697"/>
  <c r="X697"/>
  <c r="A698"/>
  <c r="G697"/>
  <c r="F697"/>
  <c r="B697"/>
  <c r="Z698" i="12"/>
  <c r="X698"/>
  <c r="V698"/>
  <c r="T699"/>
  <c r="U698"/>
  <c r="Y698" i="14" l="1"/>
  <c r="W698"/>
  <c r="U698"/>
  <c r="T699"/>
  <c r="Z698"/>
  <c r="X698"/>
  <c r="V698"/>
  <c r="A698"/>
  <c r="G697"/>
  <c r="C697"/>
  <c r="F697"/>
  <c r="D697"/>
  <c r="B697"/>
  <c r="A699" i="13"/>
  <c r="G698"/>
  <c r="F698"/>
  <c r="B698"/>
  <c r="Y698"/>
  <c r="W698"/>
  <c r="U698"/>
  <c r="T699"/>
  <c r="Z698"/>
  <c r="X698"/>
  <c r="T700" i="12"/>
  <c r="U699"/>
  <c r="Z699"/>
  <c r="X699"/>
  <c r="V699"/>
  <c r="A699" i="14" l="1"/>
  <c r="G698"/>
  <c r="C698"/>
  <c r="F698"/>
  <c r="D698"/>
  <c r="B698"/>
  <c r="Y699"/>
  <c r="W699"/>
  <c r="U699"/>
  <c r="T700"/>
  <c r="Z699"/>
  <c r="X699"/>
  <c r="V699"/>
  <c r="Y699" i="13"/>
  <c r="W699"/>
  <c r="U699"/>
  <c r="T700"/>
  <c r="Z699"/>
  <c r="X699"/>
  <c r="A700"/>
  <c r="G699"/>
  <c r="F699"/>
  <c r="B699"/>
  <c r="Z700" i="12"/>
  <c r="X700"/>
  <c r="V700"/>
  <c r="T701"/>
  <c r="U700"/>
  <c r="Y700" i="14" l="1"/>
  <c r="W700"/>
  <c r="U700"/>
  <c r="T701"/>
  <c r="Z700"/>
  <c r="X700"/>
  <c r="V700"/>
  <c r="A700"/>
  <c r="G699"/>
  <c r="C699"/>
  <c r="F699"/>
  <c r="D699"/>
  <c r="B699"/>
  <c r="A701" i="13"/>
  <c r="G700"/>
  <c r="F700"/>
  <c r="B700"/>
  <c r="Y700"/>
  <c r="W700"/>
  <c r="U700"/>
  <c r="T701"/>
  <c r="Z700"/>
  <c r="X700"/>
  <c r="T702" i="12"/>
  <c r="U701"/>
  <c r="Z701"/>
  <c r="X701"/>
  <c r="V701"/>
  <c r="A701" i="14" l="1"/>
  <c r="G700"/>
  <c r="C700"/>
  <c r="F700"/>
  <c r="D700"/>
  <c r="B700"/>
  <c r="Y701"/>
  <c r="W701"/>
  <c r="U701"/>
  <c r="T702"/>
  <c r="Z701"/>
  <c r="X701"/>
  <c r="V701"/>
  <c r="Y701" i="13"/>
  <c r="W701"/>
  <c r="U701"/>
  <c r="T702"/>
  <c r="Z701"/>
  <c r="X701"/>
  <c r="A702"/>
  <c r="G701"/>
  <c r="F701"/>
  <c r="B701"/>
  <c r="Z702" i="12"/>
  <c r="X702"/>
  <c r="V702"/>
  <c r="T703"/>
  <c r="U702"/>
  <c r="Y702" i="14" l="1"/>
  <c r="W702"/>
  <c r="U702"/>
  <c r="T703"/>
  <c r="Z702"/>
  <c r="X702"/>
  <c r="V702"/>
  <c r="A702"/>
  <c r="G701"/>
  <c r="C701"/>
  <c r="F701"/>
  <c r="D701"/>
  <c r="B701"/>
  <c r="A703" i="13"/>
  <c r="G702"/>
  <c r="F702"/>
  <c r="B702"/>
  <c r="Y702"/>
  <c r="W702"/>
  <c r="U702"/>
  <c r="T703"/>
  <c r="Z702"/>
  <c r="X702"/>
  <c r="T704" i="12"/>
  <c r="U703"/>
  <c r="Z703"/>
  <c r="X703"/>
  <c r="V703"/>
  <c r="A703" i="14" l="1"/>
  <c r="G702"/>
  <c r="C702"/>
  <c r="F702"/>
  <c r="D702"/>
  <c r="B702"/>
  <c r="Y703"/>
  <c r="W703"/>
  <c r="U703"/>
  <c r="T704"/>
  <c r="Z703"/>
  <c r="X703"/>
  <c r="V703"/>
  <c r="Y703" i="13"/>
  <c r="W703"/>
  <c r="U703"/>
  <c r="T704"/>
  <c r="Z703"/>
  <c r="X703"/>
  <c r="A704"/>
  <c r="G703"/>
  <c r="F703"/>
  <c r="B703"/>
  <c r="Z704" i="12"/>
  <c r="X704"/>
  <c r="V704"/>
  <c r="T705"/>
  <c r="U704"/>
  <c r="Y704" i="14" l="1"/>
  <c r="W704"/>
  <c r="U704"/>
  <c r="T705"/>
  <c r="Z704"/>
  <c r="X704"/>
  <c r="V704"/>
  <c r="A704"/>
  <c r="G703"/>
  <c r="C703"/>
  <c r="F703"/>
  <c r="D703"/>
  <c r="B703"/>
  <c r="A705" i="13"/>
  <c r="G704"/>
  <c r="F704"/>
  <c r="B704"/>
  <c r="Y704"/>
  <c r="W704"/>
  <c r="U704"/>
  <c r="T705"/>
  <c r="Z704"/>
  <c r="X704"/>
  <c r="T706" i="12"/>
  <c r="U705"/>
  <c r="Z705"/>
  <c r="X705"/>
  <c r="V705"/>
  <c r="A705" i="14" l="1"/>
  <c r="G704"/>
  <c r="C704"/>
  <c r="F704"/>
  <c r="D704"/>
  <c r="B704"/>
  <c r="Y705"/>
  <c r="W705"/>
  <c r="U705"/>
  <c r="T706"/>
  <c r="Z705"/>
  <c r="X705"/>
  <c r="V705"/>
  <c r="Y705" i="13"/>
  <c r="W705"/>
  <c r="U705"/>
  <c r="T706"/>
  <c r="Z705"/>
  <c r="X705"/>
  <c r="A706"/>
  <c r="G705"/>
  <c r="F705"/>
  <c r="B705"/>
  <c r="Z706" i="12"/>
  <c r="X706"/>
  <c r="V706"/>
  <c r="T707"/>
  <c r="U706"/>
  <c r="Y706" i="14" l="1"/>
  <c r="W706"/>
  <c r="U706"/>
  <c r="T707"/>
  <c r="Z706"/>
  <c r="X706"/>
  <c r="V706"/>
  <c r="A706"/>
  <c r="G705"/>
  <c r="C705"/>
  <c r="F705"/>
  <c r="D705"/>
  <c r="B705"/>
  <c r="A707" i="13"/>
  <c r="G706"/>
  <c r="F706"/>
  <c r="B706"/>
  <c r="Y706"/>
  <c r="W706"/>
  <c r="U706"/>
  <c r="T707"/>
  <c r="Z706"/>
  <c r="X706"/>
  <c r="T708" i="12"/>
  <c r="U707"/>
  <c r="Z707"/>
  <c r="X707"/>
  <c r="V707"/>
  <c r="A707" i="14" l="1"/>
  <c r="G706"/>
  <c r="C706"/>
  <c r="F706"/>
  <c r="D706"/>
  <c r="B706"/>
  <c r="Y707"/>
  <c r="W707"/>
  <c r="U707"/>
  <c r="T708"/>
  <c r="Z707"/>
  <c r="X707"/>
  <c r="V707"/>
  <c r="A708" i="13"/>
  <c r="G707"/>
  <c r="F707"/>
  <c r="B707"/>
  <c r="Y707"/>
  <c r="W707"/>
  <c r="U707"/>
  <c r="T708"/>
  <c r="Z707"/>
  <c r="X707"/>
  <c r="Z708" i="12"/>
  <c r="X708"/>
  <c r="V708"/>
  <c r="T709"/>
  <c r="U708"/>
  <c r="Y708" i="14" l="1"/>
  <c r="W708"/>
  <c r="U708"/>
  <c r="T709"/>
  <c r="Z708"/>
  <c r="X708"/>
  <c r="V708"/>
  <c r="A708"/>
  <c r="G707"/>
  <c r="C707"/>
  <c r="F707"/>
  <c r="D707"/>
  <c r="B707"/>
  <c r="Y708" i="13"/>
  <c r="W708"/>
  <c r="U708"/>
  <c r="T709"/>
  <c r="Z708"/>
  <c r="X708"/>
  <c r="A709"/>
  <c r="G708"/>
  <c r="F708"/>
  <c r="B708"/>
  <c r="T710" i="12"/>
  <c r="U709"/>
  <c r="Z709"/>
  <c r="X709"/>
  <c r="V709"/>
  <c r="A709" i="14" l="1"/>
  <c r="G708"/>
  <c r="C708"/>
  <c r="F708"/>
  <c r="D708"/>
  <c r="B708"/>
  <c r="Y709"/>
  <c r="W709"/>
  <c r="U709"/>
  <c r="T710"/>
  <c r="Z709"/>
  <c r="X709"/>
  <c r="V709"/>
  <c r="A710" i="13"/>
  <c r="G709"/>
  <c r="F709"/>
  <c r="B709"/>
  <c r="Y709"/>
  <c r="W709"/>
  <c r="U709"/>
  <c r="T710"/>
  <c r="Z709"/>
  <c r="X709"/>
  <c r="Z710" i="12"/>
  <c r="X710"/>
  <c r="V710"/>
  <c r="T711"/>
  <c r="U710"/>
  <c r="Y710" i="14" l="1"/>
  <c r="W710"/>
  <c r="U710"/>
  <c r="T711"/>
  <c r="Z710"/>
  <c r="X710"/>
  <c r="V710"/>
  <c r="A710"/>
  <c r="G709"/>
  <c r="C709"/>
  <c r="F709"/>
  <c r="D709"/>
  <c r="B709"/>
  <c r="Y710" i="13"/>
  <c r="W710"/>
  <c r="U710"/>
  <c r="T711"/>
  <c r="Z710"/>
  <c r="X710"/>
  <c r="A711"/>
  <c r="G710"/>
  <c r="F710"/>
  <c r="B710"/>
  <c r="T712" i="12"/>
  <c r="U711"/>
  <c r="Z711"/>
  <c r="X711"/>
  <c r="V711"/>
  <c r="A711" i="14" l="1"/>
  <c r="G710"/>
  <c r="C710"/>
  <c r="F710"/>
  <c r="D710"/>
  <c r="B710"/>
  <c r="Y711"/>
  <c r="W711"/>
  <c r="U711"/>
  <c r="T712"/>
  <c r="Z711"/>
  <c r="X711"/>
  <c r="V711"/>
  <c r="A712" i="13"/>
  <c r="G711"/>
  <c r="F711"/>
  <c r="B711"/>
  <c r="Y711"/>
  <c r="W711"/>
  <c r="U711"/>
  <c r="T712"/>
  <c r="Z711"/>
  <c r="X711"/>
  <c r="Z712" i="12"/>
  <c r="X712"/>
  <c r="T713"/>
  <c r="V712"/>
  <c r="U712"/>
  <c r="Y712" i="14" l="1"/>
  <c r="W712"/>
  <c r="U712"/>
  <c r="T713"/>
  <c r="Z712"/>
  <c r="X712"/>
  <c r="V712"/>
  <c r="A712"/>
  <c r="G711"/>
  <c r="C711"/>
  <c r="F711"/>
  <c r="D711"/>
  <c r="B711"/>
  <c r="Y712" i="13"/>
  <c r="W712"/>
  <c r="U712"/>
  <c r="T713"/>
  <c r="Z712"/>
  <c r="X712"/>
  <c r="A713"/>
  <c r="G712"/>
  <c r="F712"/>
  <c r="B712"/>
  <c r="T714" i="12"/>
  <c r="U713"/>
  <c r="Z713"/>
  <c r="X713"/>
  <c r="V713"/>
  <c r="A713" i="14" l="1"/>
  <c r="G712"/>
  <c r="C712"/>
  <c r="F712"/>
  <c r="D712"/>
  <c r="B712"/>
  <c r="Y713"/>
  <c r="W713"/>
  <c r="U713"/>
  <c r="T714"/>
  <c r="Z713"/>
  <c r="X713"/>
  <c r="V713"/>
  <c r="A714" i="13"/>
  <c r="G713"/>
  <c r="F713"/>
  <c r="B713"/>
  <c r="Y713"/>
  <c r="W713"/>
  <c r="U713"/>
  <c r="T714"/>
  <c r="Z713"/>
  <c r="X713"/>
  <c r="Z714" i="12"/>
  <c r="X714"/>
  <c r="V714"/>
  <c r="T715"/>
  <c r="U714"/>
  <c r="Y714" i="14" l="1"/>
  <c r="W714"/>
  <c r="U714"/>
  <c r="T715"/>
  <c r="Z714"/>
  <c r="X714"/>
  <c r="V714"/>
  <c r="A714"/>
  <c r="G713"/>
  <c r="C713"/>
  <c r="F713"/>
  <c r="D713"/>
  <c r="B713"/>
  <c r="Y714" i="13"/>
  <c r="W714"/>
  <c r="U714"/>
  <c r="T715"/>
  <c r="Z714"/>
  <c r="X714"/>
  <c r="A715"/>
  <c r="G714"/>
  <c r="F714"/>
  <c r="B714"/>
  <c r="T716" i="12"/>
  <c r="U715"/>
  <c r="Z715"/>
  <c r="X715"/>
  <c r="V715"/>
  <c r="A715" i="14" l="1"/>
  <c r="G714"/>
  <c r="C714"/>
  <c r="F714"/>
  <c r="D714"/>
  <c r="B714"/>
  <c r="Y715"/>
  <c r="W715"/>
  <c r="U715"/>
  <c r="T716"/>
  <c r="Z715"/>
  <c r="X715"/>
  <c r="V715"/>
  <c r="A716" i="13"/>
  <c r="G715"/>
  <c r="F715"/>
  <c r="B715"/>
  <c r="Y715"/>
  <c r="W715"/>
  <c r="U715"/>
  <c r="T716"/>
  <c r="Z715"/>
  <c r="X715"/>
  <c r="Z716" i="12"/>
  <c r="X716"/>
  <c r="V716"/>
  <c r="T717"/>
  <c r="U716"/>
  <c r="Y716" i="14" l="1"/>
  <c r="W716"/>
  <c r="U716"/>
  <c r="T717"/>
  <c r="Z716"/>
  <c r="X716"/>
  <c r="V716"/>
  <c r="A716"/>
  <c r="G715"/>
  <c r="C715"/>
  <c r="F715"/>
  <c r="D715"/>
  <c r="B715"/>
  <c r="Y716" i="13"/>
  <c r="W716"/>
  <c r="U716"/>
  <c r="T717"/>
  <c r="Z716"/>
  <c r="X716"/>
  <c r="A717"/>
  <c r="G716"/>
  <c r="F716"/>
  <c r="B716"/>
  <c r="T718" i="12"/>
  <c r="U717"/>
  <c r="Z717"/>
  <c r="X717"/>
  <c r="V717"/>
  <c r="A717" i="14" l="1"/>
  <c r="G716"/>
  <c r="C716"/>
  <c r="F716"/>
  <c r="D716"/>
  <c r="B716"/>
  <c r="Y717"/>
  <c r="W717"/>
  <c r="U717"/>
  <c r="T718"/>
  <c r="Z717"/>
  <c r="X717"/>
  <c r="V717"/>
  <c r="A718" i="13"/>
  <c r="G717"/>
  <c r="F717"/>
  <c r="B717"/>
  <c r="Y717"/>
  <c r="W717"/>
  <c r="U717"/>
  <c r="T718"/>
  <c r="Z717"/>
  <c r="X717"/>
  <c r="Z718" i="12"/>
  <c r="X718"/>
  <c r="V718"/>
  <c r="T719"/>
  <c r="U718"/>
  <c r="Y718" i="14" l="1"/>
  <c r="W718"/>
  <c r="U718"/>
  <c r="T719"/>
  <c r="Z718"/>
  <c r="X718"/>
  <c r="V718"/>
  <c r="A718"/>
  <c r="G717"/>
  <c r="C717"/>
  <c r="F717"/>
  <c r="D717"/>
  <c r="B717"/>
  <c r="Y718" i="13"/>
  <c r="W718"/>
  <c r="U718"/>
  <c r="T719"/>
  <c r="Z718"/>
  <c r="X718"/>
  <c r="A719"/>
  <c r="G718"/>
  <c r="F718"/>
  <c r="B718"/>
  <c r="T720" i="12"/>
  <c r="U719"/>
  <c r="Z719"/>
  <c r="X719"/>
  <c r="V719"/>
  <c r="A719" i="14" l="1"/>
  <c r="G718"/>
  <c r="C718"/>
  <c r="F718"/>
  <c r="D718"/>
  <c r="B718"/>
  <c r="Y719"/>
  <c r="W719"/>
  <c r="U719"/>
  <c r="T720"/>
  <c r="Z719"/>
  <c r="X719"/>
  <c r="V719"/>
  <c r="A720" i="13"/>
  <c r="G719"/>
  <c r="F719"/>
  <c r="B719"/>
  <c r="Y719"/>
  <c r="W719"/>
  <c r="U719"/>
  <c r="T720"/>
  <c r="Z719"/>
  <c r="X719"/>
  <c r="Z720" i="12"/>
  <c r="X720"/>
  <c r="V720"/>
  <c r="T721"/>
  <c r="U720"/>
  <c r="Y720" i="14" l="1"/>
  <c r="W720"/>
  <c r="U720"/>
  <c r="T721"/>
  <c r="Z720"/>
  <c r="X720"/>
  <c r="V720"/>
  <c r="A720"/>
  <c r="G719"/>
  <c r="C719"/>
  <c r="F719"/>
  <c r="D719"/>
  <c r="B719"/>
  <c r="Y720" i="13"/>
  <c r="W720"/>
  <c r="U720"/>
  <c r="T721"/>
  <c r="Z720"/>
  <c r="X720"/>
  <c r="A721"/>
  <c r="G720"/>
  <c r="F720"/>
  <c r="B720"/>
  <c r="T722" i="12"/>
  <c r="U721"/>
  <c r="Z721"/>
  <c r="X721"/>
  <c r="V721"/>
  <c r="A721" i="14" l="1"/>
  <c r="G720"/>
  <c r="C720"/>
  <c r="F720"/>
  <c r="D720"/>
  <c r="B720"/>
  <c r="Y721"/>
  <c r="W721"/>
  <c r="U721"/>
  <c r="T722"/>
  <c r="Z721"/>
  <c r="X721"/>
  <c r="V721"/>
  <c r="A722" i="13"/>
  <c r="G721"/>
  <c r="F721"/>
  <c r="B721"/>
  <c r="Y721"/>
  <c r="W721"/>
  <c r="U721"/>
  <c r="T722"/>
  <c r="Z721"/>
  <c r="X721"/>
  <c r="Z722" i="12"/>
  <c r="X722"/>
  <c r="V722"/>
  <c r="T723"/>
  <c r="U722"/>
  <c r="Y722" i="14" l="1"/>
  <c r="W722"/>
  <c r="U722"/>
  <c r="T723"/>
  <c r="Z722"/>
  <c r="X722"/>
  <c r="V722"/>
  <c r="A722"/>
  <c r="G721"/>
  <c r="C721"/>
  <c r="F721"/>
  <c r="D721"/>
  <c r="B721"/>
  <c r="Y722" i="13"/>
  <c r="W722"/>
  <c r="U722"/>
  <c r="T723"/>
  <c r="Z722"/>
  <c r="X722"/>
  <c r="A723"/>
  <c r="G722"/>
  <c r="F722"/>
  <c r="B722"/>
  <c r="T724" i="12"/>
  <c r="U723"/>
  <c r="Z723"/>
  <c r="X723"/>
  <c r="V723"/>
  <c r="A723" i="14" l="1"/>
  <c r="G722"/>
  <c r="C722"/>
  <c r="F722"/>
  <c r="D722"/>
  <c r="B722"/>
  <c r="Y723"/>
  <c r="W723"/>
  <c r="U723"/>
  <c r="T724"/>
  <c r="Z723"/>
  <c r="X723"/>
  <c r="V723"/>
  <c r="A724" i="13"/>
  <c r="G723"/>
  <c r="F723"/>
  <c r="B723"/>
  <c r="Y723"/>
  <c r="W723"/>
  <c r="U723"/>
  <c r="T724"/>
  <c r="Z723"/>
  <c r="X723"/>
  <c r="Z724" i="12"/>
  <c r="X724"/>
  <c r="V724"/>
  <c r="T725"/>
  <c r="U724"/>
  <c r="Y724" i="14" l="1"/>
  <c r="W724"/>
  <c r="U724"/>
  <c r="T725"/>
  <c r="Z724"/>
  <c r="X724"/>
  <c r="V724"/>
  <c r="A724"/>
  <c r="G723"/>
  <c r="C723"/>
  <c r="F723"/>
  <c r="D723"/>
  <c r="B723"/>
  <c r="Y724" i="13"/>
  <c r="W724"/>
  <c r="U724"/>
  <c r="T725"/>
  <c r="Z724"/>
  <c r="X724"/>
  <c r="A725"/>
  <c r="G724"/>
  <c r="F724"/>
  <c r="B724"/>
  <c r="T726" i="12"/>
  <c r="U725"/>
  <c r="Z725"/>
  <c r="X725"/>
  <c r="V725"/>
  <c r="A725" i="14" l="1"/>
  <c r="G724"/>
  <c r="C724"/>
  <c r="F724"/>
  <c r="D724"/>
  <c r="B724"/>
  <c r="Y725"/>
  <c r="W725"/>
  <c r="U725"/>
  <c r="T726"/>
  <c r="Z725"/>
  <c r="X725"/>
  <c r="V725"/>
  <c r="A726" i="13"/>
  <c r="G725"/>
  <c r="F725"/>
  <c r="B725"/>
  <c r="Y725"/>
  <c r="W725"/>
  <c r="U725"/>
  <c r="T726"/>
  <c r="Z725"/>
  <c r="X725"/>
  <c r="Z726" i="12"/>
  <c r="X726"/>
  <c r="V726"/>
  <c r="T727"/>
  <c r="U726"/>
  <c r="Y726" i="14" l="1"/>
  <c r="W726"/>
  <c r="U726"/>
  <c r="T727"/>
  <c r="Z726"/>
  <c r="X726"/>
  <c r="V726"/>
  <c r="A726"/>
  <c r="G725"/>
  <c r="C725"/>
  <c r="F725"/>
  <c r="D725"/>
  <c r="B725"/>
  <c r="Y726" i="13"/>
  <c r="W726"/>
  <c r="U726"/>
  <c r="T727"/>
  <c r="Z726"/>
  <c r="X726"/>
  <c r="A727"/>
  <c r="G726"/>
  <c r="F726"/>
  <c r="B726"/>
  <c r="T728" i="12"/>
  <c r="U727"/>
  <c r="Z727"/>
  <c r="X727"/>
  <c r="V727"/>
  <c r="A727" i="14" l="1"/>
  <c r="G726"/>
  <c r="C726"/>
  <c r="F726"/>
  <c r="D726"/>
  <c r="B726"/>
  <c r="Y727"/>
  <c r="W727"/>
  <c r="U727"/>
  <c r="T728"/>
  <c r="Z727"/>
  <c r="X727"/>
  <c r="V727"/>
  <c r="A728" i="13"/>
  <c r="G727"/>
  <c r="F727"/>
  <c r="B727"/>
  <c r="Y727"/>
  <c r="W727"/>
  <c r="U727"/>
  <c r="T728"/>
  <c r="Z727"/>
  <c r="X727"/>
  <c r="Z728" i="12"/>
  <c r="X728"/>
  <c r="V728"/>
  <c r="T729"/>
  <c r="U728"/>
  <c r="Y728" i="14" l="1"/>
  <c r="W728"/>
  <c r="U728"/>
  <c r="T729"/>
  <c r="Z728"/>
  <c r="X728"/>
  <c r="V728"/>
  <c r="A728"/>
  <c r="G727"/>
  <c r="C727"/>
  <c r="F727"/>
  <c r="D727"/>
  <c r="B727"/>
  <c r="Y728" i="13"/>
  <c r="W728"/>
  <c r="U728"/>
  <c r="T729"/>
  <c r="Z728"/>
  <c r="X728"/>
  <c r="A729"/>
  <c r="G728"/>
  <c r="F728"/>
  <c r="B728"/>
  <c r="T730" i="12"/>
  <c r="U729"/>
  <c r="Z729"/>
  <c r="X729"/>
  <c r="V729"/>
  <c r="A729" i="14" l="1"/>
  <c r="G728"/>
  <c r="C728"/>
  <c r="F728"/>
  <c r="D728"/>
  <c r="B728"/>
  <c r="Y729"/>
  <c r="W729"/>
  <c r="U729"/>
  <c r="T730"/>
  <c r="Z729"/>
  <c r="X729"/>
  <c r="V729"/>
  <c r="A730" i="13"/>
  <c r="G729"/>
  <c r="F729"/>
  <c r="B729"/>
  <c r="Y729"/>
  <c r="W729"/>
  <c r="U729"/>
  <c r="T730"/>
  <c r="Z729"/>
  <c r="X729"/>
  <c r="Z730" i="12"/>
  <c r="X730"/>
  <c r="V730"/>
  <c r="T731"/>
  <c r="U730"/>
  <c r="Y730" i="14" l="1"/>
  <c r="W730"/>
  <c r="U730"/>
  <c r="T731"/>
  <c r="Z730"/>
  <c r="X730"/>
  <c r="V730"/>
  <c r="A730"/>
  <c r="G729"/>
  <c r="C729"/>
  <c r="F729"/>
  <c r="D729"/>
  <c r="B729"/>
  <c r="Y730" i="13"/>
  <c r="W730"/>
  <c r="U730"/>
  <c r="T731"/>
  <c r="Z730"/>
  <c r="X730"/>
  <c r="A731"/>
  <c r="G730"/>
  <c r="F730"/>
  <c r="B730"/>
  <c r="T732" i="12"/>
  <c r="U731"/>
  <c r="Z731"/>
  <c r="X731"/>
  <c r="V731"/>
  <c r="A731" i="14" l="1"/>
  <c r="G730"/>
  <c r="C730"/>
  <c r="F730"/>
  <c r="D730"/>
  <c r="B730"/>
  <c r="Y731"/>
  <c r="W731"/>
  <c r="U731"/>
  <c r="T732"/>
  <c r="Z731"/>
  <c r="X731"/>
  <c r="V731"/>
  <c r="A732" i="13"/>
  <c r="G731"/>
  <c r="F731"/>
  <c r="B731"/>
  <c r="Y731"/>
  <c r="W731"/>
  <c r="U731"/>
  <c r="T732"/>
  <c r="Z731"/>
  <c r="X731"/>
  <c r="Z732" i="12"/>
  <c r="X732"/>
  <c r="V732"/>
  <c r="T733"/>
  <c r="U732"/>
  <c r="Y732" i="14" l="1"/>
  <c r="W732"/>
  <c r="U732"/>
  <c r="T733"/>
  <c r="Z732"/>
  <c r="X732"/>
  <c r="V732"/>
  <c r="A732"/>
  <c r="G731"/>
  <c r="C731"/>
  <c r="F731"/>
  <c r="D731"/>
  <c r="B731"/>
  <c r="Y732" i="13"/>
  <c r="W732"/>
  <c r="U732"/>
  <c r="T733"/>
  <c r="Z732"/>
  <c r="X732"/>
  <c r="A733"/>
  <c r="G732"/>
  <c r="F732"/>
  <c r="B732"/>
  <c r="T734" i="12"/>
  <c r="U733"/>
  <c r="Z733"/>
  <c r="X733"/>
  <c r="V733"/>
  <c r="A733" i="14" l="1"/>
  <c r="G732"/>
  <c r="C732"/>
  <c r="F732"/>
  <c r="D732"/>
  <c r="B732"/>
  <c r="Y733"/>
  <c r="W733"/>
  <c r="U733"/>
  <c r="T734"/>
  <c r="Z733"/>
  <c r="X733"/>
  <c r="V733"/>
  <c r="A734" i="13"/>
  <c r="G733"/>
  <c r="F733"/>
  <c r="B733"/>
  <c r="Y733"/>
  <c r="W733"/>
  <c r="U733"/>
  <c r="T734"/>
  <c r="Z733"/>
  <c r="X733"/>
  <c r="Z734" i="12"/>
  <c r="X734"/>
  <c r="V734"/>
  <c r="T735"/>
  <c r="U734"/>
  <c r="Y734" i="14" l="1"/>
  <c r="W734"/>
  <c r="U734"/>
  <c r="T735"/>
  <c r="Z734"/>
  <c r="X734"/>
  <c r="V734"/>
  <c r="A734"/>
  <c r="G733"/>
  <c r="C733"/>
  <c r="F733"/>
  <c r="D733"/>
  <c r="B733"/>
  <c r="Y734" i="13"/>
  <c r="W734"/>
  <c r="U734"/>
  <c r="T735"/>
  <c r="Z734"/>
  <c r="X734"/>
  <c r="A735"/>
  <c r="G734"/>
  <c r="F734"/>
  <c r="B734"/>
  <c r="T736" i="12"/>
  <c r="U735"/>
  <c r="Z735"/>
  <c r="X735"/>
  <c r="V735"/>
  <c r="A735" i="14" l="1"/>
  <c r="G734"/>
  <c r="C734"/>
  <c r="F734"/>
  <c r="D734"/>
  <c r="B734"/>
  <c r="Y735"/>
  <c r="W735"/>
  <c r="U735"/>
  <c r="T736"/>
  <c r="Z735"/>
  <c r="X735"/>
  <c r="V735"/>
  <c r="A736" i="13"/>
  <c r="G735"/>
  <c r="F735"/>
  <c r="B735"/>
  <c r="Y735"/>
  <c r="W735"/>
  <c r="U735"/>
  <c r="T736"/>
  <c r="Z735"/>
  <c r="X735"/>
  <c r="Z736" i="12"/>
  <c r="X736"/>
  <c r="V736"/>
  <c r="T737"/>
  <c r="U736"/>
  <c r="Y736" i="14" l="1"/>
  <c r="W736"/>
  <c r="U736"/>
  <c r="T737"/>
  <c r="Z736"/>
  <c r="X736"/>
  <c r="V736"/>
  <c r="A736"/>
  <c r="G735"/>
  <c r="C735"/>
  <c r="F735"/>
  <c r="D735"/>
  <c r="B735"/>
  <c r="Y736" i="13"/>
  <c r="W736"/>
  <c r="U736"/>
  <c r="T737"/>
  <c r="Z736"/>
  <c r="X736"/>
  <c r="A737"/>
  <c r="G736"/>
  <c r="F736"/>
  <c r="B736"/>
  <c r="T738" i="12"/>
  <c r="U737"/>
  <c r="Z737"/>
  <c r="X737"/>
  <c r="V737"/>
  <c r="A737" i="14" l="1"/>
  <c r="G736"/>
  <c r="C736"/>
  <c r="F736"/>
  <c r="D736"/>
  <c r="B736"/>
  <c r="Y737"/>
  <c r="W737"/>
  <c r="U737"/>
  <c r="T738"/>
  <c r="Z737"/>
  <c r="X737"/>
  <c r="V737"/>
  <c r="A738" i="13"/>
  <c r="G737"/>
  <c r="F737"/>
  <c r="B737"/>
  <c r="Y737"/>
  <c r="W737"/>
  <c r="U737"/>
  <c r="T738"/>
  <c r="Z737"/>
  <c r="X737"/>
  <c r="Z738" i="12"/>
  <c r="X738"/>
  <c r="V738"/>
  <c r="T739"/>
  <c r="U738"/>
  <c r="Y738" i="14" l="1"/>
  <c r="W738"/>
  <c r="U738"/>
  <c r="T739"/>
  <c r="Z738"/>
  <c r="X738"/>
  <c r="V738"/>
  <c r="A738"/>
  <c r="G737"/>
  <c r="C737"/>
  <c r="F737"/>
  <c r="D737"/>
  <c r="B737"/>
  <c r="Y738" i="13"/>
  <c r="W738"/>
  <c r="U738"/>
  <c r="T739"/>
  <c r="Z738"/>
  <c r="X738"/>
  <c r="A739"/>
  <c r="G738"/>
  <c r="F738"/>
  <c r="B738"/>
  <c r="T740" i="12"/>
  <c r="U739"/>
  <c r="Z739"/>
  <c r="X739"/>
  <c r="V739"/>
  <c r="A739" i="14" l="1"/>
  <c r="G738"/>
  <c r="C738"/>
  <c r="F738"/>
  <c r="D738"/>
  <c r="B738"/>
  <c r="Y739"/>
  <c r="W739"/>
  <c r="U739"/>
  <c r="T740"/>
  <c r="Z739"/>
  <c r="X739"/>
  <c r="V739"/>
  <c r="Y739" i="13"/>
  <c r="W739"/>
  <c r="U739"/>
  <c r="T740"/>
  <c r="Z739"/>
  <c r="X739"/>
  <c r="A740"/>
  <c r="G739"/>
  <c r="F739"/>
  <c r="B739"/>
  <c r="Z740" i="12"/>
  <c r="X740"/>
  <c r="V740"/>
  <c r="T741"/>
  <c r="U740"/>
  <c r="Y740" i="14" l="1"/>
  <c r="W740"/>
  <c r="U740"/>
  <c r="T741"/>
  <c r="Z740"/>
  <c r="X740"/>
  <c r="V740"/>
  <c r="A740"/>
  <c r="G739"/>
  <c r="C739"/>
  <c r="F739"/>
  <c r="D739"/>
  <c r="B739"/>
  <c r="A741" i="13"/>
  <c r="G740"/>
  <c r="F740"/>
  <c r="B740"/>
  <c r="Y740"/>
  <c r="W740"/>
  <c r="U740"/>
  <c r="T741"/>
  <c r="Z740"/>
  <c r="X740"/>
  <c r="T742" i="12"/>
  <c r="U741"/>
  <c r="Z741"/>
  <c r="X741"/>
  <c r="V741"/>
  <c r="A741" i="14" l="1"/>
  <c r="G740"/>
  <c r="C740"/>
  <c r="F740"/>
  <c r="D740"/>
  <c r="B740"/>
  <c r="Y741"/>
  <c r="W741"/>
  <c r="U741"/>
  <c r="T742"/>
  <c r="Z741"/>
  <c r="X741"/>
  <c r="V741"/>
  <c r="Y741" i="13"/>
  <c r="W741"/>
  <c r="U741"/>
  <c r="T742"/>
  <c r="Z741"/>
  <c r="X741"/>
  <c r="A742"/>
  <c r="G741"/>
  <c r="F741"/>
  <c r="B741"/>
  <c r="Z742" i="12"/>
  <c r="X742"/>
  <c r="V742"/>
  <c r="T743"/>
  <c r="U742"/>
  <c r="Y742" i="14" l="1"/>
  <c r="W742"/>
  <c r="U742"/>
  <c r="T743"/>
  <c r="Z742"/>
  <c r="X742"/>
  <c r="V742"/>
  <c r="A742"/>
  <c r="G741"/>
  <c r="C741"/>
  <c r="F741"/>
  <c r="D741"/>
  <c r="B741"/>
  <c r="A743" i="13"/>
  <c r="G742"/>
  <c r="F742"/>
  <c r="B742"/>
  <c r="Y742"/>
  <c r="W742"/>
  <c r="U742"/>
  <c r="T743"/>
  <c r="Z742"/>
  <c r="X742"/>
  <c r="T744" i="12"/>
  <c r="U743"/>
  <c r="Z743"/>
  <c r="X743"/>
  <c r="V743"/>
  <c r="A743" i="14" l="1"/>
  <c r="G742"/>
  <c r="C742"/>
  <c r="F742"/>
  <c r="D742"/>
  <c r="B742"/>
  <c r="Y743"/>
  <c r="W743"/>
  <c r="U743"/>
  <c r="T744"/>
  <c r="Z743"/>
  <c r="X743"/>
  <c r="V743"/>
  <c r="Y743" i="13"/>
  <c r="W743"/>
  <c r="U743"/>
  <c r="T744"/>
  <c r="Z743"/>
  <c r="X743"/>
  <c r="A744"/>
  <c r="G743"/>
  <c r="F743"/>
  <c r="B743"/>
  <c r="Z744" i="12"/>
  <c r="X744"/>
  <c r="V744"/>
  <c r="T745"/>
  <c r="U744"/>
  <c r="Y744" i="14" l="1"/>
  <c r="W744"/>
  <c r="U744"/>
  <c r="T745"/>
  <c r="Z744"/>
  <c r="X744"/>
  <c r="V744"/>
  <c r="A744"/>
  <c r="G743"/>
  <c r="C743"/>
  <c r="F743"/>
  <c r="D743"/>
  <c r="B743"/>
  <c r="A745" i="13"/>
  <c r="G744"/>
  <c r="F744"/>
  <c r="B744"/>
  <c r="T745"/>
  <c r="Y744"/>
  <c r="W744"/>
  <c r="U744"/>
  <c r="Z744"/>
  <c r="X744"/>
  <c r="T746" i="12"/>
  <c r="U745"/>
  <c r="Z745"/>
  <c r="X745"/>
  <c r="V745"/>
  <c r="A745" i="14" l="1"/>
  <c r="G744"/>
  <c r="C744"/>
  <c r="F744"/>
  <c r="D744"/>
  <c r="B744"/>
  <c r="Y745"/>
  <c r="W745"/>
  <c r="U745"/>
  <c r="T746"/>
  <c r="Z745"/>
  <c r="X745"/>
  <c r="V745"/>
  <c r="Y745" i="13"/>
  <c r="W745"/>
  <c r="U745"/>
  <c r="T746"/>
  <c r="Z745"/>
  <c r="X745"/>
  <c r="A746"/>
  <c r="G745"/>
  <c r="F745"/>
  <c r="B745"/>
  <c r="Z746" i="12"/>
  <c r="X746"/>
  <c r="V746"/>
  <c r="T747"/>
  <c r="U746"/>
  <c r="Y746" i="14" l="1"/>
  <c r="W746"/>
  <c r="U746"/>
  <c r="T747"/>
  <c r="Z746"/>
  <c r="X746"/>
  <c r="V746"/>
  <c r="A746"/>
  <c r="G745"/>
  <c r="C745"/>
  <c r="F745"/>
  <c r="D745"/>
  <c r="B745"/>
  <c r="A747" i="13"/>
  <c r="G746"/>
  <c r="F746"/>
  <c r="B746"/>
  <c r="Y746"/>
  <c r="W746"/>
  <c r="U746"/>
  <c r="T747"/>
  <c r="Z746"/>
  <c r="X746"/>
  <c r="T748" i="12"/>
  <c r="U747"/>
  <c r="Z747"/>
  <c r="X747"/>
  <c r="V747"/>
  <c r="A747" i="14" l="1"/>
  <c r="G746"/>
  <c r="C746"/>
  <c r="F746"/>
  <c r="D746"/>
  <c r="B746"/>
  <c r="Y747"/>
  <c r="W747"/>
  <c r="U747"/>
  <c r="T748"/>
  <c r="Z747"/>
  <c r="X747"/>
  <c r="V747"/>
  <c r="Y747" i="13"/>
  <c r="W747"/>
  <c r="U747"/>
  <c r="T748"/>
  <c r="Z747"/>
  <c r="X747"/>
  <c r="A748"/>
  <c r="G747"/>
  <c r="F747"/>
  <c r="B747"/>
  <c r="Z748" i="12"/>
  <c r="X748"/>
  <c r="V748"/>
  <c r="T749"/>
  <c r="U748"/>
  <c r="Y748" i="14" l="1"/>
  <c r="W748"/>
  <c r="U748"/>
  <c r="T749"/>
  <c r="Z748"/>
  <c r="X748"/>
  <c r="V748"/>
  <c r="A748"/>
  <c r="G747"/>
  <c r="C747"/>
  <c r="F747"/>
  <c r="D747"/>
  <c r="B747"/>
  <c r="A749" i="13"/>
  <c r="G748"/>
  <c r="F748"/>
  <c r="B748"/>
  <c r="Y748"/>
  <c r="W748"/>
  <c r="U748"/>
  <c r="T749"/>
  <c r="Z748"/>
  <c r="X748"/>
  <c r="T750" i="12"/>
  <c r="U749"/>
  <c r="Z749"/>
  <c r="X749"/>
  <c r="V749"/>
  <c r="A749" i="14" l="1"/>
  <c r="G748"/>
  <c r="C748"/>
  <c r="F748"/>
  <c r="D748"/>
  <c r="B748"/>
  <c r="Y749"/>
  <c r="W749"/>
  <c r="U749"/>
  <c r="T750"/>
  <c r="Z749"/>
  <c r="X749"/>
  <c r="V749"/>
  <c r="Y749" i="13"/>
  <c r="W749"/>
  <c r="U749"/>
  <c r="T750"/>
  <c r="Z749"/>
  <c r="X749"/>
  <c r="A750"/>
  <c r="G749"/>
  <c r="F749"/>
  <c r="B749"/>
  <c r="Z750" i="12"/>
  <c r="X750"/>
  <c r="V750"/>
  <c r="T751"/>
  <c r="U750"/>
  <c r="Y750" i="14" l="1"/>
  <c r="W750"/>
  <c r="U750"/>
  <c r="T751"/>
  <c r="Z750"/>
  <c r="X750"/>
  <c r="V750"/>
  <c r="A750"/>
  <c r="G749"/>
  <c r="C749"/>
  <c r="F749"/>
  <c r="D749"/>
  <c r="B749"/>
  <c r="A751" i="13"/>
  <c r="G750"/>
  <c r="F750"/>
  <c r="B750"/>
  <c r="Y750"/>
  <c r="W750"/>
  <c r="U750"/>
  <c r="T751"/>
  <c r="Z750"/>
  <c r="X750"/>
  <c r="T752" i="12"/>
  <c r="U751"/>
  <c r="Z751"/>
  <c r="X751"/>
  <c r="V751"/>
  <c r="A751" i="14" l="1"/>
  <c r="G750"/>
  <c r="C750"/>
  <c r="F750"/>
  <c r="D750"/>
  <c r="B750"/>
  <c r="Y751"/>
  <c r="W751"/>
  <c r="U751"/>
  <c r="T752"/>
  <c r="Z751"/>
  <c r="X751"/>
  <c r="V751"/>
  <c r="Y751" i="13"/>
  <c r="W751"/>
  <c r="U751"/>
  <c r="T752"/>
  <c r="Z751"/>
  <c r="X751"/>
  <c r="A752"/>
  <c r="G751"/>
  <c r="F751"/>
  <c r="B751"/>
  <c r="Z752" i="12"/>
  <c r="X752"/>
  <c r="V752"/>
  <c r="T753"/>
  <c r="U752"/>
  <c r="Y752" i="14" l="1"/>
  <c r="W752"/>
  <c r="U752"/>
  <c r="T753"/>
  <c r="Z752"/>
  <c r="X752"/>
  <c r="V752"/>
  <c r="A752"/>
  <c r="G751"/>
  <c r="C751"/>
  <c r="F751"/>
  <c r="D751"/>
  <c r="B751"/>
  <c r="A753" i="13"/>
  <c r="G752"/>
  <c r="F752"/>
  <c r="B752"/>
  <c r="Y752"/>
  <c r="W752"/>
  <c r="U752"/>
  <c r="T753"/>
  <c r="Z752"/>
  <c r="X752"/>
  <c r="T754" i="12"/>
  <c r="U753"/>
  <c r="Z753"/>
  <c r="X753"/>
  <c r="V753"/>
  <c r="A753" i="14" l="1"/>
  <c r="G752"/>
  <c r="C752"/>
  <c r="F752"/>
  <c r="D752"/>
  <c r="B752"/>
  <c r="Y753"/>
  <c r="W753"/>
  <c r="U753"/>
  <c r="T754"/>
  <c r="Z753"/>
  <c r="X753"/>
  <c r="V753"/>
  <c r="Y753" i="13"/>
  <c r="W753"/>
  <c r="U753"/>
  <c r="T754"/>
  <c r="Z753"/>
  <c r="X753"/>
  <c r="A754"/>
  <c r="G753"/>
  <c r="F753"/>
  <c r="B753"/>
  <c r="Z754" i="12"/>
  <c r="X754"/>
  <c r="V754"/>
  <c r="T755"/>
  <c r="U754"/>
  <c r="Y754" i="14" l="1"/>
  <c r="W754"/>
  <c r="U754"/>
  <c r="T755"/>
  <c r="Z754"/>
  <c r="X754"/>
  <c r="V754"/>
  <c r="A754"/>
  <c r="G753"/>
  <c r="C753"/>
  <c r="F753"/>
  <c r="D753"/>
  <c r="B753"/>
  <c r="A755" i="13"/>
  <c r="G754"/>
  <c r="F754"/>
  <c r="B754"/>
  <c r="Y754"/>
  <c r="W754"/>
  <c r="U754"/>
  <c r="T755"/>
  <c r="Z754"/>
  <c r="X754"/>
  <c r="T756" i="12"/>
  <c r="U755"/>
  <c r="Z755"/>
  <c r="X755"/>
  <c r="V755"/>
  <c r="A755" i="14" l="1"/>
  <c r="G754"/>
  <c r="C754"/>
  <c r="F754"/>
  <c r="D754"/>
  <c r="B754"/>
  <c r="Y755"/>
  <c r="W755"/>
  <c r="U755"/>
  <c r="T756"/>
  <c r="Z755"/>
  <c r="X755"/>
  <c r="V755"/>
  <c r="Y755" i="13"/>
  <c r="W755"/>
  <c r="U755"/>
  <c r="T756"/>
  <c r="Z755"/>
  <c r="X755"/>
  <c r="A756"/>
  <c r="G755"/>
  <c r="F755"/>
  <c r="B755"/>
  <c r="Z756" i="12"/>
  <c r="X756"/>
  <c r="V756"/>
  <c r="T757"/>
  <c r="U756"/>
  <c r="Y756" i="14" l="1"/>
  <c r="W756"/>
  <c r="U756"/>
  <c r="T757"/>
  <c r="Z756"/>
  <c r="X756"/>
  <c r="V756"/>
  <c r="A756"/>
  <c r="G755"/>
  <c r="C755"/>
  <c r="F755"/>
  <c r="D755"/>
  <c r="B755"/>
  <c r="A757" i="13"/>
  <c r="G756"/>
  <c r="F756"/>
  <c r="B756"/>
  <c r="Y756"/>
  <c r="W756"/>
  <c r="U756"/>
  <c r="T757"/>
  <c r="Z756"/>
  <c r="X756"/>
  <c r="T758" i="12"/>
  <c r="U757"/>
  <c r="Z757"/>
  <c r="X757"/>
  <c r="V757"/>
  <c r="A757" i="14" l="1"/>
  <c r="G756"/>
  <c r="C756"/>
  <c r="F756"/>
  <c r="D756"/>
  <c r="B756"/>
  <c r="Y757"/>
  <c r="W757"/>
  <c r="U757"/>
  <c r="T758"/>
  <c r="Z757"/>
  <c r="X757"/>
  <c r="V757"/>
  <c r="Y757" i="13"/>
  <c r="W757"/>
  <c r="U757"/>
  <c r="T758"/>
  <c r="Z757"/>
  <c r="X757"/>
  <c r="A758"/>
  <c r="G757"/>
  <c r="F757"/>
  <c r="B757"/>
  <c r="Z758" i="12"/>
  <c r="X758"/>
  <c r="V758"/>
  <c r="T759"/>
  <c r="U758"/>
  <c r="Y758" i="14" l="1"/>
  <c r="W758"/>
  <c r="U758"/>
  <c r="T759"/>
  <c r="Z758"/>
  <c r="X758"/>
  <c r="V758"/>
  <c r="A758"/>
  <c r="G757"/>
  <c r="C757"/>
  <c r="F757"/>
  <c r="D757"/>
  <c r="B757"/>
  <c r="A759" i="13"/>
  <c r="G758"/>
  <c r="F758"/>
  <c r="B758"/>
  <c r="Y758"/>
  <c r="W758"/>
  <c r="U758"/>
  <c r="T759"/>
  <c r="Z758"/>
  <c r="X758"/>
  <c r="T760" i="12"/>
  <c r="U759"/>
  <c r="Z759"/>
  <c r="X759"/>
  <c r="V759"/>
  <c r="A759" i="14" l="1"/>
  <c r="G758"/>
  <c r="C758"/>
  <c r="F758"/>
  <c r="D758"/>
  <c r="B758"/>
  <c r="Y759"/>
  <c r="W759"/>
  <c r="U759"/>
  <c r="T760"/>
  <c r="Z759"/>
  <c r="X759"/>
  <c r="V759"/>
  <c r="Y759" i="13"/>
  <c r="W759"/>
  <c r="U759"/>
  <c r="T760"/>
  <c r="Z759"/>
  <c r="X759"/>
  <c r="A760"/>
  <c r="G759"/>
  <c r="F759"/>
  <c r="B759"/>
  <c r="Z760" i="12"/>
  <c r="X760"/>
  <c r="V760"/>
  <c r="T761"/>
  <c r="U760"/>
  <c r="Y760" i="14" l="1"/>
  <c r="W760"/>
  <c r="U760"/>
  <c r="T761"/>
  <c r="Z760"/>
  <c r="X760"/>
  <c r="V760"/>
  <c r="A760"/>
  <c r="G759"/>
  <c r="C759"/>
  <c r="F759"/>
  <c r="D759"/>
  <c r="B759"/>
  <c r="A761" i="13"/>
  <c r="G760"/>
  <c r="F760"/>
  <c r="B760"/>
  <c r="Y760"/>
  <c r="W760"/>
  <c r="U760"/>
  <c r="T761"/>
  <c r="Z760"/>
  <c r="X760"/>
  <c r="T762" i="12"/>
  <c r="U761"/>
  <c r="Z761"/>
  <c r="X761"/>
  <c r="V761"/>
  <c r="A761" i="14" l="1"/>
  <c r="G760"/>
  <c r="C760"/>
  <c r="F760"/>
  <c r="D760"/>
  <c r="B760"/>
  <c r="Y761"/>
  <c r="W761"/>
  <c r="U761"/>
  <c r="T762"/>
  <c r="Z761"/>
  <c r="X761"/>
  <c r="V761"/>
  <c r="Y761" i="13"/>
  <c r="W761"/>
  <c r="U761"/>
  <c r="T762"/>
  <c r="Z761"/>
  <c r="X761"/>
  <c r="A762"/>
  <c r="G761"/>
  <c r="F761"/>
  <c r="B761"/>
  <c r="Z762" i="12"/>
  <c r="X762"/>
  <c r="V762"/>
  <c r="T763"/>
  <c r="U762"/>
  <c r="Y762" i="14" l="1"/>
  <c r="W762"/>
  <c r="U762"/>
  <c r="T763"/>
  <c r="Z762"/>
  <c r="X762"/>
  <c r="V762"/>
  <c r="A762"/>
  <c r="G761"/>
  <c r="C761"/>
  <c r="F761"/>
  <c r="D761"/>
  <c r="B761"/>
  <c r="A763" i="13"/>
  <c r="G762"/>
  <c r="F762"/>
  <c r="B762"/>
  <c r="Y762"/>
  <c r="W762"/>
  <c r="U762"/>
  <c r="T763"/>
  <c r="Z762"/>
  <c r="X762"/>
  <c r="T764" i="12"/>
  <c r="U763"/>
  <c r="Z763"/>
  <c r="X763"/>
  <c r="V763"/>
  <c r="A763" i="14" l="1"/>
  <c r="G762"/>
  <c r="C762"/>
  <c r="F762"/>
  <c r="D762"/>
  <c r="B762"/>
  <c r="Y763"/>
  <c r="W763"/>
  <c r="U763"/>
  <c r="T764"/>
  <c r="Z763"/>
  <c r="X763"/>
  <c r="V763"/>
  <c r="Y763" i="13"/>
  <c r="W763"/>
  <c r="U763"/>
  <c r="T764"/>
  <c r="Z763"/>
  <c r="X763"/>
  <c r="A764"/>
  <c r="G763"/>
  <c r="F763"/>
  <c r="B763"/>
  <c r="Z764" i="12"/>
  <c r="X764"/>
  <c r="V764"/>
  <c r="T765"/>
  <c r="U764"/>
  <c r="Y764" i="14" l="1"/>
  <c r="W764"/>
  <c r="U764"/>
  <c r="T765"/>
  <c r="Z764"/>
  <c r="X764"/>
  <c r="V764"/>
  <c r="A764"/>
  <c r="G763"/>
  <c r="C763"/>
  <c r="F763"/>
  <c r="D763"/>
  <c r="B763"/>
  <c r="A765" i="13"/>
  <c r="G764"/>
  <c r="F764"/>
  <c r="B764"/>
  <c r="Y764"/>
  <c r="W764"/>
  <c r="U764"/>
  <c r="T765"/>
  <c r="Z764"/>
  <c r="X764"/>
  <c r="T766" i="12"/>
  <c r="U765"/>
  <c r="Z765"/>
  <c r="X765"/>
  <c r="V765"/>
  <c r="A765" i="14" l="1"/>
  <c r="G764"/>
  <c r="C764"/>
  <c r="F764"/>
  <c r="D764"/>
  <c r="B764"/>
  <c r="Y765"/>
  <c r="W765"/>
  <c r="U765"/>
  <c r="T766"/>
  <c r="Z765"/>
  <c r="X765"/>
  <c r="V765"/>
  <c r="Y765" i="13"/>
  <c r="W765"/>
  <c r="U765"/>
  <c r="T766"/>
  <c r="Z765"/>
  <c r="X765"/>
  <c r="A766"/>
  <c r="G765"/>
  <c r="F765"/>
  <c r="B765"/>
  <c r="Z766" i="12"/>
  <c r="X766"/>
  <c r="V766"/>
  <c r="T767"/>
  <c r="U766"/>
  <c r="Y766" i="14" l="1"/>
  <c r="W766"/>
  <c r="U766"/>
  <c r="T767"/>
  <c r="Z766"/>
  <c r="X766"/>
  <c r="V766"/>
  <c r="A766"/>
  <c r="G765"/>
  <c r="C765"/>
  <c r="F765"/>
  <c r="D765"/>
  <c r="B765"/>
  <c r="A767" i="13"/>
  <c r="G766"/>
  <c r="F766"/>
  <c r="B766"/>
  <c r="Y766"/>
  <c r="W766"/>
  <c r="U766"/>
  <c r="T767"/>
  <c r="Z766"/>
  <c r="X766"/>
  <c r="T768" i="12"/>
  <c r="U767"/>
  <c r="Z767"/>
  <c r="X767"/>
  <c r="V767"/>
  <c r="A767" i="14" l="1"/>
  <c r="G766"/>
  <c r="C766"/>
  <c r="F766"/>
  <c r="D766"/>
  <c r="B766"/>
  <c r="Y767"/>
  <c r="W767"/>
  <c r="U767"/>
  <c r="T768"/>
  <c r="Z767"/>
  <c r="X767"/>
  <c r="V767"/>
  <c r="Y767" i="13"/>
  <c r="W767"/>
  <c r="U767"/>
  <c r="T768"/>
  <c r="Z767"/>
  <c r="X767"/>
  <c r="A768"/>
  <c r="G767"/>
  <c r="F767"/>
  <c r="B767"/>
  <c r="Z768" i="12"/>
  <c r="X768"/>
  <c r="V768"/>
  <c r="T769"/>
  <c r="U768"/>
  <c r="Y768" i="14" l="1"/>
  <c r="W768"/>
  <c r="U768"/>
  <c r="T769"/>
  <c r="Z768"/>
  <c r="X768"/>
  <c r="V768"/>
  <c r="A768"/>
  <c r="G767"/>
  <c r="C767"/>
  <c r="F767"/>
  <c r="D767"/>
  <c r="B767"/>
  <c r="A769" i="13"/>
  <c r="G768"/>
  <c r="F768"/>
  <c r="B768"/>
  <c r="Y768"/>
  <c r="W768"/>
  <c r="U768"/>
  <c r="T769"/>
  <c r="Z768"/>
  <c r="X768"/>
  <c r="T770" i="12"/>
  <c r="U769"/>
  <c r="Z769"/>
  <c r="X769"/>
  <c r="V769"/>
  <c r="A769" i="14" l="1"/>
  <c r="G768"/>
  <c r="C768"/>
  <c r="F768"/>
  <c r="D768"/>
  <c r="B768"/>
  <c r="Y769"/>
  <c r="W769"/>
  <c r="U769"/>
  <c r="T770"/>
  <c r="Z769"/>
  <c r="X769"/>
  <c r="V769"/>
  <c r="Y769" i="13"/>
  <c r="W769"/>
  <c r="U769"/>
  <c r="T770"/>
  <c r="Z769"/>
  <c r="X769"/>
  <c r="A770"/>
  <c r="G769"/>
  <c r="F769"/>
  <c r="B769"/>
  <c r="Z770" i="12"/>
  <c r="X770"/>
  <c r="V770"/>
  <c r="T771"/>
  <c r="U770"/>
  <c r="Y770" i="14" l="1"/>
  <c r="W770"/>
  <c r="U770"/>
  <c r="T771"/>
  <c r="Z770"/>
  <c r="X770"/>
  <c r="V770"/>
  <c r="A770"/>
  <c r="G769"/>
  <c r="C769"/>
  <c r="F769"/>
  <c r="D769"/>
  <c r="B769"/>
  <c r="A771" i="13"/>
  <c r="G770"/>
  <c r="F770"/>
  <c r="B770"/>
  <c r="Y770"/>
  <c r="W770"/>
  <c r="U770"/>
  <c r="T771"/>
  <c r="Z770"/>
  <c r="X770"/>
  <c r="T772" i="12"/>
  <c r="U771"/>
  <c r="Z771"/>
  <c r="X771"/>
  <c r="V771"/>
  <c r="A771" i="14" l="1"/>
  <c r="G770"/>
  <c r="C770"/>
  <c r="F770"/>
  <c r="D770"/>
  <c r="B770"/>
  <c r="Y771"/>
  <c r="W771"/>
  <c r="U771"/>
  <c r="T772"/>
  <c r="Z771"/>
  <c r="X771"/>
  <c r="V771"/>
  <c r="Y771" i="13"/>
  <c r="W771"/>
  <c r="U771"/>
  <c r="T772"/>
  <c r="Z771"/>
  <c r="X771"/>
  <c r="A772"/>
  <c r="G771"/>
  <c r="F771"/>
  <c r="B771"/>
  <c r="Z772" i="12"/>
  <c r="X772"/>
  <c r="V772"/>
  <c r="T773"/>
  <c r="U772"/>
  <c r="Y772" i="14" l="1"/>
  <c r="W772"/>
  <c r="U772"/>
  <c r="T773"/>
  <c r="Z772"/>
  <c r="X772"/>
  <c r="V772"/>
  <c r="A772"/>
  <c r="G771"/>
  <c r="C771"/>
  <c r="F771"/>
  <c r="D771"/>
  <c r="B771"/>
  <c r="A773" i="13"/>
  <c r="G772"/>
  <c r="F772"/>
  <c r="B772"/>
  <c r="Y772"/>
  <c r="W772"/>
  <c r="U772"/>
  <c r="T773"/>
  <c r="Z772"/>
  <c r="X772"/>
  <c r="T774" i="12"/>
  <c r="U773"/>
  <c r="Z773"/>
  <c r="X773"/>
  <c r="V773"/>
  <c r="A773" i="14" l="1"/>
  <c r="G772"/>
  <c r="C772"/>
  <c r="F772"/>
  <c r="D772"/>
  <c r="B772"/>
  <c r="Y773"/>
  <c r="W773"/>
  <c r="U773"/>
  <c r="T774"/>
  <c r="Z773"/>
  <c r="X773"/>
  <c r="V773"/>
  <c r="Y773" i="13"/>
  <c r="W773"/>
  <c r="U773"/>
  <c r="T774"/>
  <c r="Z773"/>
  <c r="X773"/>
  <c r="A774"/>
  <c r="G773"/>
  <c r="F773"/>
  <c r="B773"/>
  <c r="Z774" i="12"/>
  <c r="X774"/>
  <c r="V774"/>
  <c r="T775"/>
  <c r="U774"/>
  <c r="Y774" i="14" l="1"/>
  <c r="W774"/>
  <c r="U774"/>
  <c r="T775"/>
  <c r="Z774"/>
  <c r="X774"/>
  <c r="V774"/>
  <c r="A774"/>
  <c r="G773"/>
  <c r="C773"/>
  <c r="F773"/>
  <c r="D773"/>
  <c r="B773"/>
  <c r="A775" i="13"/>
  <c r="G774"/>
  <c r="F774"/>
  <c r="B774"/>
  <c r="Y774"/>
  <c r="W774"/>
  <c r="U774"/>
  <c r="T775"/>
  <c r="Z774"/>
  <c r="X774"/>
  <c r="T776" i="12"/>
  <c r="U775"/>
  <c r="Z775"/>
  <c r="X775"/>
  <c r="V775"/>
  <c r="A775" i="14" l="1"/>
  <c r="G774"/>
  <c r="C774"/>
  <c r="F774"/>
  <c r="D774"/>
  <c r="B774"/>
  <c r="Y775"/>
  <c r="W775"/>
  <c r="U775"/>
  <c r="T776"/>
  <c r="Z775"/>
  <c r="X775"/>
  <c r="V775"/>
  <c r="Y775" i="13"/>
  <c r="W775"/>
  <c r="U775"/>
  <c r="T776"/>
  <c r="Z775"/>
  <c r="X775"/>
  <c r="A776"/>
  <c r="G775"/>
  <c r="F775"/>
  <c r="B775"/>
  <c r="Z776" i="12"/>
  <c r="X776"/>
  <c r="V776"/>
  <c r="T777"/>
  <c r="U776"/>
  <c r="Y776" i="14" l="1"/>
  <c r="W776"/>
  <c r="U776"/>
  <c r="T777"/>
  <c r="Z776"/>
  <c r="X776"/>
  <c r="V776"/>
  <c r="A776"/>
  <c r="G775"/>
  <c r="C775"/>
  <c r="F775"/>
  <c r="D775"/>
  <c r="B775"/>
  <c r="A777" i="13"/>
  <c r="G776"/>
  <c r="F776"/>
  <c r="B776"/>
  <c r="Y776"/>
  <c r="W776"/>
  <c r="U776"/>
  <c r="T777"/>
  <c r="Z776"/>
  <c r="X776"/>
  <c r="T778" i="12"/>
  <c r="U777"/>
  <c r="Z777"/>
  <c r="X777"/>
  <c r="V777"/>
  <c r="A777" i="14" l="1"/>
  <c r="G776"/>
  <c r="C776"/>
  <c r="F776"/>
  <c r="D776"/>
  <c r="B776"/>
  <c r="Y777"/>
  <c r="W777"/>
  <c r="U777"/>
  <c r="T778"/>
  <c r="Z777"/>
  <c r="X777"/>
  <c r="V777"/>
  <c r="Y777" i="13"/>
  <c r="W777"/>
  <c r="U777"/>
  <c r="T778"/>
  <c r="Z777"/>
  <c r="X777"/>
  <c r="A778"/>
  <c r="G777"/>
  <c r="F777"/>
  <c r="B777"/>
  <c r="Z778" i="12"/>
  <c r="X778"/>
  <c r="V778"/>
  <c r="T779"/>
  <c r="U778"/>
  <c r="Y778" i="14" l="1"/>
  <c r="W778"/>
  <c r="U778"/>
  <c r="T779"/>
  <c r="Z778"/>
  <c r="X778"/>
  <c r="V778"/>
  <c r="A778"/>
  <c r="G777"/>
  <c r="C777"/>
  <c r="F777"/>
  <c r="D777"/>
  <c r="B777"/>
  <c r="A779" i="13"/>
  <c r="G778"/>
  <c r="F778"/>
  <c r="B778"/>
  <c r="Y778"/>
  <c r="W778"/>
  <c r="U778"/>
  <c r="T779"/>
  <c r="Z778"/>
  <c r="X778"/>
  <c r="T780" i="12"/>
  <c r="U779"/>
  <c r="Z779"/>
  <c r="X779"/>
  <c r="V779"/>
  <c r="A779" i="14" l="1"/>
  <c r="G778"/>
  <c r="C778"/>
  <c r="F778"/>
  <c r="D778"/>
  <c r="B778"/>
  <c r="Y779"/>
  <c r="W779"/>
  <c r="U779"/>
  <c r="T780"/>
  <c r="Z779"/>
  <c r="X779"/>
  <c r="V779"/>
  <c r="Y779" i="13"/>
  <c r="W779"/>
  <c r="U779"/>
  <c r="T780"/>
  <c r="Z779"/>
  <c r="X779"/>
  <c r="A780"/>
  <c r="G779"/>
  <c r="F779"/>
  <c r="B779"/>
  <c r="Z780" i="12"/>
  <c r="X780"/>
  <c r="V780"/>
  <c r="T781"/>
  <c r="U780"/>
  <c r="Y780" i="14" l="1"/>
  <c r="W780"/>
  <c r="U780"/>
  <c r="T781"/>
  <c r="Z780"/>
  <c r="X780"/>
  <c r="V780"/>
  <c r="A780"/>
  <c r="G779"/>
  <c r="C779"/>
  <c r="F779"/>
  <c r="D779"/>
  <c r="B779"/>
  <c r="A781" i="13"/>
  <c r="G780"/>
  <c r="F780"/>
  <c r="B780"/>
  <c r="Y780"/>
  <c r="W780"/>
  <c r="U780"/>
  <c r="T781"/>
  <c r="Z780"/>
  <c r="X780"/>
  <c r="T782" i="12"/>
  <c r="U781"/>
  <c r="Z781"/>
  <c r="X781"/>
  <c r="V781"/>
  <c r="A781" i="14" l="1"/>
  <c r="G780"/>
  <c r="C780"/>
  <c r="F780"/>
  <c r="D780"/>
  <c r="B780"/>
  <c r="Y781"/>
  <c r="W781"/>
  <c r="U781"/>
  <c r="T782"/>
  <c r="Z781"/>
  <c r="X781"/>
  <c r="V781"/>
  <c r="Y781" i="13"/>
  <c r="W781"/>
  <c r="U781"/>
  <c r="T782"/>
  <c r="Z781"/>
  <c r="X781"/>
  <c r="A782"/>
  <c r="G781"/>
  <c r="F781"/>
  <c r="B781"/>
  <c r="Z782" i="12"/>
  <c r="X782"/>
  <c r="V782"/>
  <c r="T783"/>
  <c r="U782"/>
  <c r="Y782" i="14" l="1"/>
  <c r="W782"/>
  <c r="U782"/>
  <c r="T783"/>
  <c r="Z782"/>
  <c r="X782"/>
  <c r="V782"/>
  <c r="A782"/>
  <c r="G781"/>
  <c r="C781"/>
  <c r="F781"/>
  <c r="D781"/>
  <c r="B781"/>
  <c r="A783" i="13"/>
  <c r="G782"/>
  <c r="F782"/>
  <c r="B782"/>
  <c r="Y782"/>
  <c r="W782"/>
  <c r="U782"/>
  <c r="T783"/>
  <c r="Z782"/>
  <c r="X782"/>
  <c r="T784" i="12"/>
  <c r="U783"/>
  <c r="Z783"/>
  <c r="X783"/>
  <c r="V783"/>
  <c r="A783" i="14" l="1"/>
  <c r="G782"/>
  <c r="C782"/>
  <c r="F782"/>
  <c r="D782"/>
  <c r="B782"/>
  <c r="Y783"/>
  <c r="W783"/>
  <c r="U783"/>
  <c r="T784"/>
  <c r="Z783"/>
  <c r="X783"/>
  <c r="V783"/>
  <c r="Y783" i="13"/>
  <c r="W783"/>
  <c r="U783"/>
  <c r="T784"/>
  <c r="Z783"/>
  <c r="X783"/>
  <c r="A784"/>
  <c r="G783"/>
  <c r="F783"/>
  <c r="B783"/>
  <c r="Z784" i="12"/>
  <c r="X784"/>
  <c r="V784"/>
  <c r="T785"/>
  <c r="U784"/>
  <c r="Y784" i="14" l="1"/>
  <c r="W784"/>
  <c r="U784"/>
  <c r="T785"/>
  <c r="Z784"/>
  <c r="X784"/>
  <c r="V784"/>
  <c r="A784"/>
  <c r="G783"/>
  <c r="C783"/>
  <c r="F783"/>
  <c r="D783"/>
  <c r="B783"/>
  <c r="A785" i="13"/>
  <c r="G784"/>
  <c r="F784"/>
  <c r="B784"/>
  <c r="Y784"/>
  <c r="W784"/>
  <c r="U784"/>
  <c r="T785"/>
  <c r="Z784"/>
  <c r="X784"/>
  <c r="T786" i="12"/>
  <c r="U785"/>
  <c r="Z785"/>
  <c r="X785"/>
  <c r="V785"/>
  <c r="A785" i="14" l="1"/>
  <c r="G784"/>
  <c r="C784"/>
  <c r="F784"/>
  <c r="D784"/>
  <c r="B784"/>
  <c r="Y785"/>
  <c r="W785"/>
  <c r="U785"/>
  <c r="T786"/>
  <c r="Z785"/>
  <c r="X785"/>
  <c r="V785"/>
  <c r="Y785" i="13"/>
  <c r="W785"/>
  <c r="U785"/>
  <c r="T786"/>
  <c r="Z785"/>
  <c r="X785"/>
  <c r="A786"/>
  <c r="G785"/>
  <c r="F785"/>
  <c r="B785"/>
  <c r="Z786" i="12"/>
  <c r="X786"/>
  <c r="V786"/>
  <c r="T787"/>
  <c r="U786"/>
  <c r="Y786" i="14" l="1"/>
  <c r="W786"/>
  <c r="U786"/>
  <c r="T787"/>
  <c r="Z786"/>
  <c r="X786"/>
  <c r="V786"/>
  <c r="A786"/>
  <c r="G785"/>
  <c r="C785"/>
  <c r="F785"/>
  <c r="D785"/>
  <c r="B785"/>
  <c r="A787" i="13"/>
  <c r="G786"/>
  <c r="F786"/>
  <c r="B786"/>
  <c r="Y786"/>
  <c r="W786"/>
  <c r="U786"/>
  <c r="T787"/>
  <c r="Z786"/>
  <c r="X786"/>
  <c r="T788" i="12"/>
  <c r="U787"/>
  <c r="Z787"/>
  <c r="X787"/>
  <c r="V787"/>
  <c r="A787" i="14" l="1"/>
  <c r="G786"/>
  <c r="C786"/>
  <c r="F786"/>
  <c r="D786"/>
  <c r="B786"/>
  <c r="Y787"/>
  <c r="W787"/>
  <c r="U787"/>
  <c r="T788"/>
  <c r="Z787"/>
  <c r="X787"/>
  <c r="V787"/>
  <c r="Y787" i="13"/>
  <c r="W787"/>
  <c r="U787"/>
  <c r="T788"/>
  <c r="Z787"/>
  <c r="X787"/>
  <c r="A788"/>
  <c r="G787"/>
  <c r="F787"/>
  <c r="B787"/>
  <c r="Z788" i="12"/>
  <c r="X788"/>
  <c r="V788"/>
  <c r="T789"/>
  <c r="U788"/>
  <c r="Y788" i="14" l="1"/>
  <c r="W788"/>
  <c r="U788"/>
  <c r="T789"/>
  <c r="Z788"/>
  <c r="X788"/>
  <c r="V788"/>
  <c r="A788"/>
  <c r="G787"/>
  <c r="C787"/>
  <c r="F787"/>
  <c r="D787"/>
  <c r="B787"/>
  <c r="A789" i="13"/>
  <c r="G788"/>
  <c r="F788"/>
  <c r="B788"/>
  <c r="Y788"/>
  <c r="W788"/>
  <c r="U788"/>
  <c r="T789"/>
  <c r="Z788"/>
  <c r="X788"/>
  <c r="T790" i="12"/>
  <c r="U789"/>
  <c r="Z789"/>
  <c r="X789"/>
  <c r="V789"/>
  <c r="A789" i="14" l="1"/>
  <c r="G788"/>
  <c r="C788"/>
  <c r="F788"/>
  <c r="D788"/>
  <c r="B788"/>
  <c r="Y789"/>
  <c r="W789"/>
  <c r="U789"/>
  <c r="T790"/>
  <c r="Z789"/>
  <c r="X789"/>
  <c r="V789"/>
  <c r="Y789" i="13"/>
  <c r="W789"/>
  <c r="U789"/>
  <c r="T790"/>
  <c r="Z789"/>
  <c r="X789"/>
  <c r="A790"/>
  <c r="G789"/>
  <c r="F789"/>
  <c r="B789"/>
  <c r="Z790" i="12"/>
  <c r="X790"/>
  <c r="V790"/>
  <c r="T791"/>
  <c r="U790"/>
  <c r="Y790" i="14" l="1"/>
  <c r="W790"/>
  <c r="U790"/>
  <c r="T791"/>
  <c r="Z790"/>
  <c r="X790"/>
  <c r="V790"/>
  <c r="A790"/>
  <c r="G789"/>
  <c r="C789"/>
  <c r="F789"/>
  <c r="D789"/>
  <c r="B789"/>
  <c r="A791" i="13"/>
  <c r="G790"/>
  <c r="F790"/>
  <c r="B790"/>
  <c r="Y790"/>
  <c r="W790"/>
  <c r="U790"/>
  <c r="T791"/>
  <c r="Z790"/>
  <c r="X790"/>
  <c r="T792" i="12"/>
  <c r="U791"/>
  <c r="Z791"/>
  <c r="X791"/>
  <c r="V791"/>
  <c r="A791" i="14" l="1"/>
  <c r="G790"/>
  <c r="C790"/>
  <c r="F790"/>
  <c r="D790"/>
  <c r="B790"/>
  <c r="Y791"/>
  <c r="W791"/>
  <c r="U791"/>
  <c r="T792"/>
  <c r="Z791"/>
  <c r="X791"/>
  <c r="V791"/>
  <c r="Y791" i="13"/>
  <c r="W791"/>
  <c r="U791"/>
  <c r="T792"/>
  <c r="Z791"/>
  <c r="X791"/>
  <c r="A792"/>
  <c r="G791"/>
  <c r="F791"/>
  <c r="B791"/>
  <c r="Z792" i="12"/>
  <c r="X792"/>
  <c r="V792"/>
  <c r="T793"/>
  <c r="U792"/>
  <c r="Y792" i="14" l="1"/>
  <c r="W792"/>
  <c r="U792"/>
  <c r="T793"/>
  <c r="Z792"/>
  <c r="X792"/>
  <c r="V792"/>
  <c r="A792"/>
  <c r="G791"/>
  <c r="C791"/>
  <c r="F791"/>
  <c r="D791"/>
  <c r="B791"/>
  <c r="A793" i="13"/>
  <c r="G792"/>
  <c r="F792"/>
  <c r="B792"/>
  <c r="Y792"/>
  <c r="W792"/>
  <c r="U792"/>
  <c r="T793"/>
  <c r="Z792"/>
  <c r="X792"/>
  <c r="T794" i="12"/>
  <c r="U793"/>
  <c r="Z793"/>
  <c r="X793"/>
  <c r="V793"/>
  <c r="A793" i="14" l="1"/>
  <c r="G792"/>
  <c r="C792"/>
  <c r="F792"/>
  <c r="D792"/>
  <c r="B792"/>
  <c r="Y793"/>
  <c r="W793"/>
  <c r="U793"/>
  <c r="T794"/>
  <c r="Z793"/>
  <c r="X793"/>
  <c r="V793"/>
  <c r="Y793" i="13"/>
  <c r="W793"/>
  <c r="U793"/>
  <c r="T794"/>
  <c r="Z793"/>
  <c r="X793"/>
  <c r="A794"/>
  <c r="G793"/>
  <c r="F793"/>
  <c r="B793"/>
  <c r="Z794" i="12"/>
  <c r="X794"/>
  <c r="V794"/>
  <c r="T795"/>
  <c r="U794"/>
  <c r="Y794" i="14" l="1"/>
  <c r="W794"/>
  <c r="U794"/>
  <c r="T795"/>
  <c r="Z794"/>
  <c r="X794"/>
  <c r="V794"/>
  <c r="A794"/>
  <c r="G793"/>
  <c r="C793"/>
  <c r="F793"/>
  <c r="D793"/>
  <c r="B793"/>
  <c r="A795" i="13"/>
  <c r="G794"/>
  <c r="F794"/>
  <c r="B794"/>
  <c r="Y794"/>
  <c r="W794"/>
  <c r="U794"/>
  <c r="T795"/>
  <c r="Z794"/>
  <c r="X794"/>
  <c r="T796" i="12"/>
  <c r="U795"/>
  <c r="Z795"/>
  <c r="X795"/>
  <c r="V795"/>
  <c r="A795" i="14" l="1"/>
  <c r="G794"/>
  <c r="C794"/>
  <c r="F794"/>
  <c r="D794"/>
  <c r="B794"/>
  <c r="Y795"/>
  <c r="W795"/>
  <c r="U795"/>
  <c r="T796"/>
  <c r="Z795"/>
  <c r="X795"/>
  <c r="V795"/>
  <c r="Y795" i="13"/>
  <c r="W795"/>
  <c r="U795"/>
  <c r="T796"/>
  <c r="Z795"/>
  <c r="X795"/>
  <c r="A796"/>
  <c r="G795"/>
  <c r="F795"/>
  <c r="B795"/>
  <c r="Z796" i="12"/>
  <c r="X796"/>
  <c r="V796"/>
  <c r="T797"/>
  <c r="U796"/>
  <c r="Y796" i="14" l="1"/>
  <c r="W796"/>
  <c r="U796"/>
  <c r="T797"/>
  <c r="Z796"/>
  <c r="X796"/>
  <c r="V796"/>
  <c r="A796"/>
  <c r="G795"/>
  <c r="C795"/>
  <c r="F795"/>
  <c r="D795"/>
  <c r="B795"/>
  <c r="A797" i="13"/>
  <c r="G796"/>
  <c r="F796"/>
  <c r="B796"/>
  <c r="Y796"/>
  <c r="W796"/>
  <c r="U796"/>
  <c r="T797"/>
  <c r="Z796"/>
  <c r="X796"/>
  <c r="T798" i="12"/>
  <c r="U797"/>
  <c r="Z797"/>
  <c r="X797"/>
  <c r="V797"/>
  <c r="A797" i="14" l="1"/>
  <c r="G796"/>
  <c r="C796"/>
  <c r="F796"/>
  <c r="D796"/>
  <c r="B796"/>
  <c r="Y797"/>
  <c r="W797"/>
  <c r="U797"/>
  <c r="T798"/>
  <c r="Z797"/>
  <c r="X797"/>
  <c r="V797"/>
  <c r="Y797" i="13"/>
  <c r="W797"/>
  <c r="U797"/>
  <c r="T798"/>
  <c r="Z797"/>
  <c r="X797"/>
  <c r="A798"/>
  <c r="G797"/>
  <c r="F797"/>
  <c r="B797"/>
  <c r="Z798" i="12"/>
  <c r="X798"/>
  <c r="V798"/>
  <c r="T799"/>
  <c r="U798"/>
  <c r="Y798" i="14" l="1"/>
  <c r="W798"/>
  <c r="U798"/>
  <c r="T799"/>
  <c r="Z798"/>
  <c r="X798"/>
  <c r="V798"/>
  <c r="A798"/>
  <c r="G797"/>
  <c r="C797"/>
  <c r="F797"/>
  <c r="D797"/>
  <c r="B797"/>
  <c r="A799" i="13"/>
  <c r="G798"/>
  <c r="F798"/>
  <c r="B798"/>
  <c r="Y798"/>
  <c r="W798"/>
  <c r="U798"/>
  <c r="T799"/>
  <c r="Z798"/>
  <c r="X798"/>
  <c r="T800" i="12"/>
  <c r="U799"/>
  <c r="Z799"/>
  <c r="X799"/>
  <c r="V799"/>
  <c r="A799" i="14" l="1"/>
  <c r="G798"/>
  <c r="C798"/>
  <c r="F798"/>
  <c r="D798"/>
  <c r="B798"/>
  <c r="Y799"/>
  <c r="W799"/>
  <c r="U799"/>
  <c r="T800"/>
  <c r="Z799"/>
  <c r="X799"/>
  <c r="V799"/>
  <c r="Y799" i="13"/>
  <c r="W799"/>
  <c r="U799"/>
  <c r="T800"/>
  <c r="Z799"/>
  <c r="X799"/>
  <c r="A800"/>
  <c r="G799"/>
  <c r="F799"/>
  <c r="B799"/>
  <c r="Z800" i="12"/>
  <c r="X800"/>
  <c r="V800"/>
  <c r="T801"/>
  <c r="U800"/>
  <c r="Y800" i="14" l="1"/>
  <c r="W800"/>
  <c r="U800"/>
  <c r="T801"/>
  <c r="Z800"/>
  <c r="X800"/>
  <c r="V800"/>
  <c r="A800"/>
  <c r="G799"/>
  <c r="C799"/>
  <c r="F799"/>
  <c r="D799"/>
  <c r="B799"/>
  <c r="A801" i="13"/>
  <c r="G800"/>
  <c r="F800"/>
  <c r="B800"/>
  <c r="Y800"/>
  <c r="W800"/>
  <c r="U800"/>
  <c r="T801"/>
  <c r="Z800"/>
  <c r="X800"/>
  <c r="T802" i="12"/>
  <c r="U801"/>
  <c r="Z801"/>
  <c r="X801"/>
  <c r="V801"/>
  <c r="A801" i="14" l="1"/>
  <c r="G800"/>
  <c r="C800"/>
  <c r="F800"/>
  <c r="D800"/>
  <c r="B800"/>
  <c r="Y801"/>
  <c r="W801"/>
  <c r="U801"/>
  <c r="T802"/>
  <c r="Z801"/>
  <c r="X801"/>
  <c r="V801"/>
  <c r="Y801" i="13"/>
  <c r="W801"/>
  <c r="U801"/>
  <c r="T802"/>
  <c r="Z801"/>
  <c r="X801"/>
  <c r="A802"/>
  <c r="G801"/>
  <c r="F801"/>
  <c r="B801"/>
  <c r="Z802" i="12"/>
  <c r="X802"/>
  <c r="V802"/>
  <c r="T803"/>
  <c r="U802"/>
  <c r="Y802" i="14" l="1"/>
  <c r="W802"/>
  <c r="U802"/>
  <c r="T803"/>
  <c r="Z802"/>
  <c r="X802"/>
  <c r="V802"/>
  <c r="A802"/>
  <c r="G801"/>
  <c r="C801"/>
  <c r="F801"/>
  <c r="D801"/>
  <c r="B801"/>
  <c r="A803" i="13"/>
  <c r="G802"/>
  <c r="F802"/>
  <c r="B802"/>
  <c r="Y802"/>
  <c r="W802"/>
  <c r="U802"/>
  <c r="T803"/>
  <c r="Z802"/>
  <c r="X802"/>
  <c r="T804" i="12"/>
  <c r="U803"/>
  <c r="Z803"/>
  <c r="X803"/>
  <c r="V803"/>
  <c r="A803" i="14" l="1"/>
  <c r="G802"/>
  <c r="C802"/>
  <c r="F802"/>
  <c r="D802"/>
  <c r="B802"/>
  <c r="Y803"/>
  <c r="W803"/>
  <c r="U803"/>
  <c r="T804"/>
  <c r="Z803"/>
  <c r="X803"/>
  <c r="V803"/>
  <c r="Y803" i="13"/>
  <c r="W803"/>
  <c r="U803"/>
  <c r="T804"/>
  <c r="Z803"/>
  <c r="X803"/>
  <c r="A804"/>
  <c r="G803"/>
  <c r="F803"/>
  <c r="B803"/>
  <c r="Z804" i="12"/>
  <c r="X804"/>
  <c r="V804"/>
  <c r="T805"/>
  <c r="U804"/>
  <c r="Y804" i="14" l="1"/>
  <c r="W804"/>
  <c r="U804"/>
  <c r="T805"/>
  <c r="Z804"/>
  <c r="X804"/>
  <c r="V804"/>
  <c r="A804"/>
  <c r="G803"/>
  <c r="C803"/>
  <c r="F803"/>
  <c r="D803"/>
  <c r="B803"/>
  <c r="A805" i="13"/>
  <c r="G804"/>
  <c r="F804"/>
  <c r="B804"/>
  <c r="Y804"/>
  <c r="W804"/>
  <c r="U804"/>
  <c r="T805"/>
  <c r="Z804"/>
  <c r="X804"/>
  <c r="T806" i="12"/>
  <c r="U805"/>
  <c r="Z805"/>
  <c r="X805"/>
  <c r="V805"/>
  <c r="A805" i="14" l="1"/>
  <c r="G804"/>
  <c r="C804"/>
  <c r="F804"/>
  <c r="D804"/>
  <c r="B804"/>
  <c r="Y805"/>
  <c r="W805"/>
  <c r="U805"/>
  <c r="T806"/>
  <c r="Z805"/>
  <c r="X805"/>
  <c r="V805"/>
  <c r="Y805" i="13"/>
  <c r="W805"/>
  <c r="U805"/>
  <c r="T806"/>
  <c r="Z805"/>
  <c r="X805"/>
  <c r="A806"/>
  <c r="G805"/>
  <c r="F805"/>
  <c r="B805"/>
  <c r="Z806" i="12"/>
  <c r="X806"/>
  <c r="V806"/>
  <c r="T807"/>
  <c r="U806"/>
  <c r="Y806" i="14" l="1"/>
  <c r="W806"/>
  <c r="U806"/>
  <c r="T807"/>
  <c r="Z806"/>
  <c r="X806"/>
  <c r="V806"/>
  <c r="A806"/>
  <c r="G805"/>
  <c r="C805"/>
  <c r="F805"/>
  <c r="D805"/>
  <c r="B805"/>
  <c r="A807" i="13"/>
  <c r="G806"/>
  <c r="F806"/>
  <c r="B806"/>
  <c r="Y806"/>
  <c r="W806"/>
  <c r="U806"/>
  <c r="T807"/>
  <c r="Z806"/>
  <c r="X806"/>
  <c r="T808" i="12"/>
  <c r="U807"/>
  <c r="Z807"/>
  <c r="X807"/>
  <c r="V807"/>
  <c r="A807" i="14" l="1"/>
  <c r="G806"/>
  <c r="C806"/>
  <c r="F806"/>
  <c r="D806"/>
  <c r="B806"/>
  <c r="Y807"/>
  <c r="W807"/>
  <c r="U807"/>
  <c r="T808"/>
  <c r="Z807"/>
  <c r="X807"/>
  <c r="V807"/>
  <c r="Y807" i="13"/>
  <c r="W807"/>
  <c r="U807"/>
  <c r="T808"/>
  <c r="Z807"/>
  <c r="X807"/>
  <c r="A808"/>
  <c r="G807"/>
  <c r="F807"/>
  <c r="B807"/>
  <c r="Z808" i="12"/>
  <c r="X808"/>
  <c r="V808"/>
  <c r="T809"/>
  <c r="U808"/>
  <c r="Y808" i="14" l="1"/>
  <c r="W808"/>
  <c r="U808"/>
  <c r="T809"/>
  <c r="Z808"/>
  <c r="X808"/>
  <c r="V808"/>
  <c r="A808"/>
  <c r="G807"/>
  <c r="C807"/>
  <c r="F807"/>
  <c r="D807"/>
  <c r="B807"/>
  <c r="A809" i="13"/>
  <c r="G808"/>
  <c r="F808"/>
  <c r="B808"/>
  <c r="Y808"/>
  <c r="W808"/>
  <c r="U808"/>
  <c r="T809"/>
  <c r="Z808"/>
  <c r="X808"/>
  <c r="T810" i="12"/>
  <c r="U809"/>
  <c r="Z809"/>
  <c r="X809"/>
  <c r="V809"/>
  <c r="A809" i="14" l="1"/>
  <c r="G808"/>
  <c r="C808"/>
  <c r="F808"/>
  <c r="D808"/>
  <c r="B808"/>
  <c r="Y809"/>
  <c r="W809"/>
  <c r="U809"/>
  <c r="T810"/>
  <c r="Z809"/>
  <c r="X809"/>
  <c r="V809"/>
  <c r="Y809" i="13"/>
  <c r="W809"/>
  <c r="U809"/>
  <c r="T810"/>
  <c r="Z809"/>
  <c r="X809"/>
  <c r="A810"/>
  <c r="G809"/>
  <c r="F809"/>
  <c r="B809"/>
  <c r="Z810" i="12"/>
  <c r="X810"/>
  <c r="V810"/>
  <c r="T811"/>
  <c r="U810"/>
  <c r="Y810" i="14" l="1"/>
  <c r="W810"/>
  <c r="U810"/>
  <c r="T811"/>
  <c r="Z810"/>
  <c r="X810"/>
  <c r="V810"/>
  <c r="A810"/>
  <c r="G809"/>
  <c r="C809"/>
  <c r="F809"/>
  <c r="D809"/>
  <c r="B809"/>
  <c r="A811" i="13"/>
  <c r="G810"/>
  <c r="F810"/>
  <c r="B810"/>
  <c r="Y810"/>
  <c r="W810"/>
  <c r="U810"/>
  <c r="T811"/>
  <c r="Z810"/>
  <c r="X810"/>
  <c r="T812" i="12"/>
  <c r="U811"/>
  <c r="Z811"/>
  <c r="X811"/>
  <c r="V811"/>
  <c r="A811" i="14" l="1"/>
  <c r="G810"/>
  <c r="C810"/>
  <c r="F810"/>
  <c r="D810"/>
  <c r="B810"/>
  <c r="Y811"/>
  <c r="W811"/>
  <c r="U811"/>
  <c r="T812"/>
  <c r="Z811"/>
  <c r="X811"/>
  <c r="V811"/>
  <c r="Y811" i="13"/>
  <c r="W811"/>
  <c r="U811"/>
  <c r="T812"/>
  <c r="Z811"/>
  <c r="X811"/>
  <c r="A812"/>
  <c r="G811"/>
  <c r="F811"/>
  <c r="B811"/>
  <c r="Z812" i="12"/>
  <c r="X812"/>
  <c r="V812"/>
  <c r="T813"/>
  <c r="U812"/>
  <c r="Y812" i="14" l="1"/>
  <c r="W812"/>
  <c r="U812"/>
  <c r="T813"/>
  <c r="Z812"/>
  <c r="X812"/>
  <c r="V812"/>
  <c r="A812"/>
  <c r="G811"/>
  <c r="C811"/>
  <c r="F811"/>
  <c r="D811"/>
  <c r="B811"/>
  <c r="A813" i="13"/>
  <c r="G812"/>
  <c r="F812"/>
  <c r="B812"/>
  <c r="Y812"/>
  <c r="W812"/>
  <c r="U812"/>
  <c r="T813"/>
  <c r="Z812"/>
  <c r="X812"/>
  <c r="T814" i="12"/>
  <c r="U813"/>
  <c r="Z813"/>
  <c r="X813"/>
  <c r="V813"/>
  <c r="A813" i="14" l="1"/>
  <c r="G812"/>
  <c r="C812"/>
  <c r="F812"/>
  <c r="D812"/>
  <c r="B812"/>
  <c r="Y813"/>
  <c r="W813"/>
  <c r="U813"/>
  <c r="T814"/>
  <c r="Z813"/>
  <c r="X813"/>
  <c r="V813"/>
  <c r="Y813" i="13"/>
  <c r="W813"/>
  <c r="U813"/>
  <c r="T814"/>
  <c r="Z813"/>
  <c r="X813"/>
  <c r="A814"/>
  <c r="G813"/>
  <c r="F813"/>
  <c r="B813"/>
  <c r="Z814" i="12"/>
  <c r="X814"/>
  <c r="V814"/>
  <c r="T815"/>
  <c r="U814"/>
  <c r="Y814" i="14" l="1"/>
  <c r="W814"/>
  <c r="U814"/>
  <c r="T815"/>
  <c r="Z814"/>
  <c r="X814"/>
  <c r="V814"/>
  <c r="A814"/>
  <c r="G813"/>
  <c r="C813"/>
  <c r="F813"/>
  <c r="D813"/>
  <c r="B813"/>
  <c r="A815" i="13"/>
  <c r="G814"/>
  <c r="F814"/>
  <c r="B814"/>
  <c r="Y814"/>
  <c r="W814"/>
  <c r="U814"/>
  <c r="T815"/>
  <c r="Z814"/>
  <c r="X814"/>
  <c r="T816" i="12"/>
  <c r="U815"/>
  <c r="Z815"/>
  <c r="X815"/>
  <c r="V815"/>
  <c r="A815" i="14" l="1"/>
  <c r="G814"/>
  <c r="C814"/>
  <c r="F814"/>
  <c r="D814"/>
  <c r="B814"/>
  <c r="Y815"/>
  <c r="W815"/>
  <c r="U815"/>
  <c r="T816"/>
  <c r="Z815"/>
  <c r="X815"/>
  <c r="V815"/>
  <c r="Y815" i="13"/>
  <c r="W815"/>
  <c r="U815"/>
  <c r="T816"/>
  <c r="Z815"/>
  <c r="X815"/>
  <c r="A816"/>
  <c r="G815"/>
  <c r="F815"/>
  <c r="B815"/>
  <c r="Z816" i="12"/>
  <c r="X816"/>
  <c r="V816"/>
  <c r="T817"/>
  <c r="U816"/>
  <c r="Y816" i="14" l="1"/>
  <c r="W816"/>
  <c r="U816"/>
  <c r="T817"/>
  <c r="Z816"/>
  <c r="X816"/>
  <c r="V816"/>
  <c r="A816"/>
  <c r="G815"/>
  <c r="C815"/>
  <c r="F815"/>
  <c r="D815"/>
  <c r="B815"/>
  <c r="A817" i="13"/>
  <c r="G816"/>
  <c r="F816"/>
  <c r="B816"/>
  <c r="Y816"/>
  <c r="W816"/>
  <c r="U816"/>
  <c r="T817"/>
  <c r="Z816"/>
  <c r="X816"/>
  <c r="T818" i="12"/>
  <c r="U817"/>
  <c r="Z817"/>
  <c r="X817"/>
  <c r="V817"/>
  <c r="A817" i="14" l="1"/>
  <c r="G816"/>
  <c r="C816"/>
  <c r="F816"/>
  <c r="D816"/>
  <c r="B816"/>
  <c r="T818"/>
  <c r="Y817"/>
  <c r="W817"/>
  <c r="U817"/>
  <c r="Z817"/>
  <c r="X817"/>
  <c r="V817"/>
  <c r="Y817" i="13"/>
  <c r="W817"/>
  <c r="U817"/>
  <c r="T818"/>
  <c r="Z817"/>
  <c r="X817"/>
  <c r="A818"/>
  <c r="G817"/>
  <c r="F817"/>
  <c r="B817"/>
  <c r="Z818" i="12"/>
  <c r="X818"/>
  <c r="V818"/>
  <c r="T819"/>
  <c r="U818"/>
  <c r="Y818" i="14" l="1"/>
  <c r="W818"/>
  <c r="U818"/>
  <c r="T819"/>
  <c r="Z818"/>
  <c r="X818"/>
  <c r="V818"/>
  <c r="A818"/>
  <c r="G817"/>
  <c r="C817"/>
  <c r="F817"/>
  <c r="D817"/>
  <c r="B817"/>
  <c r="A819" i="13"/>
  <c r="G818"/>
  <c r="F818"/>
  <c r="B818"/>
  <c r="Y818"/>
  <c r="W818"/>
  <c r="U818"/>
  <c r="T819"/>
  <c r="Z818"/>
  <c r="X818"/>
  <c r="T820" i="12"/>
  <c r="U819"/>
  <c r="Z819"/>
  <c r="X819"/>
  <c r="V819"/>
  <c r="A819" i="14" l="1"/>
  <c r="F818"/>
  <c r="C818"/>
  <c r="G818"/>
  <c r="D818"/>
  <c r="B818"/>
  <c r="Y819"/>
  <c r="W819"/>
  <c r="U819"/>
  <c r="T820"/>
  <c r="Z819"/>
  <c r="X819"/>
  <c r="V819"/>
  <c r="Y819" i="13"/>
  <c r="W819"/>
  <c r="U819"/>
  <c r="T820"/>
  <c r="Z819"/>
  <c r="X819"/>
  <c r="A820"/>
  <c r="G819"/>
  <c r="F819"/>
  <c r="B819"/>
  <c r="Z820" i="12"/>
  <c r="X820"/>
  <c r="V820"/>
  <c r="T821"/>
  <c r="U820"/>
  <c r="Y820" i="14" l="1"/>
  <c r="W820"/>
  <c r="U820"/>
  <c r="T821"/>
  <c r="Z820"/>
  <c r="X820"/>
  <c r="V820"/>
  <c r="A820"/>
  <c r="G819"/>
  <c r="C819"/>
  <c r="F819"/>
  <c r="D819"/>
  <c r="B819"/>
  <c r="A821" i="13"/>
  <c r="G820"/>
  <c r="F820"/>
  <c r="B820"/>
  <c r="Y820"/>
  <c r="W820"/>
  <c r="U820"/>
  <c r="T821"/>
  <c r="Z820"/>
  <c r="X820"/>
  <c r="T822" i="12"/>
  <c r="U821"/>
  <c r="Z821"/>
  <c r="X821"/>
  <c r="V821"/>
  <c r="A821" i="14" l="1"/>
  <c r="G820"/>
  <c r="C820"/>
  <c r="F820"/>
  <c r="D820"/>
  <c r="B820"/>
  <c r="Y821"/>
  <c r="W821"/>
  <c r="U821"/>
  <c r="T822"/>
  <c r="Z821"/>
  <c r="X821"/>
  <c r="V821"/>
  <c r="Y821" i="13"/>
  <c r="W821"/>
  <c r="U821"/>
  <c r="T822"/>
  <c r="Z821"/>
  <c r="X821"/>
  <c r="A822"/>
  <c r="G821"/>
  <c r="F821"/>
  <c r="B821"/>
  <c r="Z822" i="12"/>
  <c r="X822"/>
  <c r="V822"/>
  <c r="T823"/>
  <c r="U822"/>
  <c r="Y822" i="14" l="1"/>
  <c r="W822"/>
  <c r="U822"/>
  <c r="T823"/>
  <c r="Z822"/>
  <c r="X822"/>
  <c r="V822"/>
  <c r="A822"/>
  <c r="G821"/>
  <c r="C821"/>
  <c r="F821"/>
  <c r="D821"/>
  <c r="B821"/>
  <c r="A823" i="13"/>
  <c r="G822"/>
  <c r="F822"/>
  <c r="B822"/>
  <c r="Y822"/>
  <c r="W822"/>
  <c r="U822"/>
  <c r="T823"/>
  <c r="Z822"/>
  <c r="X822"/>
  <c r="T824" i="12"/>
  <c r="U823"/>
  <c r="Z823"/>
  <c r="X823"/>
  <c r="V823"/>
  <c r="A823" i="14" l="1"/>
  <c r="G822"/>
  <c r="C822"/>
  <c r="F822"/>
  <c r="D822"/>
  <c r="B822"/>
  <c r="Y823"/>
  <c r="W823"/>
  <c r="U823"/>
  <c r="T824"/>
  <c r="Z823"/>
  <c r="X823"/>
  <c r="V823"/>
  <c r="Y823" i="13"/>
  <c r="W823"/>
  <c r="U823"/>
  <c r="T824"/>
  <c r="Z823"/>
  <c r="X823"/>
  <c r="A824"/>
  <c r="G823"/>
  <c r="F823"/>
  <c r="B823"/>
  <c r="Z824" i="12"/>
  <c r="X824"/>
  <c r="V824"/>
  <c r="T825"/>
  <c r="U824"/>
  <c r="Y824" i="14" l="1"/>
  <c r="W824"/>
  <c r="U824"/>
  <c r="T825"/>
  <c r="Z824"/>
  <c r="X824"/>
  <c r="V824"/>
  <c r="A824"/>
  <c r="G823"/>
  <c r="C823"/>
  <c r="F823"/>
  <c r="D823"/>
  <c r="B823"/>
  <c r="A825" i="13"/>
  <c r="G824"/>
  <c r="F824"/>
  <c r="B824"/>
  <c r="Y824"/>
  <c r="W824"/>
  <c r="U824"/>
  <c r="T825"/>
  <c r="Z824"/>
  <c r="X824"/>
  <c r="T826" i="12"/>
  <c r="U825"/>
  <c r="Z825"/>
  <c r="X825"/>
  <c r="V825"/>
  <c r="A825" i="14" l="1"/>
  <c r="G824"/>
  <c r="C824"/>
  <c r="F824"/>
  <c r="D824"/>
  <c r="B824"/>
  <c r="Y825"/>
  <c r="W825"/>
  <c r="U825"/>
  <c r="T826"/>
  <c r="Z825"/>
  <c r="X825"/>
  <c r="V825"/>
  <c r="Y825" i="13"/>
  <c r="W825"/>
  <c r="U825"/>
  <c r="T826"/>
  <c r="Z825"/>
  <c r="X825"/>
  <c r="A826"/>
  <c r="G825"/>
  <c r="F825"/>
  <c r="B825"/>
  <c r="Z826" i="12"/>
  <c r="X826"/>
  <c r="V826"/>
  <c r="T827"/>
  <c r="U826"/>
  <c r="Y826" i="14" l="1"/>
  <c r="W826"/>
  <c r="U826"/>
  <c r="T827"/>
  <c r="Z826"/>
  <c r="X826"/>
  <c r="V826"/>
  <c r="A826"/>
  <c r="G825"/>
  <c r="C825"/>
  <c r="F825"/>
  <c r="D825"/>
  <c r="B825"/>
  <c r="A827" i="13"/>
  <c r="G826"/>
  <c r="F826"/>
  <c r="B826"/>
  <c r="Y826"/>
  <c r="W826"/>
  <c r="U826"/>
  <c r="T827"/>
  <c r="Z826"/>
  <c r="X826"/>
  <c r="T828" i="12"/>
  <c r="U827"/>
  <c r="Z827"/>
  <c r="X827"/>
  <c r="V827"/>
  <c r="A827" i="14" l="1"/>
  <c r="G826"/>
  <c r="C826"/>
  <c r="F826"/>
  <c r="D826"/>
  <c r="B826"/>
  <c r="Y827"/>
  <c r="W827"/>
  <c r="U827"/>
  <c r="T828"/>
  <c r="Z827"/>
  <c r="X827"/>
  <c r="V827"/>
  <c r="Y827" i="13"/>
  <c r="W827"/>
  <c r="U827"/>
  <c r="T828"/>
  <c r="Z827"/>
  <c r="X827"/>
  <c r="A828"/>
  <c r="G827"/>
  <c r="F827"/>
  <c r="B827"/>
  <c r="Z828" i="12"/>
  <c r="X828"/>
  <c r="V828"/>
  <c r="T829"/>
  <c r="U828"/>
  <c r="Y828" i="14" l="1"/>
  <c r="W828"/>
  <c r="U828"/>
  <c r="T829"/>
  <c r="Z828"/>
  <c r="X828"/>
  <c r="V828"/>
  <c r="A828"/>
  <c r="G827"/>
  <c r="C827"/>
  <c r="F827"/>
  <c r="D827"/>
  <c r="B827"/>
  <c r="A829" i="13"/>
  <c r="G828"/>
  <c r="F828"/>
  <c r="B828"/>
  <c r="Y828"/>
  <c r="W828"/>
  <c r="U828"/>
  <c r="T829"/>
  <c r="Z828"/>
  <c r="X828"/>
  <c r="T830" i="12"/>
  <c r="U829"/>
  <c r="Z829"/>
  <c r="X829"/>
  <c r="V829"/>
  <c r="A829" i="14" l="1"/>
  <c r="G828"/>
  <c r="C828"/>
  <c r="F828"/>
  <c r="D828"/>
  <c r="B828"/>
  <c r="Y829"/>
  <c r="W829"/>
  <c r="U829"/>
  <c r="T830"/>
  <c r="Z829"/>
  <c r="X829"/>
  <c r="V829"/>
  <c r="Y829" i="13"/>
  <c r="W829"/>
  <c r="U829"/>
  <c r="T830"/>
  <c r="Z829"/>
  <c r="X829"/>
  <c r="A830"/>
  <c r="G829"/>
  <c r="F829"/>
  <c r="B829"/>
  <c r="Z830" i="12"/>
  <c r="X830"/>
  <c r="V830"/>
  <c r="T831"/>
  <c r="U830"/>
  <c r="Y830" i="14" l="1"/>
  <c r="W830"/>
  <c r="U830"/>
  <c r="T831"/>
  <c r="Z830"/>
  <c r="X830"/>
  <c r="V830"/>
  <c r="A830"/>
  <c r="G829"/>
  <c r="C829"/>
  <c r="F829"/>
  <c r="D829"/>
  <c r="B829"/>
  <c r="A831" i="13"/>
  <c r="G830"/>
  <c r="F830"/>
  <c r="B830"/>
  <c r="Y830"/>
  <c r="W830"/>
  <c r="U830"/>
  <c r="T831"/>
  <c r="Z830"/>
  <c r="X830"/>
  <c r="T832" i="12"/>
  <c r="U831"/>
  <c r="Z831"/>
  <c r="X831"/>
  <c r="V831"/>
  <c r="A831" i="14" l="1"/>
  <c r="G830"/>
  <c r="C830"/>
  <c r="F830"/>
  <c r="D830"/>
  <c r="B830"/>
  <c r="Y831"/>
  <c r="W831"/>
  <c r="U831"/>
  <c r="T832"/>
  <c r="Z831"/>
  <c r="X831"/>
  <c r="V831"/>
  <c r="Y831" i="13"/>
  <c r="W831"/>
  <c r="U831"/>
  <c r="T832"/>
  <c r="Z831"/>
  <c r="X831"/>
  <c r="A832"/>
  <c r="G831"/>
  <c r="F831"/>
  <c r="B831"/>
  <c r="Z832" i="12"/>
  <c r="X832"/>
  <c r="V832"/>
  <c r="T833"/>
  <c r="U832"/>
  <c r="Y832" i="14" l="1"/>
  <c r="W832"/>
  <c r="U832"/>
  <c r="T833"/>
  <c r="Z832"/>
  <c r="X832"/>
  <c r="V832"/>
  <c r="A832"/>
  <c r="G831"/>
  <c r="C831"/>
  <c r="F831"/>
  <c r="D831"/>
  <c r="B831"/>
  <c r="A833" i="13"/>
  <c r="G832"/>
  <c r="F832"/>
  <c r="B832"/>
  <c r="Y832"/>
  <c r="W832"/>
  <c r="U832"/>
  <c r="T833"/>
  <c r="Z832"/>
  <c r="X832"/>
  <c r="T834" i="12"/>
  <c r="U833"/>
  <c r="Z833"/>
  <c r="X833"/>
  <c r="V833"/>
  <c r="A833" i="14" l="1"/>
  <c r="G832"/>
  <c r="C832"/>
  <c r="F832"/>
  <c r="D832"/>
  <c r="B832"/>
  <c r="Y833"/>
  <c r="W833"/>
  <c r="U833"/>
  <c r="T834"/>
  <c r="Z833"/>
  <c r="X833"/>
  <c r="V833"/>
  <c r="Y833" i="13"/>
  <c r="W833"/>
  <c r="U833"/>
  <c r="T834"/>
  <c r="Z833"/>
  <c r="X833"/>
  <c r="A834"/>
  <c r="G833"/>
  <c r="F833"/>
  <c r="B833"/>
  <c r="Z834" i="12"/>
  <c r="X834"/>
  <c r="V834"/>
  <c r="T835"/>
  <c r="U834"/>
  <c r="Y834" i="14" l="1"/>
  <c r="W834"/>
  <c r="U834"/>
  <c r="T835"/>
  <c r="Z834"/>
  <c r="X834"/>
  <c r="V834"/>
  <c r="A834"/>
  <c r="G833"/>
  <c r="C833"/>
  <c r="F833"/>
  <c r="D833"/>
  <c r="B833"/>
  <c r="A835" i="13"/>
  <c r="G834"/>
  <c r="F834"/>
  <c r="B834"/>
  <c r="Y834"/>
  <c r="W834"/>
  <c r="U834"/>
  <c r="T835"/>
  <c r="Z834"/>
  <c r="X834"/>
  <c r="T836" i="12"/>
  <c r="U835"/>
  <c r="Z835"/>
  <c r="X835"/>
  <c r="V835"/>
  <c r="A835" i="14" l="1"/>
  <c r="G834"/>
  <c r="C834"/>
  <c r="F834"/>
  <c r="D834"/>
  <c r="B834"/>
  <c r="Y835"/>
  <c r="W835"/>
  <c r="U835"/>
  <c r="T836"/>
  <c r="Z835"/>
  <c r="X835"/>
  <c r="V835"/>
  <c r="Y835" i="13"/>
  <c r="W835"/>
  <c r="U835"/>
  <c r="T836"/>
  <c r="Z835"/>
  <c r="X835"/>
  <c r="A836"/>
  <c r="G835"/>
  <c r="F835"/>
  <c r="B835"/>
  <c r="Z836" i="12"/>
  <c r="X836"/>
  <c r="V836"/>
  <c r="T837"/>
  <c r="U836"/>
  <c r="Y836" i="14" l="1"/>
  <c r="W836"/>
  <c r="U836"/>
  <c r="T837"/>
  <c r="Z836"/>
  <c r="X836"/>
  <c r="V836"/>
  <c r="A836"/>
  <c r="G835"/>
  <c r="C835"/>
  <c r="F835"/>
  <c r="D835"/>
  <c r="B835"/>
  <c r="A837" i="13"/>
  <c r="G836"/>
  <c r="F836"/>
  <c r="B836"/>
  <c r="Y836"/>
  <c r="W836"/>
  <c r="U836"/>
  <c r="T837"/>
  <c r="Z836"/>
  <c r="X836"/>
  <c r="T838" i="12"/>
  <c r="U837"/>
  <c r="Z837"/>
  <c r="X837"/>
  <c r="V837"/>
  <c r="A837" i="14" l="1"/>
  <c r="G836"/>
  <c r="C836"/>
  <c r="F836"/>
  <c r="D836"/>
  <c r="B836"/>
  <c r="Y837"/>
  <c r="W837"/>
  <c r="U837"/>
  <c r="T838"/>
  <c r="Z837"/>
  <c r="X837"/>
  <c r="V837"/>
  <c r="Y837" i="13"/>
  <c r="W837"/>
  <c r="U837"/>
  <c r="T838"/>
  <c r="Z837"/>
  <c r="X837"/>
  <c r="A838"/>
  <c r="G837"/>
  <c r="F837"/>
  <c r="B837"/>
  <c r="Z838" i="12"/>
  <c r="X838"/>
  <c r="V838"/>
  <c r="T839"/>
  <c r="U838"/>
  <c r="Y838" i="14" l="1"/>
  <c r="W838"/>
  <c r="U838"/>
  <c r="T839"/>
  <c r="Z838"/>
  <c r="X838"/>
  <c r="V838"/>
  <c r="A838"/>
  <c r="G837"/>
  <c r="C837"/>
  <c r="F837"/>
  <c r="D837"/>
  <c r="B837"/>
  <c r="A839" i="13"/>
  <c r="G838"/>
  <c r="F838"/>
  <c r="B838"/>
  <c r="Y838"/>
  <c r="W838"/>
  <c r="U838"/>
  <c r="T839"/>
  <c r="Z838"/>
  <c r="X838"/>
  <c r="T840" i="12"/>
  <c r="U839"/>
  <c r="Z839"/>
  <c r="X839"/>
  <c r="V839"/>
  <c r="A839" i="14" l="1"/>
  <c r="G838"/>
  <c r="C838"/>
  <c r="F838"/>
  <c r="D838"/>
  <c r="B838"/>
  <c r="Y839"/>
  <c r="W839"/>
  <c r="U839"/>
  <c r="T840"/>
  <c r="Z839"/>
  <c r="X839"/>
  <c r="V839"/>
  <c r="Y839" i="13"/>
  <c r="W839"/>
  <c r="U839"/>
  <c r="T840"/>
  <c r="Z839"/>
  <c r="X839"/>
  <c r="A840"/>
  <c r="G839"/>
  <c r="F839"/>
  <c r="B839"/>
  <c r="Z840" i="12"/>
  <c r="X840"/>
  <c r="V840"/>
  <c r="T841"/>
  <c r="U840"/>
  <c r="Y840" i="14" l="1"/>
  <c r="W840"/>
  <c r="U840"/>
  <c r="T841"/>
  <c r="Z840"/>
  <c r="X840"/>
  <c r="V840"/>
  <c r="A840"/>
  <c r="G839"/>
  <c r="C839"/>
  <c r="F839"/>
  <c r="D839"/>
  <c r="B839"/>
  <c r="A841" i="13"/>
  <c r="G840"/>
  <c r="F840"/>
  <c r="B840"/>
  <c r="Y840"/>
  <c r="W840"/>
  <c r="U840"/>
  <c r="T841"/>
  <c r="Z840"/>
  <c r="X840"/>
  <c r="T842" i="12"/>
  <c r="U841"/>
  <c r="Z841"/>
  <c r="X841"/>
  <c r="V841"/>
  <c r="A841" i="14" l="1"/>
  <c r="G840"/>
  <c r="C840"/>
  <c r="F840"/>
  <c r="D840"/>
  <c r="B840"/>
  <c r="Y841"/>
  <c r="W841"/>
  <c r="U841"/>
  <c r="T842"/>
  <c r="Z841"/>
  <c r="X841"/>
  <c r="V841"/>
  <c r="Y841" i="13"/>
  <c r="W841"/>
  <c r="U841"/>
  <c r="T842"/>
  <c r="Z841"/>
  <c r="X841"/>
  <c r="A842"/>
  <c r="G841"/>
  <c r="F841"/>
  <c r="B841"/>
  <c r="Z842" i="12"/>
  <c r="X842"/>
  <c r="V842"/>
  <c r="T843"/>
  <c r="U842"/>
  <c r="Y842" i="14" l="1"/>
  <c r="W842"/>
  <c r="U842"/>
  <c r="T843"/>
  <c r="Z842"/>
  <c r="X842"/>
  <c r="V842"/>
  <c r="A842"/>
  <c r="G841"/>
  <c r="C841"/>
  <c r="F841"/>
  <c r="D841"/>
  <c r="B841"/>
  <c r="A843" i="13"/>
  <c r="G842"/>
  <c r="F842"/>
  <c r="B842"/>
  <c r="Y842"/>
  <c r="W842"/>
  <c r="U842"/>
  <c r="T843"/>
  <c r="Z842"/>
  <c r="X842"/>
  <c r="T844" i="12"/>
  <c r="U843"/>
  <c r="Z843"/>
  <c r="X843"/>
  <c r="V843"/>
  <c r="A843" i="14" l="1"/>
  <c r="G842"/>
  <c r="C842"/>
  <c r="F842"/>
  <c r="D842"/>
  <c r="B842"/>
  <c r="Y843"/>
  <c r="W843"/>
  <c r="U843"/>
  <c r="T844"/>
  <c r="Z843"/>
  <c r="X843"/>
  <c r="V843"/>
  <c r="Y843" i="13"/>
  <c r="W843"/>
  <c r="U843"/>
  <c r="T844"/>
  <c r="Z843"/>
  <c r="X843"/>
  <c r="A844"/>
  <c r="G843"/>
  <c r="F843"/>
  <c r="B843"/>
  <c r="Z844" i="12"/>
  <c r="X844"/>
  <c r="V844"/>
  <c r="T845"/>
  <c r="U844"/>
  <c r="Y844" i="14" l="1"/>
  <c r="W844"/>
  <c r="U844"/>
  <c r="T845"/>
  <c r="Z844"/>
  <c r="X844"/>
  <c r="V844"/>
  <c r="A844"/>
  <c r="G843"/>
  <c r="C843"/>
  <c r="F843"/>
  <c r="D843"/>
  <c r="B843"/>
  <c r="A845" i="13"/>
  <c r="G844"/>
  <c r="F844"/>
  <c r="B844"/>
  <c r="Y844"/>
  <c r="W844"/>
  <c r="U844"/>
  <c r="T845"/>
  <c r="Z844"/>
  <c r="X844"/>
  <c r="T846" i="12"/>
  <c r="U845"/>
  <c r="Z845"/>
  <c r="X845"/>
  <c r="V845"/>
  <c r="A845" i="14" l="1"/>
  <c r="G844"/>
  <c r="C844"/>
  <c r="F844"/>
  <c r="D844"/>
  <c r="B844"/>
  <c r="Y845"/>
  <c r="W845"/>
  <c r="U845"/>
  <c r="T846"/>
  <c r="Z845"/>
  <c r="X845"/>
  <c r="V845"/>
  <c r="Y845" i="13"/>
  <c r="W845"/>
  <c r="U845"/>
  <c r="T846"/>
  <c r="Z845"/>
  <c r="X845"/>
  <c r="A846"/>
  <c r="G845"/>
  <c r="F845"/>
  <c r="B845"/>
  <c r="Z846" i="12"/>
  <c r="X846"/>
  <c r="V846"/>
  <c r="T847"/>
  <c r="U846"/>
  <c r="Y846" i="14" l="1"/>
  <c r="W846"/>
  <c r="U846"/>
  <c r="T847"/>
  <c r="Z846"/>
  <c r="X846"/>
  <c r="V846"/>
  <c r="A846"/>
  <c r="G845"/>
  <c r="C845"/>
  <c r="F845"/>
  <c r="D845"/>
  <c r="B845"/>
  <c r="A847" i="13"/>
  <c r="G846"/>
  <c r="F846"/>
  <c r="B846"/>
  <c r="Y846"/>
  <c r="W846"/>
  <c r="U846"/>
  <c r="T847"/>
  <c r="Z846"/>
  <c r="X846"/>
  <c r="T848" i="12"/>
  <c r="U847"/>
  <c r="Z847"/>
  <c r="X847"/>
  <c r="V847"/>
  <c r="A847" i="14" l="1"/>
  <c r="G846"/>
  <c r="C846"/>
  <c r="F846"/>
  <c r="D846"/>
  <c r="B846"/>
  <c r="Y847"/>
  <c r="W847"/>
  <c r="U847"/>
  <c r="T848"/>
  <c r="Z847"/>
  <c r="X847"/>
  <c r="V847"/>
  <c r="Y847" i="13"/>
  <c r="W847"/>
  <c r="U847"/>
  <c r="T848"/>
  <c r="Z847"/>
  <c r="X847"/>
  <c r="A848"/>
  <c r="G847"/>
  <c r="F847"/>
  <c r="B847"/>
  <c r="Z848" i="12"/>
  <c r="X848"/>
  <c r="V848"/>
  <c r="T849"/>
  <c r="U848"/>
  <c r="Y848" i="14" l="1"/>
  <c r="W848"/>
  <c r="U848"/>
  <c r="T849"/>
  <c r="Z848"/>
  <c r="X848"/>
  <c r="V848"/>
  <c r="A848"/>
  <c r="G847"/>
  <c r="C847"/>
  <c r="F847"/>
  <c r="D847"/>
  <c r="B847"/>
  <c r="A849" i="13"/>
  <c r="G848"/>
  <c r="F848"/>
  <c r="B848"/>
  <c r="Y848"/>
  <c r="W848"/>
  <c r="U848"/>
  <c r="T849"/>
  <c r="Z848"/>
  <c r="X848"/>
  <c r="T850" i="12"/>
  <c r="U849"/>
  <c r="Z849"/>
  <c r="X849"/>
  <c r="V849"/>
  <c r="A849" i="14" l="1"/>
  <c r="G848"/>
  <c r="C848"/>
  <c r="F848"/>
  <c r="D848"/>
  <c r="B848"/>
  <c r="Y849"/>
  <c r="W849"/>
  <c r="U849"/>
  <c r="T850"/>
  <c r="Z849"/>
  <c r="X849"/>
  <c r="V849"/>
  <c r="Y849" i="13"/>
  <c r="W849"/>
  <c r="U849"/>
  <c r="T850"/>
  <c r="Z849"/>
  <c r="X849"/>
  <c r="A850"/>
  <c r="G849"/>
  <c r="F849"/>
  <c r="B849"/>
  <c r="Z850" i="12"/>
  <c r="X850"/>
  <c r="V850"/>
  <c r="T851"/>
  <c r="U850"/>
  <c r="Y850" i="14" l="1"/>
  <c r="W850"/>
  <c r="U850"/>
  <c r="T851"/>
  <c r="Z850"/>
  <c r="X850"/>
  <c r="V850"/>
  <c r="A850"/>
  <c r="G849"/>
  <c r="C849"/>
  <c r="F849"/>
  <c r="D849"/>
  <c r="B849"/>
  <c r="A851" i="13"/>
  <c r="G850"/>
  <c r="F850"/>
  <c r="B850"/>
  <c r="Y850"/>
  <c r="W850"/>
  <c r="U850"/>
  <c r="T851"/>
  <c r="Z850"/>
  <c r="X850"/>
  <c r="T852" i="12"/>
  <c r="U851"/>
  <c r="Z851"/>
  <c r="X851"/>
  <c r="V851"/>
  <c r="A851" i="14" l="1"/>
  <c r="G850"/>
  <c r="C850"/>
  <c r="F850"/>
  <c r="D850"/>
  <c r="B850"/>
  <c r="Y851"/>
  <c r="W851"/>
  <c r="U851"/>
  <c r="T852"/>
  <c r="Z851"/>
  <c r="X851"/>
  <c r="V851"/>
  <c r="Y851" i="13"/>
  <c r="W851"/>
  <c r="U851"/>
  <c r="T852"/>
  <c r="Z851"/>
  <c r="X851"/>
  <c r="A852"/>
  <c r="G851"/>
  <c r="F851"/>
  <c r="B851"/>
  <c r="Z852" i="12"/>
  <c r="X852"/>
  <c r="V852"/>
  <c r="T853"/>
  <c r="U852"/>
  <c r="Y852" i="14" l="1"/>
  <c r="W852"/>
  <c r="U852"/>
  <c r="T853"/>
  <c r="Z852"/>
  <c r="X852"/>
  <c r="V852"/>
  <c r="A852"/>
  <c r="G851"/>
  <c r="C851"/>
  <c r="F851"/>
  <c r="D851"/>
  <c r="B851"/>
  <c r="A853" i="13"/>
  <c r="G852"/>
  <c r="F852"/>
  <c r="B852"/>
  <c r="Y852"/>
  <c r="W852"/>
  <c r="U852"/>
  <c r="T853"/>
  <c r="Z852"/>
  <c r="X852"/>
  <c r="T854" i="12"/>
  <c r="U853"/>
  <c r="Z853"/>
  <c r="X853"/>
  <c r="V853"/>
  <c r="A853" i="14" l="1"/>
  <c r="G852"/>
  <c r="C852"/>
  <c r="F852"/>
  <c r="D852"/>
  <c r="B852"/>
  <c r="Y853"/>
  <c r="W853"/>
  <c r="U853"/>
  <c r="T854"/>
  <c r="Z853"/>
  <c r="X853"/>
  <c r="V853"/>
  <c r="Y853" i="13"/>
  <c r="W853"/>
  <c r="U853"/>
  <c r="T854"/>
  <c r="Z853"/>
  <c r="X853"/>
  <c r="A854"/>
  <c r="G853"/>
  <c r="F853"/>
  <c r="B853"/>
  <c r="Z854" i="12"/>
  <c r="X854"/>
  <c r="V854"/>
  <c r="T855"/>
  <c r="U854"/>
  <c r="Y854" i="14" l="1"/>
  <c r="W854"/>
  <c r="U854"/>
  <c r="T855"/>
  <c r="Z854"/>
  <c r="X854"/>
  <c r="V854"/>
  <c r="A854"/>
  <c r="G853"/>
  <c r="C853"/>
  <c r="F853"/>
  <c r="D853"/>
  <c r="B853"/>
  <c r="A855" i="13"/>
  <c r="G854"/>
  <c r="F854"/>
  <c r="B854"/>
  <c r="Y854"/>
  <c r="W854"/>
  <c r="U854"/>
  <c r="T855"/>
  <c r="Z854"/>
  <c r="X854"/>
  <c r="T856" i="12"/>
  <c r="U855"/>
  <c r="Z855"/>
  <c r="X855"/>
  <c r="V855"/>
  <c r="A855" i="14" l="1"/>
  <c r="G854"/>
  <c r="C854"/>
  <c r="F854"/>
  <c r="D854"/>
  <c r="B854"/>
  <c r="Y855"/>
  <c r="W855"/>
  <c r="U855"/>
  <c r="T856"/>
  <c r="Z855"/>
  <c r="X855"/>
  <c r="V855"/>
  <c r="Y855" i="13"/>
  <c r="W855"/>
  <c r="U855"/>
  <c r="T856"/>
  <c r="Z855"/>
  <c r="X855"/>
  <c r="A856"/>
  <c r="G855"/>
  <c r="F855"/>
  <c r="B855"/>
  <c r="T857" i="12"/>
  <c r="U856"/>
  <c r="X856"/>
  <c r="Z856"/>
  <c r="V856"/>
  <c r="Y856" i="14" l="1"/>
  <c r="W856"/>
  <c r="U856"/>
  <c r="T857"/>
  <c r="Z856"/>
  <c r="X856"/>
  <c r="V856"/>
  <c r="A856"/>
  <c r="G855"/>
  <c r="C855"/>
  <c r="F855"/>
  <c r="D855"/>
  <c r="B855"/>
  <c r="A857" i="13"/>
  <c r="G856"/>
  <c r="F856"/>
  <c r="B856"/>
  <c r="Y856"/>
  <c r="W856"/>
  <c r="U856"/>
  <c r="T857"/>
  <c r="Z856"/>
  <c r="X856"/>
  <c r="Z857" i="12"/>
  <c r="X857"/>
  <c r="V857"/>
  <c r="U857"/>
  <c r="T858"/>
  <c r="A857" i="14" l="1"/>
  <c r="G856"/>
  <c r="C856"/>
  <c r="F856"/>
  <c r="D856"/>
  <c r="B856"/>
  <c r="Y857"/>
  <c r="W857"/>
  <c r="U857"/>
  <c r="T858"/>
  <c r="Z857"/>
  <c r="X857"/>
  <c r="V857"/>
  <c r="Y857" i="13"/>
  <c r="W857"/>
  <c r="U857"/>
  <c r="T858"/>
  <c r="Z857"/>
  <c r="X857"/>
  <c r="A858"/>
  <c r="G857"/>
  <c r="F857"/>
  <c r="B857"/>
  <c r="T859" i="12"/>
  <c r="U858"/>
  <c r="Z858"/>
  <c r="V858"/>
  <c r="X858"/>
  <c r="Y858" i="14" l="1"/>
  <c r="W858"/>
  <c r="U858"/>
  <c r="T859"/>
  <c r="Z858"/>
  <c r="X858"/>
  <c r="V858"/>
  <c r="A858"/>
  <c r="G857"/>
  <c r="C857"/>
  <c r="F857"/>
  <c r="D857"/>
  <c r="B857"/>
  <c r="A859" i="13"/>
  <c r="G858"/>
  <c r="F858"/>
  <c r="B858"/>
  <c r="Y858"/>
  <c r="W858"/>
  <c r="U858"/>
  <c r="T859"/>
  <c r="Z858"/>
  <c r="X858"/>
  <c r="Z859" i="12"/>
  <c r="X859"/>
  <c r="V859"/>
  <c r="T860"/>
  <c r="U859"/>
  <c r="A859" i="14" l="1"/>
  <c r="G858"/>
  <c r="C858"/>
  <c r="F858"/>
  <c r="D858"/>
  <c r="B858"/>
  <c r="Y859"/>
  <c r="W859"/>
  <c r="U859"/>
  <c r="T860"/>
  <c r="Z859"/>
  <c r="X859"/>
  <c r="V859"/>
  <c r="Y859" i="13"/>
  <c r="W859"/>
  <c r="U859"/>
  <c r="T860"/>
  <c r="Z859"/>
  <c r="X859"/>
  <c r="A860"/>
  <c r="G859"/>
  <c r="F859"/>
  <c r="B859"/>
  <c r="T861" i="12"/>
  <c r="U860"/>
  <c r="X860"/>
  <c r="Z860"/>
  <c r="V860"/>
  <c r="Y860" i="14" l="1"/>
  <c r="W860"/>
  <c r="U860"/>
  <c r="T861"/>
  <c r="Z860"/>
  <c r="X860"/>
  <c r="V860"/>
  <c r="A860"/>
  <c r="G859"/>
  <c r="C859"/>
  <c r="F859"/>
  <c r="D859"/>
  <c r="B859"/>
  <c r="A861" i="13"/>
  <c r="G860"/>
  <c r="F860"/>
  <c r="B860"/>
  <c r="Y860"/>
  <c r="W860"/>
  <c r="U860"/>
  <c r="T861"/>
  <c r="Z860"/>
  <c r="X860"/>
  <c r="T862" i="12"/>
  <c r="Z861"/>
  <c r="X861"/>
  <c r="V861"/>
  <c r="U861"/>
  <c r="A861" i="14" l="1"/>
  <c r="G860"/>
  <c r="C860"/>
  <c r="F860"/>
  <c r="D860"/>
  <c r="B860"/>
  <c r="Y861"/>
  <c r="W861"/>
  <c r="U861"/>
  <c r="T862"/>
  <c r="Z861"/>
  <c r="X861"/>
  <c r="V861"/>
  <c r="Y861" i="13"/>
  <c r="W861"/>
  <c r="U861"/>
  <c r="T862"/>
  <c r="Z861"/>
  <c r="X861"/>
  <c r="A862"/>
  <c r="G861"/>
  <c r="F861"/>
  <c r="B861"/>
  <c r="Z862" i="12"/>
  <c r="X862"/>
  <c r="V862"/>
  <c r="T863"/>
  <c r="U862"/>
  <c r="Y862" i="14" l="1"/>
  <c r="W862"/>
  <c r="U862"/>
  <c r="T863"/>
  <c r="Z862"/>
  <c r="X862"/>
  <c r="V862"/>
  <c r="A862"/>
  <c r="G861"/>
  <c r="C861"/>
  <c r="F861"/>
  <c r="D861"/>
  <c r="B861"/>
  <c r="A863" i="13"/>
  <c r="G862"/>
  <c r="F862"/>
  <c r="B862"/>
  <c r="Y862"/>
  <c r="W862"/>
  <c r="U862"/>
  <c r="T863"/>
  <c r="Z862"/>
  <c r="X862"/>
  <c r="T864" i="12"/>
  <c r="U863"/>
  <c r="Z863"/>
  <c r="X863"/>
  <c r="V863"/>
  <c r="A863" i="14" l="1"/>
  <c r="G862"/>
  <c r="C862"/>
  <c r="F862"/>
  <c r="D862"/>
  <c r="B862"/>
  <c r="Y863"/>
  <c r="W863"/>
  <c r="U863"/>
  <c r="T864"/>
  <c r="Z863"/>
  <c r="X863"/>
  <c r="V863"/>
  <c r="Y863" i="13"/>
  <c r="W863"/>
  <c r="U863"/>
  <c r="T864"/>
  <c r="Z863"/>
  <c r="X863"/>
  <c r="A864"/>
  <c r="G863"/>
  <c r="F863"/>
  <c r="B863"/>
  <c r="Z864" i="12"/>
  <c r="X864"/>
  <c r="V864"/>
  <c r="T865"/>
  <c r="U864"/>
  <c r="Y864" i="14" l="1"/>
  <c r="W864"/>
  <c r="U864"/>
  <c r="T865"/>
  <c r="Z864"/>
  <c r="X864"/>
  <c r="V864"/>
  <c r="A864"/>
  <c r="G863"/>
  <c r="C863"/>
  <c r="F863"/>
  <c r="D863"/>
  <c r="B863"/>
  <c r="A865" i="13"/>
  <c r="G864"/>
  <c r="F864"/>
  <c r="B864"/>
  <c r="Y864"/>
  <c r="W864"/>
  <c r="U864"/>
  <c r="T865"/>
  <c r="Z864"/>
  <c r="X864"/>
  <c r="T866" i="12"/>
  <c r="U865"/>
  <c r="Z865"/>
  <c r="X865"/>
  <c r="V865"/>
  <c r="A865" i="14" l="1"/>
  <c r="G864"/>
  <c r="C864"/>
  <c r="F864"/>
  <c r="D864"/>
  <c r="B864"/>
  <c r="Y865"/>
  <c r="W865"/>
  <c r="U865"/>
  <c r="T866"/>
  <c r="Z865"/>
  <c r="X865"/>
  <c r="V865"/>
  <c r="Y865" i="13"/>
  <c r="W865"/>
  <c r="U865"/>
  <c r="T866"/>
  <c r="Z865"/>
  <c r="X865"/>
  <c r="A866"/>
  <c r="G865"/>
  <c r="F865"/>
  <c r="B865"/>
  <c r="Z866" i="12"/>
  <c r="X866"/>
  <c r="V866"/>
  <c r="T867"/>
  <c r="U866"/>
  <c r="Y866" i="14" l="1"/>
  <c r="W866"/>
  <c r="U866"/>
  <c r="T867"/>
  <c r="Z866"/>
  <c r="X866"/>
  <c r="V866"/>
  <c r="A866"/>
  <c r="G865"/>
  <c r="C865"/>
  <c r="F865"/>
  <c r="D865"/>
  <c r="B865"/>
  <c r="A867" i="13"/>
  <c r="G866"/>
  <c r="F866"/>
  <c r="B866"/>
  <c r="Y866"/>
  <c r="W866"/>
  <c r="U866"/>
  <c r="T867"/>
  <c r="Z866"/>
  <c r="X866"/>
  <c r="T868" i="12"/>
  <c r="U867"/>
  <c r="Z867"/>
  <c r="X867"/>
  <c r="V867"/>
  <c r="A867" i="14" l="1"/>
  <c r="G866"/>
  <c r="C866"/>
  <c r="F866"/>
  <c r="D866"/>
  <c r="B866"/>
  <c r="Y867"/>
  <c r="W867"/>
  <c r="U867"/>
  <c r="T868"/>
  <c r="Z867"/>
  <c r="X867"/>
  <c r="V867"/>
  <c r="Y867" i="13"/>
  <c r="W867"/>
  <c r="U867"/>
  <c r="T868"/>
  <c r="Z867"/>
  <c r="X867"/>
  <c r="A868"/>
  <c r="G867"/>
  <c r="F867"/>
  <c r="B867"/>
  <c r="Z868" i="12"/>
  <c r="X868"/>
  <c r="V868"/>
  <c r="T869"/>
  <c r="U868"/>
  <c r="Y868" i="14" l="1"/>
  <c r="W868"/>
  <c r="U868"/>
  <c r="T869"/>
  <c r="Z868"/>
  <c r="X868"/>
  <c r="V868"/>
  <c r="A868"/>
  <c r="G867"/>
  <c r="C867"/>
  <c r="F867"/>
  <c r="D867"/>
  <c r="B867"/>
  <c r="A869" i="13"/>
  <c r="G868"/>
  <c r="F868"/>
  <c r="B868"/>
  <c r="Y868"/>
  <c r="W868"/>
  <c r="U868"/>
  <c r="T869"/>
  <c r="Z868"/>
  <c r="X868"/>
  <c r="T870" i="12"/>
  <c r="U869"/>
  <c r="Z869"/>
  <c r="X869"/>
  <c r="V869"/>
  <c r="A869" i="14" l="1"/>
  <c r="G868"/>
  <c r="C868"/>
  <c r="F868"/>
  <c r="D868"/>
  <c r="B868"/>
  <c r="Y869"/>
  <c r="W869"/>
  <c r="U869"/>
  <c r="T870"/>
  <c r="Z869"/>
  <c r="X869"/>
  <c r="V869"/>
  <c r="Y869" i="13"/>
  <c r="W869"/>
  <c r="U869"/>
  <c r="T870"/>
  <c r="Z869"/>
  <c r="X869"/>
  <c r="A870"/>
  <c r="G869"/>
  <c r="F869"/>
  <c r="B869"/>
  <c r="Z870" i="12"/>
  <c r="X870"/>
  <c r="V870"/>
  <c r="T871"/>
  <c r="U870"/>
  <c r="Y870" i="14" l="1"/>
  <c r="W870"/>
  <c r="U870"/>
  <c r="T871"/>
  <c r="Z870"/>
  <c r="X870"/>
  <c r="V870"/>
  <c r="A870"/>
  <c r="G869"/>
  <c r="C869"/>
  <c r="F869"/>
  <c r="D869"/>
  <c r="B869"/>
  <c r="A871" i="13"/>
  <c r="G870"/>
  <c r="F870"/>
  <c r="B870"/>
  <c r="Y870"/>
  <c r="W870"/>
  <c r="U870"/>
  <c r="T871"/>
  <c r="Z870"/>
  <c r="X870"/>
  <c r="T872" i="12"/>
  <c r="U871"/>
  <c r="Z871"/>
  <c r="X871"/>
  <c r="V871"/>
  <c r="A871" i="14" l="1"/>
  <c r="G870"/>
  <c r="C870"/>
  <c r="F870"/>
  <c r="D870"/>
  <c r="B870"/>
  <c r="Y871"/>
  <c r="W871"/>
  <c r="U871"/>
  <c r="T872"/>
  <c r="Z871"/>
  <c r="X871"/>
  <c r="V871"/>
  <c r="Y871" i="13"/>
  <c r="W871"/>
  <c r="U871"/>
  <c r="T872"/>
  <c r="Z871"/>
  <c r="X871"/>
  <c r="A872"/>
  <c r="G871"/>
  <c r="F871"/>
  <c r="B871"/>
  <c r="Z872" i="12"/>
  <c r="X872"/>
  <c r="V872"/>
  <c r="T873"/>
  <c r="U872"/>
  <c r="Y872" i="14" l="1"/>
  <c r="W872"/>
  <c r="U872"/>
  <c r="T873"/>
  <c r="Z872"/>
  <c r="X872"/>
  <c r="V872"/>
  <c r="A872"/>
  <c r="G871"/>
  <c r="C871"/>
  <c r="F871"/>
  <c r="D871"/>
  <c r="B871"/>
  <c r="A873" i="13"/>
  <c r="G872"/>
  <c r="F872"/>
  <c r="B872"/>
  <c r="Y872"/>
  <c r="W872"/>
  <c r="U872"/>
  <c r="T873"/>
  <c r="Z872"/>
  <c r="X872"/>
  <c r="T874" i="12"/>
  <c r="U873"/>
  <c r="Z873"/>
  <c r="X873"/>
  <c r="V873"/>
  <c r="A873" i="14" l="1"/>
  <c r="G872"/>
  <c r="C872"/>
  <c r="F872"/>
  <c r="D872"/>
  <c r="B872"/>
  <c r="Y873"/>
  <c r="W873"/>
  <c r="U873"/>
  <c r="T874"/>
  <c r="Z873"/>
  <c r="X873"/>
  <c r="V873"/>
  <c r="Y873" i="13"/>
  <c r="W873"/>
  <c r="U873"/>
  <c r="T874"/>
  <c r="Z873"/>
  <c r="X873"/>
  <c r="A874"/>
  <c r="G873"/>
  <c r="F873"/>
  <c r="B873"/>
  <c r="Z874" i="12"/>
  <c r="X874"/>
  <c r="V874"/>
  <c r="T875"/>
  <c r="U874"/>
  <c r="Y874" i="14" l="1"/>
  <c r="W874"/>
  <c r="U874"/>
  <c r="T875"/>
  <c r="Z874"/>
  <c r="X874"/>
  <c r="V874"/>
  <c r="A874"/>
  <c r="G873"/>
  <c r="C873"/>
  <c r="F873"/>
  <c r="D873"/>
  <c r="B873"/>
  <c r="A875" i="13"/>
  <c r="G874"/>
  <c r="F874"/>
  <c r="B874"/>
  <c r="Y874"/>
  <c r="W874"/>
  <c r="U874"/>
  <c r="T875"/>
  <c r="Z874"/>
  <c r="X874"/>
  <c r="T876" i="12"/>
  <c r="U875"/>
  <c r="Z875"/>
  <c r="X875"/>
  <c r="V875"/>
  <c r="A875" i="14" l="1"/>
  <c r="G874"/>
  <c r="C874"/>
  <c r="F874"/>
  <c r="D874"/>
  <c r="B874"/>
  <c r="Y875"/>
  <c r="W875"/>
  <c r="U875"/>
  <c r="T876"/>
  <c r="Z875"/>
  <c r="X875"/>
  <c r="V875"/>
  <c r="Y875" i="13"/>
  <c r="W875"/>
  <c r="U875"/>
  <c r="T876"/>
  <c r="Z875"/>
  <c r="X875"/>
  <c r="A876"/>
  <c r="G875"/>
  <c r="F875"/>
  <c r="B875"/>
  <c r="Z876" i="12"/>
  <c r="X876"/>
  <c r="V876"/>
  <c r="T877"/>
  <c r="U876"/>
  <c r="Y876" i="14" l="1"/>
  <c r="W876"/>
  <c r="U876"/>
  <c r="T877"/>
  <c r="Z876"/>
  <c r="X876"/>
  <c r="V876"/>
  <c r="A876"/>
  <c r="G875"/>
  <c r="C875"/>
  <c r="F875"/>
  <c r="D875"/>
  <c r="B875"/>
  <c r="A877" i="13"/>
  <c r="G876"/>
  <c r="F876"/>
  <c r="B876"/>
  <c r="Y876"/>
  <c r="W876"/>
  <c r="U876"/>
  <c r="T877"/>
  <c r="Z876"/>
  <c r="X876"/>
  <c r="T878" i="12"/>
  <c r="U877"/>
  <c r="Z877"/>
  <c r="X877"/>
  <c r="V877"/>
  <c r="A877" i="14" l="1"/>
  <c r="G876"/>
  <c r="C876"/>
  <c r="F876"/>
  <c r="D876"/>
  <c r="B876"/>
  <c r="Y877"/>
  <c r="W877"/>
  <c r="U877"/>
  <c r="T878"/>
  <c r="Z877"/>
  <c r="X877"/>
  <c r="V877"/>
  <c r="Y877" i="13"/>
  <c r="W877"/>
  <c r="U877"/>
  <c r="T878"/>
  <c r="Z877"/>
  <c r="X877"/>
  <c r="A878"/>
  <c r="G877"/>
  <c r="F877"/>
  <c r="B877"/>
  <c r="Z878" i="12"/>
  <c r="X878"/>
  <c r="V878"/>
  <c r="T879"/>
  <c r="U878"/>
  <c r="Y878" i="14" l="1"/>
  <c r="W878"/>
  <c r="U878"/>
  <c r="T879"/>
  <c r="Z878"/>
  <c r="X878"/>
  <c r="V878"/>
  <c r="A878"/>
  <c r="G877"/>
  <c r="C877"/>
  <c r="F877"/>
  <c r="D877"/>
  <c r="B877"/>
  <c r="A879" i="13"/>
  <c r="G878"/>
  <c r="F878"/>
  <c r="B878"/>
  <c r="Y878"/>
  <c r="W878"/>
  <c r="U878"/>
  <c r="T879"/>
  <c r="Z878"/>
  <c r="X878"/>
  <c r="T880" i="12"/>
  <c r="U879"/>
  <c r="Z879"/>
  <c r="X879"/>
  <c r="V879"/>
  <c r="A879" i="14" l="1"/>
  <c r="G878"/>
  <c r="C878"/>
  <c r="F878"/>
  <c r="D878"/>
  <c r="B878"/>
  <c r="Y879"/>
  <c r="W879"/>
  <c r="U879"/>
  <c r="T880"/>
  <c r="Z879"/>
  <c r="X879"/>
  <c r="V879"/>
  <c r="Y879" i="13"/>
  <c r="W879"/>
  <c r="U879"/>
  <c r="T880"/>
  <c r="Z879"/>
  <c r="X879"/>
  <c r="A880"/>
  <c r="G879"/>
  <c r="F879"/>
  <c r="B879"/>
  <c r="Z880" i="12"/>
  <c r="X880"/>
  <c r="V880"/>
  <c r="T881"/>
  <c r="U880"/>
  <c r="Y880" i="14" l="1"/>
  <c r="W880"/>
  <c r="U880"/>
  <c r="T881"/>
  <c r="Z880"/>
  <c r="X880"/>
  <c r="V880"/>
  <c r="A880"/>
  <c r="G879"/>
  <c r="C879"/>
  <c r="F879"/>
  <c r="D879"/>
  <c r="B879"/>
  <c r="A881" i="13"/>
  <c r="G880"/>
  <c r="F880"/>
  <c r="B880"/>
  <c r="Y880"/>
  <c r="W880"/>
  <c r="U880"/>
  <c r="T881"/>
  <c r="Z880"/>
  <c r="X880"/>
  <c r="T882" i="12"/>
  <c r="U881"/>
  <c r="Z881"/>
  <c r="X881"/>
  <c r="V881"/>
  <c r="A881" i="14" l="1"/>
  <c r="G880"/>
  <c r="C880"/>
  <c r="F880"/>
  <c r="D880"/>
  <c r="B880"/>
  <c r="Y881"/>
  <c r="W881"/>
  <c r="U881"/>
  <c r="T882"/>
  <c r="Z881"/>
  <c r="X881"/>
  <c r="V881"/>
  <c r="Y881" i="13"/>
  <c r="W881"/>
  <c r="U881"/>
  <c r="T882"/>
  <c r="Z881"/>
  <c r="X881"/>
  <c r="A882"/>
  <c r="G881"/>
  <c r="F881"/>
  <c r="B881"/>
  <c r="Z882" i="12"/>
  <c r="X882"/>
  <c r="V882"/>
  <c r="T883"/>
  <c r="U882"/>
  <c r="Y882" i="14" l="1"/>
  <c r="W882"/>
  <c r="U882"/>
  <c r="T883"/>
  <c r="Z882"/>
  <c r="X882"/>
  <c r="V882"/>
  <c r="A882"/>
  <c r="G881"/>
  <c r="C881"/>
  <c r="F881"/>
  <c r="D881"/>
  <c r="B881"/>
  <c r="A883" i="13"/>
  <c r="G882"/>
  <c r="F882"/>
  <c r="B882"/>
  <c r="Y882"/>
  <c r="W882"/>
  <c r="U882"/>
  <c r="T883"/>
  <c r="Z882"/>
  <c r="X882"/>
  <c r="T884" i="12"/>
  <c r="U883"/>
  <c r="Z883"/>
  <c r="X883"/>
  <c r="V883"/>
  <c r="A883" i="14" l="1"/>
  <c r="G882"/>
  <c r="C882"/>
  <c r="F882"/>
  <c r="D882"/>
  <c r="B882"/>
  <c r="Y883"/>
  <c r="W883"/>
  <c r="U883"/>
  <c r="T884"/>
  <c r="Z883"/>
  <c r="X883"/>
  <c r="V883"/>
  <c r="Y883" i="13"/>
  <c r="W883"/>
  <c r="U883"/>
  <c r="T884"/>
  <c r="Z883"/>
  <c r="X883"/>
  <c r="A884"/>
  <c r="G883"/>
  <c r="F883"/>
  <c r="B883"/>
  <c r="Z884" i="12"/>
  <c r="X884"/>
  <c r="V884"/>
  <c r="T885"/>
  <c r="U884"/>
  <c r="Y884" i="14" l="1"/>
  <c r="W884"/>
  <c r="U884"/>
  <c r="T885"/>
  <c r="Z884"/>
  <c r="X884"/>
  <c r="V884"/>
  <c r="A884"/>
  <c r="G883"/>
  <c r="C883"/>
  <c r="F883"/>
  <c r="D883"/>
  <c r="B883"/>
  <c r="A885" i="13"/>
  <c r="G884"/>
  <c r="F884"/>
  <c r="B884"/>
  <c r="Y884"/>
  <c r="W884"/>
  <c r="U884"/>
  <c r="T885"/>
  <c r="Z884"/>
  <c r="X884"/>
  <c r="T886" i="12"/>
  <c r="U885"/>
  <c r="Z885"/>
  <c r="X885"/>
  <c r="V885"/>
  <c r="A885" i="14" l="1"/>
  <c r="G884"/>
  <c r="C884"/>
  <c r="F884"/>
  <c r="D884"/>
  <c r="B884"/>
  <c r="Y885"/>
  <c r="W885"/>
  <c r="U885"/>
  <c r="T886"/>
  <c r="Z885"/>
  <c r="X885"/>
  <c r="V885"/>
  <c r="Y885" i="13"/>
  <c r="W885"/>
  <c r="U885"/>
  <c r="T886"/>
  <c r="Z885"/>
  <c r="X885"/>
  <c r="A886"/>
  <c r="G885"/>
  <c r="F885"/>
  <c r="B885"/>
  <c r="Z886" i="12"/>
  <c r="X886"/>
  <c r="V886"/>
  <c r="T887"/>
  <c r="U886"/>
  <c r="Y886" i="14" l="1"/>
  <c r="W886"/>
  <c r="U886"/>
  <c r="T887"/>
  <c r="Z886"/>
  <c r="X886"/>
  <c r="V886"/>
  <c r="A886"/>
  <c r="G885"/>
  <c r="C885"/>
  <c r="F885"/>
  <c r="D885"/>
  <c r="B885"/>
  <c r="A887" i="13"/>
  <c r="G886"/>
  <c r="F886"/>
  <c r="B886"/>
  <c r="Y886"/>
  <c r="W886"/>
  <c r="U886"/>
  <c r="T887"/>
  <c r="Z886"/>
  <c r="X886"/>
  <c r="T888" i="12"/>
  <c r="U887"/>
  <c r="Z887"/>
  <c r="X887"/>
  <c r="V887"/>
  <c r="A887" i="14" l="1"/>
  <c r="G886"/>
  <c r="C886"/>
  <c r="F886"/>
  <c r="D886"/>
  <c r="B886"/>
  <c r="Y887"/>
  <c r="W887"/>
  <c r="U887"/>
  <c r="T888"/>
  <c r="Z887"/>
  <c r="X887"/>
  <c r="V887"/>
  <c r="Y887" i="13"/>
  <c r="W887"/>
  <c r="U887"/>
  <c r="T888"/>
  <c r="Z887"/>
  <c r="X887"/>
  <c r="A888"/>
  <c r="G887"/>
  <c r="F887"/>
  <c r="B887"/>
  <c r="Z888" i="12"/>
  <c r="X888"/>
  <c r="V888"/>
  <c r="T889"/>
  <c r="U888"/>
  <c r="Y888" i="14" l="1"/>
  <c r="W888"/>
  <c r="U888"/>
  <c r="T889"/>
  <c r="Z888"/>
  <c r="X888"/>
  <c r="V888"/>
  <c r="A888"/>
  <c r="G887"/>
  <c r="C887"/>
  <c r="F887"/>
  <c r="D887"/>
  <c r="B887"/>
  <c r="A889" i="13"/>
  <c r="G888"/>
  <c r="F888"/>
  <c r="B888"/>
  <c r="Y888"/>
  <c r="W888"/>
  <c r="U888"/>
  <c r="T889"/>
  <c r="Z888"/>
  <c r="X888"/>
  <c r="T890" i="12"/>
  <c r="U889"/>
  <c r="Z889"/>
  <c r="X889"/>
  <c r="V889"/>
  <c r="A889" i="14" l="1"/>
  <c r="G888"/>
  <c r="C888"/>
  <c r="F888"/>
  <c r="D888"/>
  <c r="B888"/>
  <c r="Y889"/>
  <c r="W889"/>
  <c r="U889"/>
  <c r="T890"/>
  <c r="Z889"/>
  <c r="X889"/>
  <c r="V889"/>
  <c r="Y889" i="13"/>
  <c r="W889"/>
  <c r="U889"/>
  <c r="T890"/>
  <c r="Z889"/>
  <c r="X889"/>
  <c r="A890"/>
  <c r="G889"/>
  <c r="F889"/>
  <c r="B889"/>
  <c r="Z890" i="12"/>
  <c r="X890"/>
  <c r="V890"/>
  <c r="T891"/>
  <c r="U890"/>
  <c r="Y890" i="14" l="1"/>
  <c r="W890"/>
  <c r="U890"/>
  <c r="T891"/>
  <c r="Z890"/>
  <c r="X890"/>
  <c r="V890"/>
  <c r="A890"/>
  <c r="G889"/>
  <c r="C889"/>
  <c r="F889"/>
  <c r="D889"/>
  <c r="B889"/>
  <c r="A891" i="13"/>
  <c r="G890"/>
  <c r="F890"/>
  <c r="B890"/>
  <c r="T891"/>
  <c r="Y890"/>
  <c r="W890"/>
  <c r="U890"/>
  <c r="Z890"/>
  <c r="X890"/>
  <c r="T892" i="12"/>
  <c r="U891"/>
  <c r="Z891"/>
  <c r="X891"/>
  <c r="V891"/>
  <c r="A891" i="14" l="1"/>
  <c r="G890"/>
  <c r="C890"/>
  <c r="F890"/>
  <c r="D890"/>
  <c r="B890"/>
  <c r="Y891"/>
  <c r="W891"/>
  <c r="U891"/>
  <c r="T892"/>
  <c r="Z891"/>
  <c r="X891"/>
  <c r="V891"/>
  <c r="Y891" i="13"/>
  <c r="W891"/>
  <c r="U891"/>
  <c r="T892"/>
  <c r="Z891"/>
  <c r="X891"/>
  <c r="A892"/>
  <c r="G891"/>
  <c r="F891"/>
  <c r="B891"/>
  <c r="Z892" i="12"/>
  <c r="X892"/>
  <c r="V892"/>
  <c r="T893"/>
  <c r="U892"/>
  <c r="Y892" i="14" l="1"/>
  <c r="W892"/>
  <c r="U892"/>
  <c r="T893"/>
  <c r="Z892"/>
  <c r="X892"/>
  <c r="V892"/>
  <c r="A892"/>
  <c r="G891"/>
  <c r="F891"/>
  <c r="C891"/>
  <c r="D891"/>
  <c r="B891"/>
  <c r="A893" i="13"/>
  <c r="G892"/>
  <c r="F892"/>
  <c r="B892"/>
  <c r="Y892"/>
  <c r="W892"/>
  <c r="U892"/>
  <c r="T893"/>
  <c r="Z892"/>
  <c r="X892"/>
  <c r="T894" i="12"/>
  <c r="U893"/>
  <c r="Z893"/>
  <c r="X893"/>
  <c r="V893"/>
  <c r="A893" i="14" l="1"/>
  <c r="G892"/>
  <c r="C892"/>
  <c r="F892"/>
  <c r="D892"/>
  <c r="B892"/>
  <c r="Y893"/>
  <c r="W893"/>
  <c r="U893"/>
  <c r="T894"/>
  <c r="Z893"/>
  <c r="X893"/>
  <c r="V893"/>
  <c r="Y893" i="13"/>
  <c r="W893"/>
  <c r="U893"/>
  <c r="T894"/>
  <c r="Z893"/>
  <c r="X893"/>
  <c r="A894"/>
  <c r="G893"/>
  <c r="F893"/>
  <c r="B893"/>
  <c r="Z894" i="12"/>
  <c r="X894"/>
  <c r="V894"/>
  <c r="T895"/>
  <c r="U894"/>
  <c r="Y894" i="14" l="1"/>
  <c r="W894"/>
  <c r="U894"/>
  <c r="T895"/>
  <c r="Z894"/>
  <c r="X894"/>
  <c r="V894"/>
  <c r="A894"/>
  <c r="G893"/>
  <c r="C893"/>
  <c r="F893"/>
  <c r="D893"/>
  <c r="B893"/>
  <c r="A895" i="13"/>
  <c r="G894"/>
  <c r="F894"/>
  <c r="B894"/>
  <c r="Y894"/>
  <c r="W894"/>
  <c r="U894"/>
  <c r="T895"/>
  <c r="Z894"/>
  <c r="X894"/>
  <c r="T896" i="12"/>
  <c r="U895"/>
  <c r="Z895"/>
  <c r="X895"/>
  <c r="V895"/>
  <c r="A895" i="14" l="1"/>
  <c r="G894"/>
  <c r="C894"/>
  <c r="F894"/>
  <c r="D894"/>
  <c r="B894"/>
  <c r="Y895"/>
  <c r="W895"/>
  <c r="U895"/>
  <c r="T896"/>
  <c r="Z895"/>
  <c r="X895"/>
  <c r="V895"/>
  <c r="Y895" i="13"/>
  <c r="W895"/>
  <c r="U895"/>
  <c r="T896"/>
  <c r="Z895"/>
  <c r="X895"/>
  <c r="A896"/>
  <c r="G895"/>
  <c r="F895"/>
  <c r="B895"/>
  <c r="Z896" i="12"/>
  <c r="X896"/>
  <c r="V896"/>
  <c r="T897"/>
  <c r="U896"/>
  <c r="Y896" i="14" l="1"/>
  <c r="W896"/>
  <c r="U896"/>
  <c r="T897"/>
  <c r="Z896"/>
  <c r="X896"/>
  <c r="V896"/>
  <c r="A896"/>
  <c r="G895"/>
  <c r="C895"/>
  <c r="F895"/>
  <c r="D895"/>
  <c r="B895"/>
  <c r="A897" i="13"/>
  <c r="G896"/>
  <c r="F896"/>
  <c r="B896"/>
  <c r="Y896"/>
  <c r="W896"/>
  <c r="U896"/>
  <c r="T897"/>
  <c r="Z896"/>
  <c r="X896"/>
  <c r="T898" i="12"/>
  <c r="U897"/>
  <c r="Z897"/>
  <c r="X897"/>
  <c r="V897"/>
  <c r="A897" i="14" l="1"/>
  <c r="G896"/>
  <c r="C896"/>
  <c r="F896"/>
  <c r="D896"/>
  <c r="B896"/>
  <c r="Y897"/>
  <c r="W897"/>
  <c r="U897"/>
  <c r="T898"/>
  <c r="Z897"/>
  <c r="X897"/>
  <c r="V897"/>
  <c r="Y897" i="13"/>
  <c r="W897"/>
  <c r="U897"/>
  <c r="T898"/>
  <c r="Z897"/>
  <c r="X897"/>
  <c r="A898"/>
  <c r="G897"/>
  <c r="F897"/>
  <c r="B897"/>
  <c r="Z898" i="12"/>
  <c r="X898"/>
  <c r="V898"/>
  <c r="T899"/>
  <c r="U898"/>
  <c r="Y898" i="14" l="1"/>
  <c r="W898"/>
  <c r="U898"/>
  <c r="T899"/>
  <c r="Z898"/>
  <c r="X898"/>
  <c r="V898"/>
  <c r="A898"/>
  <c r="G897"/>
  <c r="C897"/>
  <c r="F897"/>
  <c r="D897"/>
  <c r="B897"/>
  <c r="A899" i="13"/>
  <c r="G898"/>
  <c r="F898"/>
  <c r="B898"/>
  <c r="Y898"/>
  <c r="W898"/>
  <c r="U898"/>
  <c r="T899"/>
  <c r="Z898"/>
  <c r="X898"/>
  <c r="T900" i="12"/>
  <c r="U899"/>
  <c r="Z899"/>
  <c r="X899"/>
  <c r="V899"/>
  <c r="A899" i="14" l="1"/>
  <c r="G898"/>
  <c r="C898"/>
  <c r="F898"/>
  <c r="D898"/>
  <c r="B898"/>
  <c r="Y899"/>
  <c r="W899"/>
  <c r="U899"/>
  <c r="T900"/>
  <c r="Z899"/>
  <c r="X899"/>
  <c r="V899"/>
  <c r="Y899" i="13"/>
  <c r="W899"/>
  <c r="U899"/>
  <c r="T900"/>
  <c r="Z899"/>
  <c r="X899"/>
  <c r="A900"/>
  <c r="G899"/>
  <c r="F899"/>
  <c r="B899"/>
  <c r="Z900" i="12"/>
  <c r="X900"/>
  <c r="V900"/>
  <c r="T901"/>
  <c r="U900"/>
  <c r="Y900" i="14" l="1"/>
  <c r="W900"/>
  <c r="U900"/>
  <c r="T901"/>
  <c r="Z900"/>
  <c r="X900"/>
  <c r="V900"/>
  <c r="A900"/>
  <c r="G899"/>
  <c r="C899"/>
  <c r="F899"/>
  <c r="D899"/>
  <c r="B899"/>
  <c r="A901" i="13"/>
  <c r="G900"/>
  <c r="F900"/>
  <c r="B900"/>
  <c r="Y900"/>
  <c r="W900"/>
  <c r="U900"/>
  <c r="T901"/>
  <c r="Z900"/>
  <c r="X900"/>
  <c r="T902" i="12"/>
  <c r="U901"/>
  <c r="Z901"/>
  <c r="X901"/>
  <c r="V901"/>
  <c r="A901" i="14" l="1"/>
  <c r="G900"/>
  <c r="C900"/>
  <c r="F900"/>
  <c r="D900"/>
  <c r="B900"/>
  <c r="Y901"/>
  <c r="W901"/>
  <c r="U901"/>
  <c r="T902"/>
  <c r="Z901"/>
  <c r="X901"/>
  <c r="V901"/>
  <c r="Y901" i="13"/>
  <c r="W901"/>
  <c r="U901"/>
  <c r="T902"/>
  <c r="Z901"/>
  <c r="X901"/>
  <c r="A902"/>
  <c r="G901"/>
  <c r="F901"/>
  <c r="B901"/>
  <c r="Z902" i="12"/>
  <c r="X902"/>
  <c r="V902"/>
  <c r="T903"/>
  <c r="U902"/>
  <c r="Y902" i="14" l="1"/>
  <c r="W902"/>
  <c r="U902"/>
  <c r="T903"/>
  <c r="Z902"/>
  <c r="X902"/>
  <c r="V902"/>
  <c r="A902"/>
  <c r="G901"/>
  <c r="C901"/>
  <c r="F901"/>
  <c r="D901"/>
  <c r="B901"/>
  <c r="A903" i="13"/>
  <c r="G902"/>
  <c r="F902"/>
  <c r="B902"/>
  <c r="Y902"/>
  <c r="W902"/>
  <c r="U902"/>
  <c r="T903"/>
  <c r="Z902"/>
  <c r="X902"/>
  <c r="T904" i="12"/>
  <c r="U903"/>
  <c r="Z903"/>
  <c r="X903"/>
  <c r="V903"/>
  <c r="A903" i="14" l="1"/>
  <c r="G902"/>
  <c r="C902"/>
  <c r="F902"/>
  <c r="D902"/>
  <c r="B902"/>
  <c r="Y903"/>
  <c r="W903"/>
  <c r="U903"/>
  <c r="T904"/>
  <c r="Z903"/>
  <c r="X903"/>
  <c r="V903"/>
  <c r="Y903" i="13"/>
  <c r="W903"/>
  <c r="U903"/>
  <c r="T904"/>
  <c r="Z903"/>
  <c r="X903"/>
  <c r="A904"/>
  <c r="G903"/>
  <c r="F903"/>
  <c r="B903"/>
  <c r="Z904" i="12"/>
  <c r="X904"/>
  <c r="V904"/>
  <c r="T905"/>
  <c r="U904"/>
  <c r="Y904" i="14" l="1"/>
  <c r="W904"/>
  <c r="U904"/>
  <c r="T905"/>
  <c r="Z904"/>
  <c r="X904"/>
  <c r="V904"/>
  <c r="A904"/>
  <c r="G903"/>
  <c r="C903"/>
  <c r="F903"/>
  <c r="D903"/>
  <c r="B903"/>
  <c r="A905" i="13"/>
  <c r="G904"/>
  <c r="F904"/>
  <c r="B904"/>
  <c r="Y904"/>
  <c r="W904"/>
  <c r="U904"/>
  <c r="T905"/>
  <c r="Z904"/>
  <c r="X904"/>
  <c r="T906" i="12"/>
  <c r="U905"/>
  <c r="Z905"/>
  <c r="X905"/>
  <c r="V905"/>
  <c r="A905" i="14" l="1"/>
  <c r="G904"/>
  <c r="C904"/>
  <c r="F904"/>
  <c r="D904"/>
  <c r="B904"/>
  <c r="Y905"/>
  <c r="W905"/>
  <c r="U905"/>
  <c r="T906"/>
  <c r="Z905"/>
  <c r="X905"/>
  <c r="V905"/>
  <c r="Y905" i="13"/>
  <c r="W905"/>
  <c r="U905"/>
  <c r="T906"/>
  <c r="Z905"/>
  <c r="X905"/>
  <c r="A906"/>
  <c r="G905"/>
  <c r="F905"/>
  <c r="B905"/>
  <c r="Z906" i="12"/>
  <c r="X906"/>
  <c r="V906"/>
  <c r="T907"/>
  <c r="U906"/>
  <c r="Y906" i="14" l="1"/>
  <c r="W906"/>
  <c r="U906"/>
  <c r="T907"/>
  <c r="Z906"/>
  <c r="X906"/>
  <c r="V906"/>
  <c r="A906"/>
  <c r="G905"/>
  <c r="C905"/>
  <c r="F905"/>
  <c r="D905"/>
  <c r="B905"/>
  <c r="A907" i="13"/>
  <c r="G906"/>
  <c r="F906"/>
  <c r="B906"/>
  <c r="Y906"/>
  <c r="W906"/>
  <c r="U906"/>
  <c r="T907"/>
  <c r="Z906"/>
  <c r="X906"/>
  <c r="T908" i="12"/>
  <c r="U907"/>
  <c r="Z907"/>
  <c r="X907"/>
  <c r="V907"/>
  <c r="A907" i="14" l="1"/>
  <c r="G906"/>
  <c r="C906"/>
  <c r="F906"/>
  <c r="D906"/>
  <c r="B906"/>
  <c r="Y907"/>
  <c r="W907"/>
  <c r="U907"/>
  <c r="T908"/>
  <c r="Z907"/>
  <c r="X907"/>
  <c r="V907"/>
  <c r="Y907" i="13"/>
  <c r="W907"/>
  <c r="U907"/>
  <c r="T908"/>
  <c r="Z907"/>
  <c r="X907"/>
  <c r="A908"/>
  <c r="G907"/>
  <c r="F907"/>
  <c r="B907"/>
  <c r="Z908" i="12"/>
  <c r="X908"/>
  <c r="V908"/>
  <c r="T909"/>
  <c r="U908"/>
  <c r="Y908" i="14" l="1"/>
  <c r="W908"/>
  <c r="U908"/>
  <c r="T909"/>
  <c r="Z908"/>
  <c r="X908"/>
  <c r="V908"/>
  <c r="A908"/>
  <c r="G907"/>
  <c r="C907"/>
  <c r="F907"/>
  <c r="D907"/>
  <c r="B907"/>
  <c r="A909" i="13"/>
  <c r="G908"/>
  <c r="F908"/>
  <c r="B908"/>
  <c r="Y908"/>
  <c r="W908"/>
  <c r="U908"/>
  <c r="T909"/>
  <c r="Z908"/>
  <c r="X908"/>
  <c r="T910" i="12"/>
  <c r="U909"/>
  <c r="Z909"/>
  <c r="X909"/>
  <c r="V909"/>
  <c r="A909" i="14" l="1"/>
  <c r="G908"/>
  <c r="C908"/>
  <c r="F908"/>
  <c r="D908"/>
  <c r="B908"/>
  <c r="Y909"/>
  <c r="W909"/>
  <c r="U909"/>
  <c r="T910"/>
  <c r="Z909"/>
  <c r="X909"/>
  <c r="V909"/>
  <c r="Y909" i="13"/>
  <c r="W909"/>
  <c r="U909"/>
  <c r="T910"/>
  <c r="Z909"/>
  <c r="X909"/>
  <c r="A910"/>
  <c r="G909"/>
  <c r="F909"/>
  <c r="B909"/>
  <c r="Z910" i="12"/>
  <c r="X910"/>
  <c r="V910"/>
  <c r="T911"/>
  <c r="U910"/>
  <c r="Y910" i="14" l="1"/>
  <c r="W910"/>
  <c r="U910"/>
  <c r="T911"/>
  <c r="Z910"/>
  <c r="X910"/>
  <c r="V910"/>
  <c r="A910"/>
  <c r="G909"/>
  <c r="C909"/>
  <c r="F909"/>
  <c r="D909"/>
  <c r="B909"/>
  <c r="A911" i="13"/>
  <c r="G910"/>
  <c r="F910"/>
  <c r="B910"/>
  <c r="Y910"/>
  <c r="W910"/>
  <c r="U910"/>
  <c r="T911"/>
  <c r="Z910"/>
  <c r="X910"/>
  <c r="T912" i="12"/>
  <c r="U911"/>
  <c r="Z911"/>
  <c r="X911"/>
  <c r="V911"/>
  <c r="A911" i="14" l="1"/>
  <c r="G910"/>
  <c r="C910"/>
  <c r="F910"/>
  <c r="D910"/>
  <c r="B910"/>
  <c r="Y911"/>
  <c r="W911"/>
  <c r="U911"/>
  <c r="T912"/>
  <c r="Z911"/>
  <c r="X911"/>
  <c r="V911"/>
  <c r="Y911" i="13"/>
  <c r="W911"/>
  <c r="U911"/>
  <c r="T912"/>
  <c r="Z911"/>
  <c r="X911"/>
  <c r="A912"/>
  <c r="G911"/>
  <c r="F911"/>
  <c r="B911"/>
  <c r="Z912" i="12"/>
  <c r="X912"/>
  <c r="V912"/>
  <c r="T913"/>
  <c r="U912"/>
  <c r="Y912" i="14" l="1"/>
  <c r="W912"/>
  <c r="U912"/>
  <c r="T913"/>
  <c r="Z912"/>
  <c r="X912"/>
  <c r="V912"/>
  <c r="A912"/>
  <c r="G911"/>
  <c r="C911"/>
  <c r="F911"/>
  <c r="D911"/>
  <c r="B911"/>
  <c r="A913" i="13"/>
  <c r="G912"/>
  <c r="F912"/>
  <c r="B912"/>
  <c r="Y912"/>
  <c r="W912"/>
  <c r="U912"/>
  <c r="T913"/>
  <c r="Z912"/>
  <c r="X912"/>
  <c r="T914" i="12"/>
  <c r="U913"/>
  <c r="Z913"/>
  <c r="X913"/>
  <c r="V913"/>
  <c r="A913" i="14" l="1"/>
  <c r="G912"/>
  <c r="C912"/>
  <c r="F912"/>
  <c r="D912"/>
  <c r="B912"/>
  <c r="Y913"/>
  <c r="W913"/>
  <c r="U913"/>
  <c r="T914"/>
  <c r="Z913"/>
  <c r="X913"/>
  <c r="V913"/>
  <c r="Y913" i="13"/>
  <c r="W913"/>
  <c r="U913"/>
  <c r="T914"/>
  <c r="Z913"/>
  <c r="X913"/>
  <c r="A914"/>
  <c r="G913"/>
  <c r="F913"/>
  <c r="B913"/>
  <c r="Z914" i="12"/>
  <c r="X914"/>
  <c r="V914"/>
  <c r="T915"/>
  <c r="U914"/>
  <c r="Y914" i="14" l="1"/>
  <c r="W914"/>
  <c r="U914"/>
  <c r="T915"/>
  <c r="Z914"/>
  <c r="X914"/>
  <c r="V914"/>
  <c r="A914"/>
  <c r="G913"/>
  <c r="C913"/>
  <c r="F913"/>
  <c r="D913"/>
  <c r="B913"/>
  <c r="A915" i="13"/>
  <c r="G914"/>
  <c r="F914"/>
  <c r="B914"/>
  <c r="Y914"/>
  <c r="W914"/>
  <c r="U914"/>
  <c r="T915"/>
  <c r="Z914"/>
  <c r="X914"/>
  <c r="T916" i="12"/>
  <c r="U915"/>
  <c r="Z915"/>
  <c r="X915"/>
  <c r="V915"/>
  <c r="A915" i="14" l="1"/>
  <c r="G914"/>
  <c r="C914"/>
  <c r="F914"/>
  <c r="D914"/>
  <c r="B914"/>
  <c r="Y915"/>
  <c r="W915"/>
  <c r="U915"/>
  <c r="T916"/>
  <c r="Z915"/>
  <c r="X915"/>
  <c r="V915"/>
  <c r="Y915" i="13"/>
  <c r="W915"/>
  <c r="U915"/>
  <c r="T916"/>
  <c r="Z915"/>
  <c r="X915"/>
  <c r="A916"/>
  <c r="G915"/>
  <c r="F915"/>
  <c r="B915"/>
  <c r="Z916" i="12"/>
  <c r="X916"/>
  <c r="V916"/>
  <c r="T917"/>
  <c r="U916"/>
  <c r="Y916" i="14" l="1"/>
  <c r="W916"/>
  <c r="U916"/>
  <c r="T917"/>
  <c r="Z916"/>
  <c r="X916"/>
  <c r="V916"/>
  <c r="A916"/>
  <c r="G915"/>
  <c r="C915"/>
  <c r="F915"/>
  <c r="D915"/>
  <c r="B915"/>
  <c r="A917" i="13"/>
  <c r="G916"/>
  <c r="F916"/>
  <c r="B916"/>
  <c r="Y916"/>
  <c r="W916"/>
  <c r="U916"/>
  <c r="T917"/>
  <c r="Z916"/>
  <c r="X916"/>
  <c r="T918" i="12"/>
  <c r="U917"/>
  <c r="Z917"/>
  <c r="X917"/>
  <c r="V917"/>
  <c r="A917" i="14" l="1"/>
  <c r="G916"/>
  <c r="C916"/>
  <c r="F916"/>
  <c r="D916"/>
  <c r="B916"/>
  <c r="Y917"/>
  <c r="W917"/>
  <c r="U917"/>
  <c r="T918"/>
  <c r="Z917"/>
  <c r="X917"/>
  <c r="V917"/>
  <c r="Y917" i="13"/>
  <c r="W917"/>
  <c r="U917"/>
  <c r="T918"/>
  <c r="Z917"/>
  <c r="X917"/>
  <c r="A918"/>
  <c r="G917"/>
  <c r="F917"/>
  <c r="B917"/>
  <c r="Z918" i="12"/>
  <c r="X918"/>
  <c r="V918"/>
  <c r="T919"/>
  <c r="U918"/>
  <c r="Y918" i="14" l="1"/>
  <c r="W918"/>
  <c r="U918"/>
  <c r="T919"/>
  <c r="Z918"/>
  <c r="X918"/>
  <c r="V918"/>
  <c r="A918"/>
  <c r="G917"/>
  <c r="C917"/>
  <c r="F917"/>
  <c r="D917"/>
  <c r="B917"/>
  <c r="A919" i="13"/>
  <c r="G918"/>
  <c r="F918"/>
  <c r="B918"/>
  <c r="Y918"/>
  <c r="W918"/>
  <c r="U918"/>
  <c r="T919"/>
  <c r="Z918"/>
  <c r="X918"/>
  <c r="T920" i="12"/>
  <c r="U919"/>
  <c r="Z919"/>
  <c r="X919"/>
  <c r="V919"/>
  <c r="A919" i="14" l="1"/>
  <c r="G918"/>
  <c r="C918"/>
  <c r="F918"/>
  <c r="D918"/>
  <c r="B918"/>
  <c r="Y919"/>
  <c r="W919"/>
  <c r="U919"/>
  <c r="T920"/>
  <c r="Z919"/>
  <c r="X919"/>
  <c r="V919"/>
  <c r="Y919" i="13"/>
  <c r="W919"/>
  <c r="U919"/>
  <c r="T920"/>
  <c r="Z919"/>
  <c r="X919"/>
  <c r="A920"/>
  <c r="G919"/>
  <c r="F919"/>
  <c r="B919"/>
  <c r="Z920" i="12"/>
  <c r="X920"/>
  <c r="V920"/>
  <c r="T921"/>
  <c r="U920"/>
  <c r="Y920" i="14" l="1"/>
  <c r="W920"/>
  <c r="U920"/>
  <c r="T921"/>
  <c r="Z920"/>
  <c r="X920"/>
  <c r="V920"/>
  <c r="A920"/>
  <c r="G919"/>
  <c r="C919"/>
  <c r="F919"/>
  <c r="D919"/>
  <c r="B919"/>
  <c r="A921" i="13"/>
  <c r="G920"/>
  <c r="F920"/>
  <c r="B920"/>
  <c r="Y920"/>
  <c r="W920"/>
  <c r="U920"/>
  <c r="T921"/>
  <c r="Z920"/>
  <c r="X920"/>
  <c r="T922" i="12"/>
  <c r="U921"/>
  <c r="Z921"/>
  <c r="X921"/>
  <c r="V921"/>
  <c r="A921" i="14" l="1"/>
  <c r="G920"/>
  <c r="C920"/>
  <c r="F920"/>
  <c r="D920"/>
  <c r="B920"/>
  <c r="Y921"/>
  <c r="W921"/>
  <c r="U921"/>
  <c r="T922"/>
  <c r="Z921"/>
  <c r="X921"/>
  <c r="V921"/>
  <c r="Y921" i="13"/>
  <c r="W921"/>
  <c r="U921"/>
  <c r="T922"/>
  <c r="Z921"/>
  <c r="X921"/>
  <c r="A922"/>
  <c r="G921"/>
  <c r="F921"/>
  <c r="B921"/>
  <c r="Z922" i="12"/>
  <c r="X922"/>
  <c r="V922"/>
  <c r="T923"/>
  <c r="U922"/>
  <c r="Y922" i="14" l="1"/>
  <c r="W922"/>
  <c r="U922"/>
  <c r="T923"/>
  <c r="Z922"/>
  <c r="X922"/>
  <c r="V922"/>
  <c r="A922"/>
  <c r="G921"/>
  <c r="C921"/>
  <c r="F921"/>
  <c r="D921"/>
  <c r="B921"/>
  <c r="A923" i="13"/>
  <c r="G922"/>
  <c r="F922"/>
  <c r="B922"/>
  <c r="Y922"/>
  <c r="W922"/>
  <c r="U922"/>
  <c r="T923"/>
  <c r="Z922"/>
  <c r="X922"/>
  <c r="T924" i="12"/>
  <c r="U923"/>
  <c r="Z923"/>
  <c r="X923"/>
  <c r="V923"/>
  <c r="A923" i="14" l="1"/>
  <c r="G922"/>
  <c r="C922"/>
  <c r="F922"/>
  <c r="D922"/>
  <c r="B922"/>
  <c r="Y923"/>
  <c r="W923"/>
  <c r="U923"/>
  <c r="T924"/>
  <c r="Z923"/>
  <c r="X923"/>
  <c r="V923"/>
  <c r="Y923" i="13"/>
  <c r="W923"/>
  <c r="U923"/>
  <c r="T924"/>
  <c r="Z923"/>
  <c r="X923"/>
  <c r="A924"/>
  <c r="G923"/>
  <c r="F923"/>
  <c r="B923"/>
  <c r="Z924" i="12"/>
  <c r="X924"/>
  <c r="V924"/>
  <c r="T925"/>
  <c r="U924"/>
  <c r="Y924" i="14" l="1"/>
  <c r="W924"/>
  <c r="U924"/>
  <c r="T925"/>
  <c r="Z924"/>
  <c r="X924"/>
  <c r="V924"/>
  <c r="A924"/>
  <c r="G923"/>
  <c r="C923"/>
  <c r="F923"/>
  <c r="D923"/>
  <c r="B923"/>
  <c r="A925" i="13"/>
  <c r="G924"/>
  <c r="F924"/>
  <c r="B924"/>
  <c r="Y924"/>
  <c r="W924"/>
  <c r="U924"/>
  <c r="T925"/>
  <c r="Z924"/>
  <c r="X924"/>
  <c r="T926" i="12"/>
  <c r="U925"/>
  <c r="Z925"/>
  <c r="X925"/>
  <c r="V925"/>
  <c r="A925" i="14" l="1"/>
  <c r="G924"/>
  <c r="C924"/>
  <c r="F924"/>
  <c r="D924"/>
  <c r="B924"/>
  <c r="Y925"/>
  <c r="W925"/>
  <c r="U925"/>
  <c r="T926"/>
  <c r="Z925"/>
  <c r="X925"/>
  <c r="V925"/>
  <c r="Y925" i="13"/>
  <c r="W925"/>
  <c r="U925"/>
  <c r="T926"/>
  <c r="Z925"/>
  <c r="X925"/>
  <c r="A926"/>
  <c r="G925"/>
  <c r="F925"/>
  <c r="B925"/>
  <c r="Z926" i="12"/>
  <c r="X926"/>
  <c r="V926"/>
  <c r="T927"/>
  <c r="U926"/>
  <c r="Y926" i="14" l="1"/>
  <c r="W926"/>
  <c r="U926"/>
  <c r="T927"/>
  <c r="Z926"/>
  <c r="X926"/>
  <c r="V926"/>
  <c r="A926"/>
  <c r="G925"/>
  <c r="C925"/>
  <c r="F925"/>
  <c r="D925"/>
  <c r="B925"/>
  <c r="A927" i="13"/>
  <c r="G926"/>
  <c r="F926"/>
  <c r="B926"/>
  <c r="Y926"/>
  <c r="W926"/>
  <c r="U926"/>
  <c r="T927"/>
  <c r="Z926"/>
  <c r="X926"/>
  <c r="Z927" i="12"/>
  <c r="U927"/>
  <c r="T928"/>
  <c r="X927"/>
  <c r="V927"/>
  <c r="A927" i="14" l="1"/>
  <c r="G926"/>
  <c r="C926"/>
  <c r="F926"/>
  <c r="D926"/>
  <c r="B926"/>
  <c r="Y927"/>
  <c r="W927"/>
  <c r="U927"/>
  <c r="T928"/>
  <c r="Z927"/>
  <c r="X927"/>
  <c r="V927"/>
  <c r="Y927" i="13"/>
  <c r="W927"/>
  <c r="U927"/>
  <c r="T928"/>
  <c r="Z927"/>
  <c r="X927"/>
  <c r="A928"/>
  <c r="G927"/>
  <c r="F927"/>
  <c r="B927"/>
  <c r="T929" i="12"/>
  <c r="U928"/>
  <c r="Z928"/>
  <c r="V928"/>
  <c r="X928"/>
  <c r="Y928" i="14" l="1"/>
  <c r="W928"/>
  <c r="U928"/>
  <c r="T929"/>
  <c r="Z928"/>
  <c r="X928"/>
  <c r="V928"/>
  <c r="A928"/>
  <c r="G927"/>
  <c r="C927"/>
  <c r="F927"/>
  <c r="D927"/>
  <c r="B927"/>
  <c r="A929" i="13"/>
  <c r="G928"/>
  <c r="F928"/>
  <c r="B928"/>
  <c r="Y928"/>
  <c r="W928"/>
  <c r="U928"/>
  <c r="T929"/>
  <c r="Z928"/>
  <c r="X928"/>
  <c r="Z929" i="12"/>
  <c r="X929"/>
  <c r="V929"/>
  <c r="T930"/>
  <c r="U929"/>
  <c r="A929" i="14" l="1"/>
  <c r="G928"/>
  <c r="C928"/>
  <c r="F928"/>
  <c r="D928"/>
  <c r="B928"/>
  <c r="Y929"/>
  <c r="W929"/>
  <c r="U929"/>
  <c r="T930"/>
  <c r="Z929"/>
  <c r="X929"/>
  <c r="V929"/>
  <c r="Y929" i="13"/>
  <c r="W929"/>
  <c r="U929"/>
  <c r="T930"/>
  <c r="Z929"/>
  <c r="X929"/>
  <c r="A930"/>
  <c r="G929"/>
  <c r="F929"/>
  <c r="B929"/>
  <c r="T931" i="12"/>
  <c r="U930"/>
  <c r="Z930"/>
  <c r="X930"/>
  <c r="V930"/>
  <c r="Y930" i="14" l="1"/>
  <c r="W930"/>
  <c r="U930"/>
  <c r="T931"/>
  <c r="Z930"/>
  <c r="X930"/>
  <c r="V930"/>
  <c r="A930"/>
  <c r="G929"/>
  <c r="C929"/>
  <c r="F929"/>
  <c r="D929"/>
  <c r="B929"/>
  <c r="A931" i="13"/>
  <c r="G930"/>
  <c r="F930"/>
  <c r="B930"/>
  <c r="Y930"/>
  <c r="W930"/>
  <c r="U930"/>
  <c r="T931"/>
  <c r="Z930"/>
  <c r="X930"/>
  <c r="Z931" i="12"/>
  <c r="X931"/>
  <c r="V931"/>
  <c r="T932"/>
  <c r="U931"/>
  <c r="A931" i="14" l="1"/>
  <c r="G930"/>
  <c r="C930"/>
  <c r="F930"/>
  <c r="D930"/>
  <c r="B930"/>
  <c r="Y931"/>
  <c r="W931"/>
  <c r="U931"/>
  <c r="T932"/>
  <c r="Z931"/>
  <c r="X931"/>
  <c r="V931"/>
  <c r="Y931" i="13"/>
  <c r="W931"/>
  <c r="U931"/>
  <c r="T932"/>
  <c r="Z931"/>
  <c r="X931"/>
  <c r="A932"/>
  <c r="G931"/>
  <c r="F931"/>
  <c r="B931"/>
  <c r="T933" i="12"/>
  <c r="U932"/>
  <c r="Z932"/>
  <c r="X932"/>
  <c r="V932"/>
  <c r="Y932" i="14" l="1"/>
  <c r="W932"/>
  <c r="U932"/>
  <c r="T933"/>
  <c r="Z932"/>
  <c r="X932"/>
  <c r="V932"/>
  <c r="A932"/>
  <c r="G931"/>
  <c r="C931"/>
  <c r="F931"/>
  <c r="D931"/>
  <c r="B931"/>
  <c r="A933" i="13"/>
  <c r="G932"/>
  <c r="F932"/>
  <c r="B932"/>
  <c r="Y932"/>
  <c r="W932"/>
  <c r="U932"/>
  <c r="T933"/>
  <c r="Z932"/>
  <c r="X932"/>
  <c r="Z933" i="12"/>
  <c r="X933"/>
  <c r="V933"/>
  <c r="T934"/>
  <c r="U933"/>
  <c r="A933" i="14" l="1"/>
  <c r="G932"/>
  <c r="C932"/>
  <c r="F932"/>
  <c r="D932"/>
  <c r="B932"/>
  <c r="Y933"/>
  <c r="W933"/>
  <c r="U933"/>
  <c r="T934"/>
  <c r="Z933"/>
  <c r="X933"/>
  <c r="V933"/>
  <c r="Y933" i="13"/>
  <c r="W933"/>
  <c r="U933"/>
  <c r="T934"/>
  <c r="Z933"/>
  <c r="X933"/>
  <c r="A934"/>
  <c r="G933"/>
  <c r="F933"/>
  <c r="B933"/>
  <c r="T935" i="12"/>
  <c r="U934"/>
  <c r="Z934"/>
  <c r="X934"/>
  <c r="V934"/>
  <c r="Y934" i="14" l="1"/>
  <c r="W934"/>
  <c r="U934"/>
  <c r="T935"/>
  <c r="Z934"/>
  <c r="X934"/>
  <c r="V934"/>
  <c r="A934"/>
  <c r="G933"/>
  <c r="C933"/>
  <c r="F933"/>
  <c r="D933"/>
  <c r="B933"/>
  <c r="A935" i="13"/>
  <c r="G934"/>
  <c r="F934"/>
  <c r="B934"/>
  <c r="Y934"/>
  <c r="W934"/>
  <c r="U934"/>
  <c r="T935"/>
  <c r="Z934"/>
  <c r="X934"/>
  <c r="Z935" i="12"/>
  <c r="X935"/>
  <c r="V935"/>
  <c r="T936"/>
  <c r="U935"/>
  <c r="A935" i="14" l="1"/>
  <c r="G934"/>
  <c r="C934"/>
  <c r="F934"/>
  <c r="D934"/>
  <c r="B934"/>
  <c r="Y935"/>
  <c r="W935"/>
  <c r="U935"/>
  <c r="T936"/>
  <c r="Z935"/>
  <c r="X935"/>
  <c r="V935"/>
  <c r="Y935" i="13"/>
  <c r="W935"/>
  <c r="U935"/>
  <c r="T936"/>
  <c r="Z935"/>
  <c r="X935"/>
  <c r="A936"/>
  <c r="G935"/>
  <c r="F935"/>
  <c r="B935"/>
  <c r="T937" i="12"/>
  <c r="U936"/>
  <c r="Z936"/>
  <c r="X936"/>
  <c r="V936"/>
  <c r="Y936" i="14" l="1"/>
  <c r="W936"/>
  <c r="U936"/>
  <c r="T937"/>
  <c r="Z936"/>
  <c r="X936"/>
  <c r="V936"/>
  <c r="A936"/>
  <c r="G935"/>
  <c r="C935"/>
  <c r="F935"/>
  <c r="D935"/>
  <c r="B935"/>
  <c r="A937" i="13"/>
  <c r="G936"/>
  <c r="F936"/>
  <c r="B936"/>
  <c r="Y936"/>
  <c r="W936"/>
  <c r="U936"/>
  <c r="T937"/>
  <c r="Z936"/>
  <c r="X936"/>
  <c r="Z937" i="12"/>
  <c r="X937"/>
  <c r="V937"/>
  <c r="T938"/>
  <c r="U937"/>
  <c r="A937" i="14" l="1"/>
  <c r="G936"/>
  <c r="C936"/>
  <c r="F936"/>
  <c r="D936"/>
  <c r="B936"/>
  <c r="Y937"/>
  <c r="W937"/>
  <c r="U937"/>
  <c r="T938"/>
  <c r="Z937"/>
  <c r="X937"/>
  <c r="V937"/>
  <c r="Y937" i="13"/>
  <c r="W937"/>
  <c r="U937"/>
  <c r="T938"/>
  <c r="Z937"/>
  <c r="X937"/>
  <c r="A938"/>
  <c r="G937"/>
  <c r="F937"/>
  <c r="B937"/>
  <c r="T939" i="12"/>
  <c r="U938"/>
  <c r="Z938"/>
  <c r="X938"/>
  <c r="V938"/>
  <c r="Y938" i="14" l="1"/>
  <c r="W938"/>
  <c r="U938"/>
  <c r="T939"/>
  <c r="Z938"/>
  <c r="X938"/>
  <c r="V938"/>
  <c r="A938"/>
  <c r="G937"/>
  <c r="C937"/>
  <c r="F937"/>
  <c r="D937"/>
  <c r="B937"/>
  <c r="A939" i="13"/>
  <c r="G938"/>
  <c r="F938"/>
  <c r="B938"/>
  <c r="Y938"/>
  <c r="W938"/>
  <c r="U938"/>
  <c r="T939"/>
  <c r="Z938"/>
  <c r="X938"/>
  <c r="Z939" i="12"/>
  <c r="X939"/>
  <c r="V939"/>
  <c r="T940"/>
  <c r="U939"/>
  <c r="A939" i="14" l="1"/>
  <c r="G938"/>
  <c r="C938"/>
  <c r="F938"/>
  <c r="D938"/>
  <c r="B938"/>
  <c r="Y939"/>
  <c r="W939"/>
  <c r="U939"/>
  <c r="T940"/>
  <c r="Z939"/>
  <c r="X939"/>
  <c r="V939"/>
  <c r="Y939" i="13"/>
  <c r="W939"/>
  <c r="U939"/>
  <c r="T940"/>
  <c r="Z939"/>
  <c r="X939"/>
  <c r="A940"/>
  <c r="G939"/>
  <c r="F939"/>
  <c r="B939"/>
  <c r="T941" i="12"/>
  <c r="U940"/>
  <c r="Z940"/>
  <c r="X940"/>
  <c r="V940"/>
  <c r="Y940" i="14" l="1"/>
  <c r="W940"/>
  <c r="U940"/>
  <c r="T941"/>
  <c r="Z940"/>
  <c r="X940"/>
  <c r="V940"/>
  <c r="A940"/>
  <c r="G939"/>
  <c r="C939"/>
  <c r="F939"/>
  <c r="D939"/>
  <c r="B939"/>
  <c r="A941" i="13"/>
  <c r="G940"/>
  <c r="F940"/>
  <c r="B940"/>
  <c r="Y940"/>
  <c r="W940"/>
  <c r="U940"/>
  <c r="T941"/>
  <c r="Z940"/>
  <c r="X940"/>
  <c r="Z941" i="12"/>
  <c r="X941"/>
  <c r="V941"/>
  <c r="T942"/>
  <c r="U941"/>
  <c r="A941" i="14" l="1"/>
  <c r="G940"/>
  <c r="C940"/>
  <c r="F940"/>
  <c r="D940"/>
  <c r="B940"/>
  <c r="Y941"/>
  <c r="W941"/>
  <c r="U941"/>
  <c r="T942"/>
  <c r="Z941"/>
  <c r="X941"/>
  <c r="V941"/>
  <c r="Y941" i="13"/>
  <c r="W941"/>
  <c r="U941"/>
  <c r="T942"/>
  <c r="Z941"/>
  <c r="X941"/>
  <c r="A942"/>
  <c r="G941"/>
  <c r="F941"/>
  <c r="B941"/>
  <c r="T943" i="12"/>
  <c r="U942"/>
  <c r="Z942"/>
  <c r="X942"/>
  <c r="V942"/>
  <c r="Y942" i="14" l="1"/>
  <c r="W942"/>
  <c r="U942"/>
  <c r="T943"/>
  <c r="Z942"/>
  <c r="X942"/>
  <c r="V942"/>
  <c r="A942"/>
  <c r="G941"/>
  <c r="C941"/>
  <c r="F941"/>
  <c r="D941"/>
  <c r="B941"/>
  <c r="A943" i="13"/>
  <c r="G942"/>
  <c r="F942"/>
  <c r="B942"/>
  <c r="Y942"/>
  <c r="W942"/>
  <c r="U942"/>
  <c r="T943"/>
  <c r="Z942"/>
  <c r="X942"/>
  <c r="Z943" i="12"/>
  <c r="X943"/>
  <c r="V943"/>
  <c r="T944"/>
  <c r="U943"/>
  <c r="A943" i="14" l="1"/>
  <c r="G942"/>
  <c r="C942"/>
  <c r="F942"/>
  <c r="D942"/>
  <c r="B942"/>
  <c r="Y943"/>
  <c r="W943"/>
  <c r="U943"/>
  <c r="T944"/>
  <c r="Z943"/>
  <c r="X943"/>
  <c r="V943"/>
  <c r="Y943" i="13"/>
  <c r="W943"/>
  <c r="U943"/>
  <c r="T944"/>
  <c r="Z943"/>
  <c r="X943"/>
  <c r="A944"/>
  <c r="G943"/>
  <c r="F943"/>
  <c r="B943"/>
  <c r="T945" i="12"/>
  <c r="U944"/>
  <c r="Z944"/>
  <c r="X944"/>
  <c r="V944"/>
  <c r="Y944" i="14" l="1"/>
  <c r="W944"/>
  <c r="U944"/>
  <c r="T945"/>
  <c r="Z944"/>
  <c r="X944"/>
  <c r="V944"/>
  <c r="A944"/>
  <c r="G943"/>
  <c r="C943"/>
  <c r="F943"/>
  <c r="D943"/>
  <c r="B943"/>
  <c r="A945" i="13"/>
  <c r="G944"/>
  <c r="F944"/>
  <c r="B944"/>
  <c r="Y944"/>
  <c r="W944"/>
  <c r="U944"/>
  <c r="T945"/>
  <c r="Z944"/>
  <c r="X944"/>
  <c r="Z945" i="12"/>
  <c r="X945"/>
  <c r="V945"/>
  <c r="T946"/>
  <c r="U945"/>
  <c r="A945" i="14" l="1"/>
  <c r="G944"/>
  <c r="C944"/>
  <c r="F944"/>
  <c r="D944"/>
  <c r="B944"/>
  <c r="Y945"/>
  <c r="W945"/>
  <c r="U945"/>
  <c r="T946"/>
  <c r="Z945"/>
  <c r="X945"/>
  <c r="V945"/>
  <c r="Y945" i="13"/>
  <c r="W945"/>
  <c r="U945"/>
  <c r="T946"/>
  <c r="Z945"/>
  <c r="X945"/>
  <c r="A946"/>
  <c r="G945"/>
  <c r="F945"/>
  <c r="B945"/>
  <c r="T947" i="12"/>
  <c r="U946"/>
  <c r="Z946"/>
  <c r="X946"/>
  <c r="V946"/>
  <c r="Y946" i="14" l="1"/>
  <c r="W946"/>
  <c r="U946"/>
  <c r="T947"/>
  <c r="Z946"/>
  <c r="X946"/>
  <c r="V946"/>
  <c r="A946"/>
  <c r="G945"/>
  <c r="C945"/>
  <c r="F945"/>
  <c r="D945"/>
  <c r="B945"/>
  <c r="A947" i="13"/>
  <c r="G946"/>
  <c r="F946"/>
  <c r="B946"/>
  <c r="Y946"/>
  <c r="W946"/>
  <c r="U946"/>
  <c r="T947"/>
  <c r="Z946"/>
  <c r="X946"/>
  <c r="Z947" i="12"/>
  <c r="X947"/>
  <c r="V947"/>
  <c r="T948"/>
  <c r="U947"/>
  <c r="A947" i="14" l="1"/>
  <c r="G946"/>
  <c r="C946"/>
  <c r="F946"/>
  <c r="D946"/>
  <c r="B946"/>
  <c r="Y947"/>
  <c r="W947"/>
  <c r="U947"/>
  <c r="T948"/>
  <c r="Z947"/>
  <c r="X947"/>
  <c r="V947"/>
  <c r="Y947" i="13"/>
  <c r="W947"/>
  <c r="U947"/>
  <c r="T948"/>
  <c r="Z947"/>
  <c r="X947"/>
  <c r="A948"/>
  <c r="G947"/>
  <c r="F947"/>
  <c r="B947"/>
  <c r="T949" i="12"/>
  <c r="U948"/>
  <c r="Z948"/>
  <c r="X948"/>
  <c r="V948"/>
  <c r="Y948" i="14" l="1"/>
  <c r="W948"/>
  <c r="U948"/>
  <c r="T949"/>
  <c r="Z948"/>
  <c r="X948"/>
  <c r="V948"/>
  <c r="A948"/>
  <c r="G947"/>
  <c r="C947"/>
  <c r="F947"/>
  <c r="D947"/>
  <c r="B947"/>
  <c r="A949" i="13"/>
  <c r="G948"/>
  <c r="F948"/>
  <c r="B948"/>
  <c r="Y948"/>
  <c r="W948"/>
  <c r="U948"/>
  <c r="T949"/>
  <c r="Z948"/>
  <c r="X948"/>
  <c r="Z949" i="12"/>
  <c r="X949"/>
  <c r="V949"/>
  <c r="T950"/>
  <c r="U949"/>
  <c r="A949" i="14" l="1"/>
  <c r="G948"/>
  <c r="C948"/>
  <c r="F948"/>
  <c r="D948"/>
  <c r="B948"/>
  <c r="Y949"/>
  <c r="W949"/>
  <c r="U949"/>
  <c r="T950"/>
  <c r="Z949"/>
  <c r="X949"/>
  <c r="V949"/>
  <c r="Y949" i="13"/>
  <c r="W949"/>
  <c r="U949"/>
  <c r="T950"/>
  <c r="Z949"/>
  <c r="X949"/>
  <c r="A950"/>
  <c r="G949"/>
  <c r="F949"/>
  <c r="B949"/>
  <c r="T951" i="12"/>
  <c r="U950"/>
  <c r="Z950"/>
  <c r="X950"/>
  <c r="V950"/>
  <c r="Y950" i="14" l="1"/>
  <c r="W950"/>
  <c r="U950"/>
  <c r="T951"/>
  <c r="Z950"/>
  <c r="X950"/>
  <c r="V950"/>
  <c r="A950"/>
  <c r="G949"/>
  <c r="C949"/>
  <c r="F949"/>
  <c r="D949"/>
  <c r="B949"/>
  <c r="A951" i="13"/>
  <c r="G950"/>
  <c r="F950"/>
  <c r="B950"/>
  <c r="Y950"/>
  <c r="W950"/>
  <c r="U950"/>
  <c r="T951"/>
  <c r="Z950"/>
  <c r="X950"/>
  <c r="Z951" i="12"/>
  <c r="X951"/>
  <c r="V951"/>
  <c r="T952"/>
  <c r="U951"/>
  <c r="A951" i="14" l="1"/>
  <c r="G950"/>
  <c r="C950"/>
  <c r="F950"/>
  <c r="D950"/>
  <c r="B950"/>
  <c r="Y951"/>
  <c r="W951"/>
  <c r="U951"/>
  <c r="T952"/>
  <c r="Z951"/>
  <c r="X951"/>
  <c r="V951"/>
  <c r="Y951" i="13"/>
  <c r="W951"/>
  <c r="U951"/>
  <c r="T952"/>
  <c r="Z951"/>
  <c r="X951"/>
  <c r="A952"/>
  <c r="G951"/>
  <c r="F951"/>
  <c r="B951"/>
  <c r="T953" i="12"/>
  <c r="U952"/>
  <c r="Z952"/>
  <c r="X952"/>
  <c r="V952"/>
  <c r="Y952" i="14" l="1"/>
  <c r="W952"/>
  <c r="U952"/>
  <c r="T953"/>
  <c r="Z952"/>
  <c r="X952"/>
  <c r="V952"/>
  <c r="A952"/>
  <c r="G951"/>
  <c r="C951"/>
  <c r="F951"/>
  <c r="D951"/>
  <c r="B951"/>
  <c r="A953" i="13"/>
  <c r="G952"/>
  <c r="F952"/>
  <c r="B952"/>
  <c r="Y952"/>
  <c r="W952"/>
  <c r="U952"/>
  <c r="T953"/>
  <c r="Z952"/>
  <c r="X952"/>
  <c r="Z953" i="12"/>
  <c r="X953"/>
  <c r="V953"/>
  <c r="T954"/>
  <c r="U953"/>
  <c r="A953" i="14" l="1"/>
  <c r="G952"/>
  <c r="C952"/>
  <c r="F952"/>
  <c r="D952"/>
  <c r="B952"/>
  <c r="Y953"/>
  <c r="W953"/>
  <c r="U953"/>
  <c r="T954"/>
  <c r="Z953"/>
  <c r="X953"/>
  <c r="V953"/>
  <c r="Y953" i="13"/>
  <c r="W953"/>
  <c r="U953"/>
  <c r="T954"/>
  <c r="Z953"/>
  <c r="X953"/>
  <c r="A954"/>
  <c r="G953"/>
  <c r="F953"/>
  <c r="B953"/>
  <c r="T955" i="12"/>
  <c r="U954"/>
  <c r="Z954"/>
  <c r="X954"/>
  <c r="V954"/>
  <c r="Y954" i="14" l="1"/>
  <c r="W954"/>
  <c r="U954"/>
  <c r="T955"/>
  <c r="Z954"/>
  <c r="X954"/>
  <c r="V954"/>
  <c r="A954"/>
  <c r="G953"/>
  <c r="C953"/>
  <c r="F953"/>
  <c r="D953"/>
  <c r="B953"/>
  <c r="A955" i="13"/>
  <c r="G954"/>
  <c r="F954"/>
  <c r="B954"/>
  <c r="Y954"/>
  <c r="W954"/>
  <c r="U954"/>
  <c r="T955"/>
  <c r="Z954"/>
  <c r="X954"/>
  <c r="Z955" i="12"/>
  <c r="X955"/>
  <c r="V955"/>
  <c r="T956"/>
  <c r="U955"/>
  <c r="A955" i="14" l="1"/>
  <c r="G954"/>
  <c r="C954"/>
  <c r="F954"/>
  <c r="D954"/>
  <c r="B954"/>
  <c r="Y955"/>
  <c r="W955"/>
  <c r="U955"/>
  <c r="T956"/>
  <c r="Z955"/>
  <c r="X955"/>
  <c r="V955"/>
  <c r="Y955" i="13"/>
  <c r="W955"/>
  <c r="U955"/>
  <c r="T956"/>
  <c r="Z955"/>
  <c r="X955"/>
  <c r="A956"/>
  <c r="G955"/>
  <c r="F955"/>
  <c r="B955"/>
  <c r="T957" i="12"/>
  <c r="U956"/>
  <c r="Z956"/>
  <c r="X956"/>
  <c r="V956"/>
  <c r="Y956" i="14" l="1"/>
  <c r="W956"/>
  <c r="U956"/>
  <c r="T957"/>
  <c r="Z956"/>
  <c r="X956"/>
  <c r="V956"/>
  <c r="A956"/>
  <c r="G955"/>
  <c r="C955"/>
  <c r="F955"/>
  <c r="D955"/>
  <c r="B955"/>
  <c r="A957" i="13"/>
  <c r="G956"/>
  <c r="F956"/>
  <c r="B956"/>
  <c r="Y956"/>
  <c r="W956"/>
  <c r="U956"/>
  <c r="T957"/>
  <c r="Z956"/>
  <c r="X956"/>
  <c r="Z957" i="12"/>
  <c r="X957"/>
  <c r="V957"/>
  <c r="T958"/>
  <c r="U957"/>
  <c r="A957" i="14" l="1"/>
  <c r="G956"/>
  <c r="C956"/>
  <c r="F956"/>
  <c r="D956"/>
  <c r="B956"/>
  <c r="Y957"/>
  <c r="W957"/>
  <c r="U957"/>
  <c r="T958"/>
  <c r="Z957"/>
  <c r="X957"/>
  <c r="V957"/>
  <c r="Y957" i="13"/>
  <c r="W957"/>
  <c r="U957"/>
  <c r="T958"/>
  <c r="Z957"/>
  <c r="X957"/>
  <c r="A958"/>
  <c r="G957"/>
  <c r="F957"/>
  <c r="B957"/>
  <c r="T959" i="12"/>
  <c r="U958"/>
  <c r="Z958"/>
  <c r="X958"/>
  <c r="V958"/>
  <c r="Y958" i="14" l="1"/>
  <c r="W958"/>
  <c r="U958"/>
  <c r="T959"/>
  <c r="Z958"/>
  <c r="X958"/>
  <c r="V958"/>
  <c r="A958"/>
  <c r="G957"/>
  <c r="C957"/>
  <c r="F957"/>
  <c r="D957"/>
  <c r="B957"/>
  <c r="A959" i="13"/>
  <c r="G958"/>
  <c r="F958"/>
  <c r="B958"/>
  <c r="Y958"/>
  <c r="W958"/>
  <c r="U958"/>
  <c r="T959"/>
  <c r="Z958"/>
  <c r="X958"/>
  <c r="Z959" i="12"/>
  <c r="X959"/>
  <c r="V959"/>
  <c r="T960"/>
  <c r="U959"/>
  <c r="A959" i="14" l="1"/>
  <c r="G958"/>
  <c r="C958"/>
  <c r="F958"/>
  <c r="D958"/>
  <c r="B958"/>
  <c r="Y959"/>
  <c r="W959"/>
  <c r="U959"/>
  <c r="T960"/>
  <c r="Z959"/>
  <c r="X959"/>
  <c r="V959"/>
  <c r="Y959" i="13"/>
  <c r="W959"/>
  <c r="U959"/>
  <c r="T960"/>
  <c r="Z959"/>
  <c r="X959"/>
  <c r="A960"/>
  <c r="G959"/>
  <c r="F959"/>
  <c r="B959"/>
  <c r="T961" i="12"/>
  <c r="U960"/>
  <c r="Z960"/>
  <c r="X960"/>
  <c r="V960"/>
  <c r="Y960" i="14" l="1"/>
  <c r="W960"/>
  <c r="U960"/>
  <c r="T961"/>
  <c r="Z960"/>
  <c r="X960"/>
  <c r="V960"/>
  <c r="A960"/>
  <c r="G959"/>
  <c r="C959"/>
  <c r="F959"/>
  <c r="D959"/>
  <c r="B959"/>
  <c r="A961" i="13"/>
  <c r="G960"/>
  <c r="F960"/>
  <c r="B960"/>
  <c r="Y960"/>
  <c r="W960"/>
  <c r="U960"/>
  <c r="T961"/>
  <c r="Z960"/>
  <c r="X960"/>
  <c r="Z961" i="12"/>
  <c r="X961"/>
  <c r="V961"/>
  <c r="T962"/>
  <c r="U961"/>
  <c r="A961" i="14" l="1"/>
  <c r="G960"/>
  <c r="C960"/>
  <c r="F960"/>
  <c r="D960"/>
  <c r="B960"/>
  <c r="Y961"/>
  <c r="W961"/>
  <c r="U961"/>
  <c r="T962"/>
  <c r="Z961"/>
  <c r="X961"/>
  <c r="V961"/>
  <c r="Y961" i="13"/>
  <c r="W961"/>
  <c r="U961"/>
  <c r="T962"/>
  <c r="Z961"/>
  <c r="X961"/>
  <c r="A962"/>
  <c r="G961"/>
  <c r="F961"/>
  <c r="B961"/>
  <c r="T963" i="12"/>
  <c r="U962"/>
  <c r="Z962"/>
  <c r="X962"/>
  <c r="V962"/>
  <c r="Y962" i="14" l="1"/>
  <c r="W962"/>
  <c r="U962"/>
  <c r="T963"/>
  <c r="Z962"/>
  <c r="X962"/>
  <c r="V962"/>
  <c r="A962"/>
  <c r="G961"/>
  <c r="C961"/>
  <c r="F961"/>
  <c r="D961"/>
  <c r="B961"/>
  <c r="A963" i="13"/>
  <c r="G962"/>
  <c r="F962"/>
  <c r="B962"/>
  <c r="Y962"/>
  <c r="W962"/>
  <c r="U962"/>
  <c r="T963"/>
  <c r="Z962"/>
  <c r="X962"/>
  <c r="Z963" i="12"/>
  <c r="X963"/>
  <c r="V963"/>
  <c r="T964"/>
  <c r="U963"/>
  <c r="A963" i="14" l="1"/>
  <c r="G962"/>
  <c r="C962"/>
  <c r="F962"/>
  <c r="D962"/>
  <c r="B962"/>
  <c r="T964"/>
  <c r="Y963"/>
  <c r="W963"/>
  <c r="U963"/>
  <c r="Z963"/>
  <c r="X963"/>
  <c r="V963"/>
  <c r="T964" i="13"/>
  <c r="Y963"/>
  <c r="W963"/>
  <c r="U963"/>
  <c r="Z963"/>
  <c r="X963"/>
  <c r="A964"/>
  <c r="G963"/>
  <c r="F963"/>
  <c r="B963"/>
  <c r="T965" i="12"/>
  <c r="U964"/>
  <c r="Z964"/>
  <c r="X964"/>
  <c r="V964"/>
  <c r="Y964" i="14" l="1"/>
  <c r="W964"/>
  <c r="U964"/>
  <c r="T965"/>
  <c r="Z964"/>
  <c r="X964"/>
  <c r="V964"/>
  <c r="A964"/>
  <c r="G963"/>
  <c r="C963"/>
  <c r="F963"/>
  <c r="D963"/>
  <c r="B963"/>
  <c r="A965" i="13"/>
  <c r="G964"/>
  <c r="F964"/>
  <c r="B964"/>
  <c r="Y964"/>
  <c r="W964"/>
  <c r="U964"/>
  <c r="T965"/>
  <c r="Z964"/>
  <c r="X964"/>
  <c r="Z965" i="12"/>
  <c r="X965"/>
  <c r="V965"/>
  <c r="T966"/>
  <c r="U965"/>
  <c r="A965" i="14" l="1"/>
  <c r="G964"/>
  <c r="C964"/>
  <c r="F964"/>
  <c r="D964"/>
  <c r="B964"/>
  <c r="Y965"/>
  <c r="W965"/>
  <c r="U965"/>
  <c r="T966"/>
  <c r="Z965"/>
  <c r="X965"/>
  <c r="V965"/>
  <c r="Y965" i="13"/>
  <c r="W965"/>
  <c r="U965"/>
  <c r="T966"/>
  <c r="Z965"/>
  <c r="X965"/>
  <c r="A966"/>
  <c r="G965"/>
  <c r="F965"/>
  <c r="B965"/>
  <c r="T967" i="12"/>
  <c r="U966"/>
  <c r="Z966"/>
  <c r="X966"/>
  <c r="V966"/>
  <c r="Y966" i="14" l="1"/>
  <c r="W966"/>
  <c r="U966"/>
  <c r="T967"/>
  <c r="Z966"/>
  <c r="X966"/>
  <c r="V966"/>
  <c r="A966"/>
  <c r="G965"/>
  <c r="C965"/>
  <c r="F965"/>
  <c r="D965"/>
  <c r="B965"/>
  <c r="A967" i="13"/>
  <c r="G966"/>
  <c r="F966"/>
  <c r="B966"/>
  <c r="Y966"/>
  <c r="W966"/>
  <c r="U966"/>
  <c r="T967"/>
  <c r="Z966"/>
  <c r="X966"/>
  <c r="Z967" i="12"/>
  <c r="X967"/>
  <c r="V967"/>
  <c r="T968"/>
  <c r="U967"/>
  <c r="A967" i="14" l="1"/>
  <c r="G966"/>
  <c r="C966"/>
  <c r="F966"/>
  <c r="D966"/>
  <c r="B966"/>
  <c r="Y967"/>
  <c r="W967"/>
  <c r="U967"/>
  <c r="T968"/>
  <c r="Z967"/>
  <c r="X967"/>
  <c r="V967"/>
  <c r="Y967" i="13"/>
  <c r="W967"/>
  <c r="U967"/>
  <c r="T968"/>
  <c r="Z967"/>
  <c r="X967"/>
  <c r="A968"/>
  <c r="G967"/>
  <c r="F967"/>
  <c r="B967"/>
  <c r="T969" i="12"/>
  <c r="U968"/>
  <c r="Z968"/>
  <c r="X968"/>
  <c r="V968"/>
  <c r="Y968" i="14" l="1"/>
  <c r="W968"/>
  <c r="U968"/>
  <c r="T969"/>
  <c r="Z968"/>
  <c r="X968"/>
  <c r="V968"/>
  <c r="A968"/>
  <c r="G967"/>
  <c r="C967"/>
  <c r="F967"/>
  <c r="D967"/>
  <c r="B967"/>
  <c r="A969" i="13"/>
  <c r="G968"/>
  <c r="F968"/>
  <c r="B968"/>
  <c r="Y968"/>
  <c r="W968"/>
  <c r="U968"/>
  <c r="T969"/>
  <c r="Z968"/>
  <c r="X968"/>
  <c r="Z969" i="12"/>
  <c r="X969"/>
  <c r="V969"/>
  <c r="T970"/>
  <c r="U969"/>
  <c r="A969" i="14" l="1"/>
  <c r="G968"/>
  <c r="C968"/>
  <c r="F968"/>
  <c r="D968"/>
  <c r="B968"/>
  <c r="Y969"/>
  <c r="W969"/>
  <c r="U969"/>
  <c r="T970"/>
  <c r="Z969"/>
  <c r="X969"/>
  <c r="V969"/>
  <c r="Y969" i="13"/>
  <c r="W969"/>
  <c r="U969"/>
  <c r="T970"/>
  <c r="Z969"/>
  <c r="X969"/>
  <c r="A970"/>
  <c r="G969"/>
  <c r="F969"/>
  <c r="B969"/>
  <c r="T971" i="12"/>
  <c r="U970"/>
  <c r="Z970"/>
  <c r="X970"/>
  <c r="V970"/>
  <c r="Y970" i="14" l="1"/>
  <c r="W970"/>
  <c r="U970"/>
  <c r="T971"/>
  <c r="Z970"/>
  <c r="X970"/>
  <c r="V970"/>
  <c r="A970"/>
  <c r="G969"/>
  <c r="C969"/>
  <c r="F969"/>
  <c r="D969"/>
  <c r="B969"/>
  <c r="A971" i="13"/>
  <c r="G970"/>
  <c r="F970"/>
  <c r="B970"/>
  <c r="Y970"/>
  <c r="W970"/>
  <c r="U970"/>
  <c r="T971"/>
  <c r="Z970"/>
  <c r="X970"/>
  <c r="Z971" i="12"/>
  <c r="X971"/>
  <c r="V971"/>
  <c r="T972"/>
  <c r="U971"/>
  <c r="A971" i="14" l="1"/>
  <c r="G970"/>
  <c r="C970"/>
  <c r="F970"/>
  <c r="D970"/>
  <c r="B970"/>
  <c r="Y971"/>
  <c r="W971"/>
  <c r="U971"/>
  <c r="T972"/>
  <c r="Z971"/>
  <c r="X971"/>
  <c r="V971"/>
  <c r="Y971" i="13"/>
  <c r="W971"/>
  <c r="U971"/>
  <c r="T972"/>
  <c r="Z971"/>
  <c r="X971"/>
  <c r="A972"/>
  <c r="G971"/>
  <c r="F971"/>
  <c r="B971"/>
  <c r="T973" i="12"/>
  <c r="U972"/>
  <c r="Z972"/>
  <c r="X972"/>
  <c r="V972"/>
  <c r="Y972" i="14" l="1"/>
  <c r="W972"/>
  <c r="U972"/>
  <c r="T973"/>
  <c r="Z972"/>
  <c r="X972"/>
  <c r="V972"/>
  <c r="A972"/>
  <c r="G971"/>
  <c r="C971"/>
  <c r="F971"/>
  <c r="D971"/>
  <c r="B971"/>
  <c r="A973" i="13"/>
  <c r="G972"/>
  <c r="F972"/>
  <c r="B972"/>
  <c r="Y972"/>
  <c r="W972"/>
  <c r="U972"/>
  <c r="T973"/>
  <c r="Z972"/>
  <c r="X972"/>
  <c r="Z973" i="12"/>
  <c r="X973"/>
  <c r="V973"/>
  <c r="T974"/>
  <c r="U973"/>
  <c r="A973" i="14" l="1"/>
  <c r="G972"/>
  <c r="C972"/>
  <c r="F972"/>
  <c r="D972"/>
  <c r="B972"/>
  <c r="Y973"/>
  <c r="W973"/>
  <c r="U973"/>
  <c r="T974"/>
  <c r="Z973"/>
  <c r="X973"/>
  <c r="V973"/>
  <c r="Y973" i="13"/>
  <c r="W973"/>
  <c r="U973"/>
  <c r="T974"/>
  <c r="Z973"/>
  <c r="X973"/>
  <c r="A974"/>
  <c r="G973"/>
  <c r="F973"/>
  <c r="B973"/>
  <c r="T975" i="12"/>
  <c r="U974"/>
  <c r="Z974"/>
  <c r="X974"/>
  <c r="V974"/>
  <c r="Y974" i="14" l="1"/>
  <c r="W974"/>
  <c r="U974"/>
  <c r="T975"/>
  <c r="Z974"/>
  <c r="X974"/>
  <c r="V974"/>
  <c r="A974"/>
  <c r="G973"/>
  <c r="C973"/>
  <c r="F973"/>
  <c r="D973"/>
  <c r="B973"/>
  <c r="A975" i="13"/>
  <c r="G974"/>
  <c r="F974"/>
  <c r="B974"/>
  <c r="Y974"/>
  <c r="W974"/>
  <c r="U974"/>
  <c r="T975"/>
  <c r="Z974"/>
  <c r="X974"/>
  <c r="Z975" i="12"/>
  <c r="X975"/>
  <c r="V975"/>
  <c r="T976"/>
  <c r="U975"/>
  <c r="A975" i="14" l="1"/>
  <c r="G974"/>
  <c r="C974"/>
  <c r="F974"/>
  <c r="D974"/>
  <c r="B974"/>
  <c r="Y975"/>
  <c r="W975"/>
  <c r="U975"/>
  <c r="T976"/>
  <c r="Z975"/>
  <c r="X975"/>
  <c r="V975"/>
  <c r="Y975" i="13"/>
  <c r="W975"/>
  <c r="U975"/>
  <c r="T976"/>
  <c r="Z975"/>
  <c r="X975"/>
  <c r="A976"/>
  <c r="G975"/>
  <c r="F975"/>
  <c r="B975"/>
  <c r="T977" i="12"/>
  <c r="U976"/>
  <c r="Z976"/>
  <c r="X976"/>
  <c r="V976"/>
  <c r="Y976" i="14" l="1"/>
  <c r="W976"/>
  <c r="U976"/>
  <c r="T977"/>
  <c r="Z976"/>
  <c r="X976"/>
  <c r="V976"/>
  <c r="A976"/>
  <c r="G975"/>
  <c r="C975"/>
  <c r="F975"/>
  <c r="D975"/>
  <c r="B975"/>
  <c r="A977" i="13"/>
  <c r="G976"/>
  <c r="F976"/>
  <c r="B976"/>
  <c r="Y976"/>
  <c r="W976"/>
  <c r="U976"/>
  <c r="T977"/>
  <c r="Z976"/>
  <c r="X976"/>
  <c r="Z977" i="12"/>
  <c r="X977"/>
  <c r="V977"/>
  <c r="T978"/>
  <c r="U977"/>
  <c r="A977" i="14" l="1"/>
  <c r="G976"/>
  <c r="C976"/>
  <c r="F976"/>
  <c r="D976"/>
  <c r="B976"/>
  <c r="Y977"/>
  <c r="W977"/>
  <c r="U977"/>
  <c r="T978"/>
  <c r="Z977"/>
  <c r="X977"/>
  <c r="V977"/>
  <c r="Y977" i="13"/>
  <c r="W977"/>
  <c r="U977"/>
  <c r="T978"/>
  <c r="Z977"/>
  <c r="X977"/>
  <c r="A978"/>
  <c r="G977"/>
  <c r="F977"/>
  <c r="B977"/>
  <c r="T979" i="12"/>
  <c r="U978"/>
  <c r="Z978"/>
  <c r="X978"/>
  <c r="V978"/>
  <c r="Y978" i="14" l="1"/>
  <c r="W978"/>
  <c r="U978"/>
  <c r="T979"/>
  <c r="Z978"/>
  <c r="X978"/>
  <c r="V978"/>
  <c r="A978"/>
  <c r="G977"/>
  <c r="C977"/>
  <c r="F977"/>
  <c r="D977"/>
  <c r="B977"/>
  <c r="A979" i="13"/>
  <c r="G978"/>
  <c r="F978"/>
  <c r="B978"/>
  <c r="Y978"/>
  <c r="W978"/>
  <c r="U978"/>
  <c r="T979"/>
  <c r="Z978"/>
  <c r="X978"/>
  <c r="Z979" i="12"/>
  <c r="X979"/>
  <c r="V979"/>
  <c r="T980"/>
  <c r="U979"/>
  <c r="A979" i="14" l="1"/>
  <c r="G978"/>
  <c r="C978"/>
  <c r="F978"/>
  <c r="D978"/>
  <c r="B978"/>
  <c r="Y979"/>
  <c r="W979"/>
  <c r="U979"/>
  <c r="T980"/>
  <c r="Z979"/>
  <c r="X979"/>
  <c r="V979"/>
  <c r="Y979" i="13"/>
  <c r="W979"/>
  <c r="U979"/>
  <c r="T980"/>
  <c r="Z979"/>
  <c r="X979"/>
  <c r="A980"/>
  <c r="G979"/>
  <c r="F979"/>
  <c r="B979"/>
  <c r="T981" i="12"/>
  <c r="U980"/>
  <c r="Z980"/>
  <c r="X980"/>
  <c r="V980"/>
  <c r="Y980" i="14" l="1"/>
  <c r="W980"/>
  <c r="U980"/>
  <c r="T981"/>
  <c r="Z980"/>
  <c r="X980"/>
  <c r="V980"/>
  <c r="A980"/>
  <c r="G979"/>
  <c r="C979"/>
  <c r="F979"/>
  <c r="D979"/>
  <c r="B979"/>
  <c r="A981" i="13"/>
  <c r="G980"/>
  <c r="F980"/>
  <c r="B980"/>
  <c r="Y980"/>
  <c r="W980"/>
  <c r="U980"/>
  <c r="T981"/>
  <c r="Z980"/>
  <c r="X980"/>
  <c r="Z981" i="12"/>
  <c r="X981"/>
  <c r="V981"/>
  <c r="T982"/>
  <c r="U981"/>
  <c r="A981" i="14" l="1"/>
  <c r="G980"/>
  <c r="C980"/>
  <c r="F980"/>
  <c r="D980"/>
  <c r="B980"/>
  <c r="Y981"/>
  <c r="W981"/>
  <c r="U981"/>
  <c r="T982"/>
  <c r="Z981"/>
  <c r="X981"/>
  <c r="V981"/>
  <c r="Y981" i="13"/>
  <c r="W981"/>
  <c r="U981"/>
  <c r="T982"/>
  <c r="Z981"/>
  <c r="X981"/>
  <c r="A982"/>
  <c r="G981"/>
  <c r="F981"/>
  <c r="B981"/>
  <c r="T983" i="12"/>
  <c r="U982"/>
  <c r="Z982"/>
  <c r="X982"/>
  <c r="V982"/>
  <c r="Y982" i="14" l="1"/>
  <c r="W982"/>
  <c r="U982"/>
  <c r="T983"/>
  <c r="Z982"/>
  <c r="X982"/>
  <c r="V982"/>
  <c r="A982"/>
  <c r="G981"/>
  <c r="C981"/>
  <c r="F981"/>
  <c r="D981"/>
  <c r="B981"/>
  <c r="A983" i="13"/>
  <c r="G982"/>
  <c r="F982"/>
  <c r="B982"/>
  <c r="Y982"/>
  <c r="W982"/>
  <c r="U982"/>
  <c r="T983"/>
  <c r="Z982"/>
  <c r="X982"/>
  <c r="Z983" i="12"/>
  <c r="X983"/>
  <c r="V983"/>
  <c r="T984"/>
  <c r="U983"/>
  <c r="A983" i="14" l="1"/>
  <c r="G982"/>
  <c r="C982"/>
  <c r="F982"/>
  <c r="D982"/>
  <c r="B982"/>
  <c r="Y983"/>
  <c r="W983"/>
  <c r="U983"/>
  <c r="T984"/>
  <c r="Z983"/>
  <c r="X983"/>
  <c r="V983"/>
  <c r="Y983" i="13"/>
  <c r="W983"/>
  <c r="U983"/>
  <c r="T984"/>
  <c r="Z983"/>
  <c r="X983"/>
  <c r="A984"/>
  <c r="G983"/>
  <c r="F983"/>
  <c r="B983"/>
  <c r="T985" i="12"/>
  <c r="U984"/>
  <c r="Z984"/>
  <c r="X984"/>
  <c r="V984"/>
  <c r="Y984" i="14" l="1"/>
  <c r="W984"/>
  <c r="U984"/>
  <c r="T985"/>
  <c r="Z984"/>
  <c r="X984"/>
  <c r="V984"/>
  <c r="A984"/>
  <c r="G983"/>
  <c r="C983"/>
  <c r="F983"/>
  <c r="D983"/>
  <c r="B983"/>
  <c r="A985" i="13"/>
  <c r="G984"/>
  <c r="F984"/>
  <c r="B984"/>
  <c r="Y984"/>
  <c r="W984"/>
  <c r="U984"/>
  <c r="T985"/>
  <c r="Z984"/>
  <c r="X984"/>
  <c r="Z985" i="12"/>
  <c r="X985"/>
  <c r="V985"/>
  <c r="T986"/>
  <c r="U985"/>
  <c r="A985" i="14" l="1"/>
  <c r="G984"/>
  <c r="C984"/>
  <c r="F984"/>
  <c r="D984"/>
  <c r="B984"/>
  <c r="Y985"/>
  <c r="W985"/>
  <c r="U985"/>
  <c r="T986"/>
  <c r="Z985"/>
  <c r="X985"/>
  <c r="V985"/>
  <c r="Y985" i="13"/>
  <c r="W985"/>
  <c r="U985"/>
  <c r="T986"/>
  <c r="Z985"/>
  <c r="X985"/>
  <c r="A986"/>
  <c r="G985"/>
  <c r="F985"/>
  <c r="B985"/>
  <c r="T987" i="12"/>
  <c r="U986"/>
  <c r="Z986"/>
  <c r="X986"/>
  <c r="V986"/>
  <c r="Y986" i="14" l="1"/>
  <c r="W986"/>
  <c r="U986"/>
  <c r="T987"/>
  <c r="Z986"/>
  <c r="X986"/>
  <c r="V986"/>
  <c r="A986"/>
  <c r="G985"/>
  <c r="C985"/>
  <c r="F985"/>
  <c r="D985"/>
  <c r="B985"/>
  <c r="A987" i="13"/>
  <c r="G986"/>
  <c r="F986"/>
  <c r="B986"/>
  <c r="Y986"/>
  <c r="W986"/>
  <c r="U986"/>
  <c r="T987"/>
  <c r="Z986"/>
  <c r="X986"/>
  <c r="Z987" i="12"/>
  <c r="X987"/>
  <c r="V987"/>
  <c r="T988"/>
  <c r="U987"/>
  <c r="A987" i="14" l="1"/>
  <c r="G986"/>
  <c r="C986"/>
  <c r="F986"/>
  <c r="D986"/>
  <c r="B986"/>
  <c r="Y987"/>
  <c r="W987"/>
  <c r="U987"/>
  <c r="T988"/>
  <c r="Z987"/>
  <c r="X987"/>
  <c r="V987"/>
  <c r="Y987" i="13"/>
  <c r="W987"/>
  <c r="U987"/>
  <c r="T988"/>
  <c r="Z987"/>
  <c r="X987"/>
  <c r="A988"/>
  <c r="G987"/>
  <c r="F987"/>
  <c r="B987"/>
  <c r="T989" i="12"/>
  <c r="U988"/>
  <c r="Z988"/>
  <c r="X988"/>
  <c r="V988"/>
  <c r="Y988" i="14" l="1"/>
  <c r="W988"/>
  <c r="U988"/>
  <c r="T989"/>
  <c r="Z988"/>
  <c r="X988"/>
  <c r="V988"/>
  <c r="A988"/>
  <c r="G987"/>
  <c r="C987"/>
  <c r="F987"/>
  <c r="D987"/>
  <c r="B987"/>
  <c r="A989" i="13"/>
  <c r="G988"/>
  <c r="F988"/>
  <c r="B988"/>
  <c r="Y988"/>
  <c r="W988"/>
  <c r="U988"/>
  <c r="T989"/>
  <c r="Z988"/>
  <c r="X988"/>
  <c r="Z989" i="12"/>
  <c r="X989"/>
  <c r="V989"/>
  <c r="T990"/>
  <c r="U989"/>
  <c r="A989" i="14" l="1"/>
  <c r="G988"/>
  <c r="C988"/>
  <c r="F988"/>
  <c r="D988"/>
  <c r="B988"/>
  <c r="Y989"/>
  <c r="W989"/>
  <c r="U989"/>
  <c r="T990"/>
  <c r="Z989"/>
  <c r="X989"/>
  <c r="V989"/>
  <c r="Y989" i="13"/>
  <c r="W989"/>
  <c r="U989"/>
  <c r="T990"/>
  <c r="Z989"/>
  <c r="X989"/>
  <c r="A990"/>
  <c r="G989"/>
  <c r="F989"/>
  <c r="B989"/>
  <c r="T991" i="12"/>
  <c r="U990"/>
  <c r="Z990"/>
  <c r="X990"/>
  <c r="V990"/>
  <c r="Y990" i="14" l="1"/>
  <c r="W990"/>
  <c r="U990"/>
  <c r="T991"/>
  <c r="Z990"/>
  <c r="X990"/>
  <c r="V990"/>
  <c r="A990"/>
  <c r="G989"/>
  <c r="C989"/>
  <c r="F989"/>
  <c r="D989"/>
  <c r="B989"/>
  <c r="A991" i="13"/>
  <c r="G990"/>
  <c r="F990"/>
  <c r="B990"/>
  <c r="Y990"/>
  <c r="W990"/>
  <c r="U990"/>
  <c r="T991"/>
  <c r="Z990"/>
  <c r="X990"/>
  <c r="Z991" i="12"/>
  <c r="X991"/>
  <c r="V991"/>
  <c r="T992"/>
  <c r="U991"/>
  <c r="A991" i="14" l="1"/>
  <c r="G990"/>
  <c r="C990"/>
  <c r="F990"/>
  <c r="D990"/>
  <c r="B990"/>
  <c r="Y991"/>
  <c r="W991"/>
  <c r="U991"/>
  <c r="T992"/>
  <c r="Z991"/>
  <c r="X991"/>
  <c r="V991"/>
  <c r="Y991" i="13"/>
  <c r="W991"/>
  <c r="U991"/>
  <c r="T992"/>
  <c r="Z991"/>
  <c r="X991"/>
  <c r="A992"/>
  <c r="G991"/>
  <c r="F991"/>
  <c r="B991"/>
  <c r="T993" i="12"/>
  <c r="U992"/>
  <c r="Z992"/>
  <c r="X992"/>
  <c r="V992"/>
  <c r="Y992" i="14" l="1"/>
  <c r="W992"/>
  <c r="U992"/>
  <c r="T993"/>
  <c r="Z992"/>
  <c r="X992"/>
  <c r="V992"/>
  <c r="A992"/>
  <c r="G991"/>
  <c r="C991"/>
  <c r="F991"/>
  <c r="D991"/>
  <c r="B991"/>
  <c r="A993" i="13"/>
  <c r="G992"/>
  <c r="F992"/>
  <c r="B992"/>
  <c r="Y992"/>
  <c r="W992"/>
  <c r="U992"/>
  <c r="T993"/>
  <c r="Z992"/>
  <c r="X992"/>
  <c r="Z993" i="12"/>
  <c r="X993"/>
  <c r="V993"/>
  <c r="T994"/>
  <c r="U993"/>
  <c r="A993" i="14" l="1"/>
  <c r="G992"/>
  <c r="C992"/>
  <c r="F992"/>
  <c r="D992"/>
  <c r="B992"/>
  <c r="Y993"/>
  <c r="W993"/>
  <c r="U993"/>
  <c r="T994"/>
  <c r="Z993"/>
  <c r="X993"/>
  <c r="V993"/>
  <c r="Y993" i="13"/>
  <c r="W993"/>
  <c r="U993"/>
  <c r="T994"/>
  <c r="Z993"/>
  <c r="X993"/>
  <c r="A994"/>
  <c r="G993"/>
  <c r="F993"/>
  <c r="B993"/>
  <c r="T995" i="12"/>
  <c r="U994"/>
  <c r="Z994"/>
  <c r="X994"/>
  <c r="V994"/>
  <c r="Y994" i="14" l="1"/>
  <c r="W994"/>
  <c r="U994"/>
  <c r="T995"/>
  <c r="Z994"/>
  <c r="X994"/>
  <c r="V994"/>
  <c r="A994"/>
  <c r="G993"/>
  <c r="C993"/>
  <c r="F993"/>
  <c r="D993"/>
  <c r="B993"/>
  <c r="A995" i="13"/>
  <c r="G994"/>
  <c r="F994"/>
  <c r="B994"/>
  <c r="Y994"/>
  <c r="W994"/>
  <c r="U994"/>
  <c r="T995"/>
  <c r="Z994"/>
  <c r="X994"/>
  <c r="Z995" i="12"/>
  <c r="X995"/>
  <c r="V995"/>
  <c r="T996"/>
  <c r="U995"/>
  <c r="A995" i="14" l="1"/>
  <c r="G994"/>
  <c r="C994"/>
  <c r="F994"/>
  <c r="D994"/>
  <c r="B994"/>
  <c r="Y995"/>
  <c r="W995"/>
  <c r="U995"/>
  <c r="T996"/>
  <c r="Z995"/>
  <c r="X995"/>
  <c r="V995"/>
  <c r="Y995" i="13"/>
  <c r="W995"/>
  <c r="U995"/>
  <c r="T996"/>
  <c r="Z995"/>
  <c r="X995"/>
  <c r="A996"/>
  <c r="G995"/>
  <c r="F995"/>
  <c r="B995"/>
  <c r="T997" i="12"/>
  <c r="U996"/>
  <c r="Z996"/>
  <c r="X996"/>
  <c r="V996"/>
  <c r="Y996" i="14" l="1"/>
  <c r="W996"/>
  <c r="U996"/>
  <c r="T997"/>
  <c r="Z996"/>
  <c r="X996"/>
  <c r="V996"/>
  <c r="A996"/>
  <c r="G995"/>
  <c r="C995"/>
  <c r="F995"/>
  <c r="D995"/>
  <c r="B995"/>
  <c r="A997" i="13"/>
  <c r="G996"/>
  <c r="F996"/>
  <c r="B996"/>
  <c r="Y996"/>
  <c r="W996"/>
  <c r="U996"/>
  <c r="T997"/>
  <c r="Z996"/>
  <c r="X996"/>
  <c r="Z997" i="12"/>
  <c r="X997"/>
  <c r="V997"/>
  <c r="T998"/>
  <c r="U997"/>
  <c r="A997" i="14" l="1"/>
  <c r="G996"/>
  <c r="C996"/>
  <c r="F996"/>
  <c r="D996"/>
  <c r="B996"/>
  <c r="Y997"/>
  <c r="W997"/>
  <c r="U997"/>
  <c r="T998"/>
  <c r="Z997"/>
  <c r="X997"/>
  <c r="V997"/>
  <c r="Y997" i="13"/>
  <c r="W997"/>
  <c r="U997"/>
  <c r="T998"/>
  <c r="Z997"/>
  <c r="X997"/>
  <c r="A998"/>
  <c r="G997"/>
  <c r="F997"/>
  <c r="B997"/>
  <c r="T999" i="12"/>
  <c r="U998"/>
  <c r="Z998"/>
  <c r="X998"/>
  <c r="V998"/>
  <c r="Y998" i="14" l="1"/>
  <c r="W998"/>
  <c r="U998"/>
  <c r="T999"/>
  <c r="Z998"/>
  <c r="X998"/>
  <c r="V998"/>
  <c r="A998"/>
  <c r="G997"/>
  <c r="C997"/>
  <c r="F997"/>
  <c r="D997"/>
  <c r="B997"/>
  <c r="A999" i="13"/>
  <c r="G998"/>
  <c r="F998"/>
  <c r="B998"/>
  <c r="Y998"/>
  <c r="W998"/>
  <c r="U998"/>
  <c r="T999"/>
  <c r="Z998"/>
  <c r="X998"/>
  <c r="Z999" i="12"/>
  <c r="X999"/>
  <c r="V999"/>
  <c r="T1000"/>
  <c r="U999"/>
  <c r="A999" i="14" l="1"/>
  <c r="G998"/>
  <c r="C998"/>
  <c r="F998"/>
  <c r="D998"/>
  <c r="B998"/>
  <c r="Y999"/>
  <c r="W999"/>
  <c r="U999"/>
  <c r="T1000"/>
  <c r="Z999"/>
  <c r="X999"/>
  <c r="V999"/>
  <c r="Y999" i="13"/>
  <c r="W999"/>
  <c r="U999"/>
  <c r="T1000"/>
  <c r="Z999"/>
  <c r="X999"/>
  <c r="A1000"/>
  <c r="G999"/>
  <c r="F999"/>
  <c r="B999"/>
  <c r="U1000" i="12"/>
  <c r="Z1000"/>
  <c r="X1000"/>
  <c r="V1000"/>
  <c r="Y1000" i="14" l="1"/>
  <c r="W1000"/>
  <c r="U1000"/>
  <c r="Z1000"/>
  <c r="X1000"/>
  <c r="V1000"/>
  <c r="Z5" s="1"/>
  <c r="W11" s="1"/>
  <c r="A1000"/>
  <c r="G999"/>
  <c r="C999"/>
  <c r="F999"/>
  <c r="D999"/>
  <c r="B999"/>
  <c r="G1000" i="13"/>
  <c r="F1000"/>
  <c r="B1000"/>
  <c r="Y1000"/>
  <c r="W1000"/>
  <c r="U1000"/>
  <c r="Z1000"/>
  <c r="X1000"/>
  <c r="Z5"/>
  <c r="W11" s="1"/>
  <c r="X11" i="14" l="1"/>
  <c r="G1000"/>
  <c r="C1000"/>
  <c r="F1000"/>
  <c r="D1000"/>
  <c r="D8" s="1"/>
  <c r="B1000"/>
  <c r="X11" i="13"/>
  <c r="Y11" i="14" l="1"/>
  <c r="Z11"/>
  <c r="Y11" i="13"/>
  <c r="Z11"/>
  <c r="W12" i="14" l="1"/>
  <c r="W12" i="13"/>
  <c r="X12" i="14" l="1"/>
  <c r="X12" i="13"/>
  <c r="Y12" i="14" l="1"/>
  <c r="Z12"/>
  <c r="Y12" i="13"/>
  <c r="Z12"/>
  <c r="W13" i="14" l="1"/>
  <c r="W13" i="13"/>
  <c r="X13" i="14" l="1"/>
  <c r="X13" i="13"/>
  <c r="Y13" i="14" l="1"/>
  <c r="Z13"/>
  <c r="Y13" i="13"/>
  <c r="Z13"/>
  <c r="W14" i="14" l="1"/>
  <c r="W14" i="13"/>
  <c r="X14" i="14" l="1"/>
  <c r="X14" i="13"/>
  <c r="Y14" i="14" l="1"/>
  <c r="Z14"/>
  <c r="Y14" i="13"/>
  <c r="Z14"/>
  <c r="W15" i="14" l="1"/>
  <c r="W15" i="13"/>
  <c r="X15" i="14" l="1"/>
  <c r="X15" i="13"/>
  <c r="Y15" i="14" l="1"/>
  <c r="Z15"/>
  <c r="Y15" i="13"/>
  <c r="Z15"/>
  <c r="W16" i="14" l="1"/>
  <c r="X16" s="1"/>
  <c r="Y16" s="1"/>
  <c r="Z16"/>
  <c r="W16" i="13"/>
  <c r="X16" s="1"/>
  <c r="Y16" s="1"/>
  <c r="W17" i="14" l="1"/>
  <c r="X17" s="1"/>
  <c r="Y17" s="1"/>
  <c r="Z16" i="13"/>
  <c r="Z17" i="14" l="1"/>
  <c r="W17" i="13"/>
  <c r="X17" s="1"/>
  <c r="Y17" s="1"/>
  <c r="W18" i="14" l="1"/>
  <c r="X18" s="1"/>
  <c r="Y18" s="1"/>
  <c r="Z17" i="13"/>
  <c r="Z18" i="14" l="1"/>
  <c r="W19"/>
  <c r="X19" s="1"/>
  <c r="Y19" s="1"/>
  <c r="W18" i="13"/>
  <c r="X18" s="1"/>
  <c r="Y18" s="1"/>
  <c r="Z19" i="14" l="1"/>
  <c r="W20"/>
  <c r="X20" s="1"/>
  <c r="Y20" s="1"/>
  <c r="Z18" i="13"/>
  <c r="Z20" i="14" l="1"/>
  <c r="W19" i="13"/>
  <c r="X19" s="1"/>
  <c r="Y19" s="1"/>
  <c r="W21" i="14" l="1"/>
  <c r="X21" s="1"/>
  <c r="Y21" s="1"/>
  <c r="Z21"/>
  <c r="Z19" i="13"/>
  <c r="W22" i="14" l="1"/>
  <c r="X22" s="1"/>
  <c r="Y22" s="1"/>
  <c r="W20" i="13"/>
  <c r="X20" s="1"/>
  <c r="Y20" s="1"/>
  <c r="Z22" i="14" l="1"/>
  <c r="Z20" i="13"/>
  <c r="W23" i="14" l="1"/>
  <c r="X23" s="1"/>
  <c r="Y23" s="1"/>
  <c r="W21" i="13"/>
  <c r="X21" s="1"/>
  <c r="Y21" s="1"/>
  <c r="Z23" i="14" l="1"/>
  <c r="Z21" i="13"/>
  <c r="W24" i="14" l="1"/>
  <c r="X24" s="1"/>
  <c r="Y24" s="1"/>
  <c r="W22" i="13"/>
  <c r="X22" s="1"/>
  <c r="Y22" s="1"/>
  <c r="Z24" i="14" l="1"/>
  <c r="Z22" i="13"/>
  <c r="W25" i="14" l="1"/>
  <c r="X25" s="1"/>
  <c r="Y25" s="1"/>
  <c r="W23" i="13"/>
  <c r="X23" s="1"/>
  <c r="Y23" s="1"/>
  <c r="Z25" i="14" l="1"/>
  <c r="W26" s="1"/>
  <c r="X26" s="1"/>
  <c r="Y26" s="1"/>
  <c r="Z23" i="13"/>
  <c r="Z26" i="14" l="1"/>
  <c r="W24" i="13"/>
  <c r="X24" s="1"/>
  <c r="Y24" s="1"/>
  <c r="W27" i="14" l="1"/>
  <c r="X27" s="1"/>
  <c r="Y27" s="1"/>
  <c r="Z24" i="13"/>
  <c r="Z27" i="14" l="1"/>
  <c r="W28" s="1"/>
  <c r="X28" s="1"/>
  <c r="Y28" s="1"/>
  <c r="W25" i="13"/>
  <c r="X25" s="1"/>
  <c r="Y25" s="1"/>
  <c r="Z28" i="14" l="1"/>
  <c r="Z25" i="13"/>
  <c r="W29" i="14" l="1"/>
  <c r="X29" s="1"/>
  <c r="Y29" s="1"/>
  <c r="W26" i="13"/>
  <c r="X26" s="1"/>
  <c r="Y26" s="1"/>
  <c r="Z29" i="14" l="1"/>
  <c r="W30"/>
  <c r="X30" s="1"/>
  <c r="Y30" s="1"/>
  <c r="Z26" i="13"/>
  <c r="Z30" i="14" l="1"/>
  <c r="W27" i="13"/>
  <c r="X27" s="1"/>
  <c r="Y27" s="1"/>
  <c r="W31" i="14" l="1"/>
  <c r="X31" s="1"/>
  <c r="Y31" s="1"/>
  <c r="Z31"/>
  <c r="Z27" i="13"/>
  <c r="W32" i="14" l="1"/>
  <c r="X32" s="1"/>
  <c r="Y32" s="1"/>
  <c r="W28" i="13"/>
  <c r="X28" s="1"/>
  <c r="Y28" s="1"/>
  <c r="Z32" i="14" l="1"/>
  <c r="Z28" i="13"/>
  <c r="W33" i="14" l="1"/>
  <c r="X33" s="1"/>
  <c r="Y33" s="1"/>
  <c r="Z33"/>
  <c r="W29" i="13"/>
  <c r="X29" s="1"/>
  <c r="Y29" s="1"/>
  <c r="W34" i="14" l="1"/>
  <c r="X34" s="1"/>
  <c r="Y34" s="1"/>
  <c r="Z29" i="13"/>
  <c r="Z34" i="14" l="1"/>
  <c r="W30" i="13"/>
  <c r="X30" s="1"/>
  <c r="Y30" s="1"/>
  <c r="W35" i="14" l="1"/>
  <c r="X35" s="1"/>
  <c r="Y35" s="1"/>
  <c r="Z35"/>
  <c r="Z30" i="13"/>
  <c r="W36" i="14" l="1"/>
  <c r="X36" s="1"/>
  <c r="Y36" s="1"/>
  <c r="W31" i="13"/>
  <c r="X31" s="1"/>
  <c r="Y31" s="1"/>
  <c r="Z36" i="14" l="1"/>
  <c r="Z31" i="13"/>
  <c r="W37" i="14" l="1"/>
  <c r="X37" s="1"/>
  <c r="Y37" s="1"/>
  <c r="Z37"/>
  <c r="W32" i="13"/>
  <c r="X32" s="1"/>
  <c r="Y32" s="1"/>
  <c r="W38" i="14" l="1"/>
  <c r="X38" s="1"/>
  <c r="Y38" s="1"/>
  <c r="Z32" i="13"/>
  <c r="Z38" i="14" l="1"/>
  <c r="W33" i="13"/>
  <c r="X33" s="1"/>
  <c r="Y33" s="1"/>
  <c r="W39" i="14" l="1"/>
  <c r="X39" s="1"/>
  <c r="Y39" s="1"/>
  <c r="Z39"/>
  <c r="Z33" i="13"/>
  <c r="W40" i="14" l="1"/>
  <c r="X40" s="1"/>
  <c r="Y40" s="1"/>
  <c r="W34" i="13"/>
  <c r="X34" s="1"/>
  <c r="Y34" s="1"/>
  <c r="Z40" i="14" l="1"/>
  <c r="Z34" i="13"/>
  <c r="W41" i="14" l="1"/>
  <c r="X41" s="1"/>
  <c r="Y41" s="1"/>
  <c r="Z41"/>
  <c r="W35" i="13"/>
  <c r="X35" s="1"/>
  <c r="Y35" s="1"/>
  <c r="W42" i="14" l="1"/>
  <c r="X42" s="1"/>
  <c r="Y42" s="1"/>
  <c r="Z35" i="13"/>
  <c r="Z42" i="14" l="1"/>
  <c r="W36" i="13"/>
  <c r="X36" s="1"/>
  <c r="Y36" s="1"/>
  <c r="W43" i="14" l="1"/>
  <c r="X43" s="1"/>
  <c r="Y43" s="1"/>
  <c r="Z43"/>
  <c r="Z36" i="13"/>
  <c r="W44" i="14" l="1"/>
  <c r="X44" s="1"/>
  <c r="Y44" s="1"/>
  <c r="W37" i="13"/>
  <c r="X37" s="1"/>
  <c r="Y37" s="1"/>
  <c r="Z44" i="14" l="1"/>
  <c r="Z37" i="13"/>
  <c r="W45" i="14" l="1"/>
  <c r="X45" s="1"/>
  <c r="Y45" s="1"/>
  <c r="Z45"/>
  <c r="W38" i="13"/>
  <c r="X38" s="1"/>
  <c r="Y38" s="1"/>
  <c r="W46" i="14" l="1"/>
  <c r="X46" s="1"/>
  <c r="Y46" s="1"/>
  <c r="Z38" i="13"/>
  <c r="Z46" i="14" l="1"/>
  <c r="W39" i="13"/>
  <c r="X39" s="1"/>
  <c r="Y39" s="1"/>
  <c r="W47" i="14" l="1"/>
  <c r="X47" s="1"/>
  <c r="Y47" s="1"/>
  <c r="Z47"/>
  <c r="Z39" i="13"/>
  <c r="W48" i="14" l="1"/>
  <c r="X48" s="1"/>
  <c r="Y48" s="1"/>
  <c r="W40" i="13"/>
  <c r="X40" s="1"/>
  <c r="Y40" s="1"/>
  <c r="Z48" i="14" l="1"/>
  <c r="Z40" i="13"/>
  <c r="W49" i="14" l="1"/>
  <c r="X49" s="1"/>
  <c r="Y49" s="1"/>
  <c r="Z49"/>
  <c r="W41" i="13"/>
  <c r="X41" s="1"/>
  <c r="Y41" s="1"/>
  <c r="W50" i="14" l="1"/>
  <c r="X50" s="1"/>
  <c r="Y50" s="1"/>
  <c r="Z41" i="13"/>
  <c r="Z50" i="14" l="1"/>
  <c r="W42" i="13"/>
  <c r="X42" s="1"/>
  <c r="Y42" s="1"/>
  <c r="W51" i="14" l="1"/>
  <c r="X51" s="1"/>
  <c r="Y51" s="1"/>
  <c r="Z51"/>
  <c r="Z42" i="13"/>
  <c r="W52" i="14" l="1"/>
  <c r="X52" s="1"/>
  <c r="Y52" s="1"/>
  <c r="W43" i="13"/>
  <c r="X43" s="1"/>
  <c r="Y43" s="1"/>
  <c r="Z52" i="14" l="1"/>
  <c r="Z43" i="13"/>
  <c r="W53" i="14" l="1"/>
  <c r="X53" s="1"/>
  <c r="Y53" s="1"/>
  <c r="Z53"/>
  <c r="W44" i="13"/>
  <c r="X44" s="1"/>
  <c r="Y44" s="1"/>
  <c r="W54" i="14" l="1"/>
  <c r="X54" s="1"/>
  <c r="Y54" s="1"/>
  <c r="Z44" i="13"/>
  <c r="Z54" i="14" l="1"/>
  <c r="W45" i="13"/>
  <c r="X45" s="1"/>
  <c r="Y45" s="1"/>
  <c r="W55" i="14" l="1"/>
  <c r="X55" s="1"/>
  <c r="Y55" s="1"/>
  <c r="Z55"/>
  <c r="Z45" i="13"/>
  <c r="W56" i="14" l="1"/>
  <c r="X56" s="1"/>
  <c r="Y56" s="1"/>
  <c r="W46" i="13"/>
  <c r="X46" s="1"/>
  <c r="Y46" s="1"/>
  <c r="Z46"/>
  <c r="Z56" i="14" l="1"/>
  <c r="W47" i="13"/>
  <c r="X47" s="1"/>
  <c r="Y47" s="1"/>
  <c r="Z47"/>
  <c r="W57" i="14" l="1"/>
  <c r="X57" s="1"/>
  <c r="Y57" s="1"/>
  <c r="Z57"/>
  <c r="W48" i="13"/>
  <c r="X48" s="1"/>
  <c r="Y48" s="1"/>
  <c r="W58" i="14" l="1"/>
  <c r="X58" s="1"/>
  <c r="Y58" s="1"/>
  <c r="Z48" i="13"/>
  <c r="Z58" i="14" l="1"/>
  <c r="W49" i="13"/>
  <c r="X49" s="1"/>
  <c r="Y49" s="1"/>
  <c r="W59" i="14" l="1"/>
  <c r="X59" s="1"/>
  <c r="Y59" s="1"/>
  <c r="Z59"/>
  <c r="Z49" i="13"/>
  <c r="W60" i="14" l="1"/>
  <c r="X60" s="1"/>
  <c r="Y60" s="1"/>
  <c r="W50" i="13"/>
  <c r="X50" s="1"/>
  <c r="Y50" s="1"/>
  <c r="Z60" i="14" l="1"/>
  <c r="Z50" i="13"/>
  <c r="W61" i="14" l="1"/>
  <c r="X61" s="1"/>
  <c r="Y61" s="1"/>
  <c r="Z61"/>
  <c r="W51" i="13"/>
  <c r="X51" s="1"/>
  <c r="Y51" s="1"/>
  <c r="W62" i="14" l="1"/>
  <c r="X62" s="1"/>
  <c r="Y62" s="1"/>
  <c r="Z51" i="13"/>
  <c r="Z62" i="14" l="1"/>
  <c r="W52" i="13"/>
  <c r="X52" s="1"/>
  <c r="Y52" s="1"/>
  <c r="Z52"/>
  <c r="W63" i="14" l="1"/>
  <c r="X63" s="1"/>
  <c r="Y63" s="1"/>
  <c r="Z63"/>
  <c r="W53" i="13"/>
  <c r="X53" s="1"/>
  <c r="Y53" s="1"/>
  <c r="Z53"/>
  <c r="W64" i="14" l="1"/>
  <c r="X64" s="1"/>
  <c r="Y64" s="1"/>
  <c r="W54" i="13"/>
  <c r="X54" s="1"/>
  <c r="Y54" s="1"/>
  <c r="Z54"/>
  <c r="Z64" i="14" l="1"/>
  <c r="W55" i="13"/>
  <c r="X55" s="1"/>
  <c r="Y55" s="1"/>
  <c r="Z55"/>
  <c r="W65" i="14" l="1"/>
  <c r="X65" s="1"/>
  <c r="Y65" s="1"/>
  <c r="W56" i="13"/>
  <c r="X56" s="1"/>
  <c r="Y56" s="1"/>
  <c r="Z65" i="14" l="1"/>
  <c r="W66" s="1"/>
  <c r="X66" s="1"/>
  <c r="Y66" s="1"/>
  <c r="Z56" i="13"/>
  <c r="Z66" i="14" l="1"/>
  <c r="W57" i="13"/>
  <c r="X57" s="1"/>
  <c r="Y57" s="1"/>
  <c r="Z57"/>
  <c r="W67" i="14" l="1"/>
  <c r="X67" s="1"/>
  <c r="Y67" s="1"/>
  <c r="Z67"/>
  <c r="W58" i="13"/>
  <c r="X58" s="1"/>
  <c r="Y58" s="1"/>
  <c r="Z58"/>
  <c r="W68" i="14" l="1"/>
  <c r="X68" s="1"/>
  <c r="Y68" s="1"/>
  <c r="W59" i="13"/>
  <c r="X59" s="1"/>
  <c r="Y59" s="1"/>
  <c r="Z59"/>
  <c r="Z68" i="14" l="1"/>
  <c r="W60" i="13"/>
  <c r="X60" s="1"/>
  <c r="Y60" s="1"/>
  <c r="Z60"/>
  <c r="W69" i="14" l="1"/>
  <c r="X69" s="1"/>
  <c r="Y69" s="1"/>
  <c r="Z69"/>
  <c r="W61" i="13"/>
  <c r="X61" s="1"/>
  <c r="Y61" s="1"/>
  <c r="W70" i="14" l="1"/>
  <c r="X70" s="1"/>
  <c r="Y70" s="1"/>
  <c r="Z61" i="13"/>
  <c r="Z70" i="14" l="1"/>
  <c r="W62" i="13"/>
  <c r="X62" s="1"/>
  <c r="Y62" s="1"/>
  <c r="W71" i="14" l="1"/>
  <c r="X71" s="1"/>
  <c r="Y71" s="1"/>
  <c r="Z71"/>
  <c r="Z62" i="13"/>
  <c r="W72" i="14" l="1"/>
  <c r="X72" s="1"/>
  <c r="Y72" s="1"/>
  <c r="W63" i="13"/>
  <c r="X63" s="1"/>
  <c r="Y63" s="1"/>
  <c r="Z63"/>
  <c r="Z72" i="14" l="1"/>
  <c r="W64" i="13"/>
  <c r="X64" s="1"/>
  <c r="Y64" s="1"/>
  <c r="W73" i="14" l="1"/>
  <c r="X73" s="1"/>
  <c r="Y73" s="1"/>
  <c r="Z73"/>
  <c r="Z64" i="13"/>
  <c r="W74" i="14" l="1"/>
  <c r="X74" s="1"/>
  <c r="Y74" s="1"/>
  <c r="W65" i="13"/>
  <c r="X65" s="1"/>
  <c r="Y65" s="1"/>
  <c r="Z65"/>
  <c r="Z74" i="14" l="1"/>
  <c r="W66" i="13"/>
  <c r="X66" s="1"/>
  <c r="Y66" s="1"/>
  <c r="W75" i="14" l="1"/>
  <c r="X75" s="1"/>
  <c r="Y75" s="1"/>
  <c r="Z75"/>
  <c r="Z66" i="13"/>
  <c r="W76" i="14" l="1"/>
  <c r="X76" s="1"/>
  <c r="Y76" s="1"/>
  <c r="W67" i="13"/>
  <c r="X67" s="1"/>
  <c r="Y67" s="1"/>
  <c r="Z67"/>
  <c r="Z76" i="14" l="1"/>
  <c r="W68" i="13"/>
  <c r="X68" s="1"/>
  <c r="Y68" s="1"/>
  <c r="Z68"/>
  <c r="W77" i="14" l="1"/>
  <c r="X77" s="1"/>
  <c r="Y77" s="1"/>
  <c r="Z77"/>
  <c r="W69" i="13"/>
  <c r="X69" s="1"/>
  <c r="Y69" s="1"/>
  <c r="W78" i="14" l="1"/>
  <c r="X78" s="1"/>
  <c r="Y78" s="1"/>
  <c r="Z69" i="13"/>
  <c r="Z78" i="14" l="1"/>
  <c r="W70" i="13"/>
  <c r="X70" s="1"/>
  <c r="Y70" s="1"/>
  <c r="Z70"/>
  <c r="W79" i="14" l="1"/>
  <c r="X79" s="1"/>
  <c r="Y79" s="1"/>
  <c r="Z79"/>
  <c r="W71" i="13"/>
  <c r="X71" s="1"/>
  <c r="Y71" s="1"/>
  <c r="Z71"/>
  <c r="W80" i="14" l="1"/>
  <c r="X80" s="1"/>
  <c r="Y80" s="1"/>
  <c r="W72" i="13"/>
  <c r="X72" s="1"/>
  <c r="Y72" s="1"/>
  <c r="Z80" i="14" l="1"/>
  <c r="Z72" i="13"/>
  <c r="W81" i="14" l="1"/>
  <c r="X81" s="1"/>
  <c r="Y81" s="1"/>
  <c r="Z81"/>
  <c r="W73" i="13"/>
  <c r="X73" s="1"/>
  <c r="Y73" s="1"/>
  <c r="W82" i="14" l="1"/>
  <c r="X82" s="1"/>
  <c r="Y82" s="1"/>
  <c r="Z73" i="13"/>
  <c r="W74"/>
  <c r="X74" s="1"/>
  <c r="Y74" s="1"/>
  <c r="Z82" i="14" l="1"/>
  <c r="Z74" i="13"/>
  <c r="W83" i="14" l="1"/>
  <c r="X83" s="1"/>
  <c r="Y83" s="1"/>
  <c r="Z83"/>
  <c r="W75" i="13"/>
  <c r="X75" s="1"/>
  <c r="Y75" s="1"/>
  <c r="W84" i="14" l="1"/>
  <c r="X84" s="1"/>
  <c r="Y84" s="1"/>
  <c r="Z75" i="13"/>
  <c r="Z84" i="14" l="1"/>
  <c r="W76" i="13"/>
  <c r="X76" s="1"/>
  <c r="Y76" s="1"/>
  <c r="W85" i="14" l="1"/>
  <c r="X85" s="1"/>
  <c r="Y85" s="1"/>
  <c r="Z85"/>
  <c r="Z76" i="13"/>
  <c r="W86" i="14" l="1"/>
  <c r="X86" s="1"/>
  <c r="Y86" s="1"/>
  <c r="W77" i="13"/>
  <c r="X77" s="1"/>
  <c r="Y77" s="1"/>
  <c r="Z77"/>
  <c r="Z86" i="14" l="1"/>
  <c r="W78" i="13"/>
  <c r="X78" s="1"/>
  <c r="Y78" s="1"/>
  <c r="Z78"/>
  <c r="W87" i="14" l="1"/>
  <c r="X87" s="1"/>
  <c r="Y87" s="1"/>
  <c r="W79" i="13"/>
  <c r="X79" s="1"/>
  <c r="Y79" s="1"/>
  <c r="Z87" i="14" l="1"/>
  <c r="Z79" i="13"/>
  <c r="W88" i="14" l="1"/>
  <c r="X88" s="1"/>
  <c r="Y88" s="1"/>
  <c r="Z88"/>
  <c r="W80" i="13"/>
  <c r="X80" s="1"/>
  <c r="Y80" s="1"/>
  <c r="W89" i="14" l="1"/>
  <c r="X89" s="1"/>
  <c r="Y89" s="1"/>
  <c r="Z80" i="13"/>
  <c r="Z89" i="14" l="1"/>
  <c r="W81" i="13"/>
  <c r="X81" s="1"/>
  <c r="Y81" s="1"/>
  <c r="Z81"/>
  <c r="W90" i="14" l="1"/>
  <c r="X90" s="1"/>
  <c r="Y90" s="1"/>
  <c r="Z90"/>
  <c r="W82" i="13"/>
  <c r="X82" s="1"/>
  <c r="Y82" s="1"/>
  <c r="W91" i="14" l="1"/>
  <c r="X91" s="1"/>
  <c r="Y91" s="1"/>
  <c r="Z82" i="13"/>
  <c r="Z91" i="14" l="1"/>
  <c r="W83" i="13"/>
  <c r="X83" s="1"/>
  <c r="Y83" s="1"/>
  <c r="Z83"/>
  <c r="W92" i="14" l="1"/>
  <c r="X92" s="1"/>
  <c r="Y92" s="1"/>
  <c r="Z92"/>
  <c r="W84" i="13"/>
  <c r="X84" s="1"/>
  <c r="Y84" s="1"/>
  <c r="W93" i="14" l="1"/>
  <c r="X93" s="1"/>
  <c r="Y93" s="1"/>
  <c r="Z84" i="13"/>
  <c r="Z93" i="14" l="1"/>
  <c r="W85" i="13"/>
  <c r="X85" s="1"/>
  <c r="Y85" s="1"/>
  <c r="W94" i="14" l="1"/>
  <c r="X94" s="1"/>
  <c r="Y94" s="1"/>
  <c r="Z85" i="13"/>
  <c r="Z94" i="14" l="1"/>
  <c r="W86" i="13"/>
  <c r="X86" s="1"/>
  <c r="Y86" s="1"/>
  <c r="W95" i="14" l="1"/>
  <c r="X95" s="1"/>
  <c r="Y95" s="1"/>
  <c r="Z86" i="13"/>
  <c r="Z95" i="14" l="1"/>
  <c r="W87" i="13"/>
  <c r="X87" s="1"/>
  <c r="Y87" s="1"/>
  <c r="Z87"/>
  <c r="W96" i="14" l="1"/>
  <c r="X96" s="1"/>
  <c r="Y96" s="1"/>
  <c r="W88" i="13"/>
  <c r="X88" s="1"/>
  <c r="Y88" s="1"/>
  <c r="Z88"/>
  <c r="Z96" i="14" l="1"/>
  <c r="W89" i="13"/>
  <c r="X89" s="1"/>
  <c r="Y89" s="1"/>
  <c r="W97" i="14" l="1"/>
  <c r="X97" s="1"/>
  <c r="Y97" s="1"/>
  <c r="Z97"/>
  <c r="Z89" i="13"/>
  <c r="W98" i="14" l="1"/>
  <c r="X98" s="1"/>
  <c r="Y98" s="1"/>
  <c r="Z98"/>
  <c r="W90" i="13"/>
  <c r="X90" s="1"/>
  <c r="Y90" s="1"/>
  <c r="W99" i="14" l="1"/>
  <c r="X99" s="1"/>
  <c r="Y99" s="1"/>
  <c r="Z90" i="13"/>
  <c r="Z99" i="14" l="1"/>
  <c r="W91" i="13"/>
  <c r="X91" s="1"/>
  <c r="Y91" s="1"/>
  <c r="Z91"/>
  <c r="W100" i="14" l="1"/>
  <c r="X100" s="1"/>
  <c r="Y100" s="1"/>
  <c r="W92" i="13"/>
  <c r="X92" s="1"/>
  <c r="Y92" s="1"/>
  <c r="Z100" i="14" l="1"/>
  <c r="Z92" i="13"/>
  <c r="W101" i="14" l="1"/>
  <c r="X101" s="1"/>
  <c r="Y101" s="1"/>
  <c r="W93" i="13"/>
  <c r="X93" s="1"/>
  <c r="Y93" s="1"/>
  <c r="Z93"/>
  <c r="Z101" i="14" l="1"/>
  <c r="W94" i="13"/>
  <c r="X94" s="1"/>
  <c r="Y94" s="1"/>
  <c r="W102" i="14" l="1"/>
  <c r="X102" s="1"/>
  <c r="Y102" s="1"/>
  <c r="Z94" i="13"/>
  <c r="Z102" i="14" l="1"/>
  <c r="W95" i="13"/>
  <c r="X95" s="1"/>
  <c r="Y95" s="1"/>
  <c r="Z95"/>
  <c r="W103" i="14" l="1"/>
  <c r="X103" s="1"/>
  <c r="Y103" s="1"/>
  <c r="W96" i="13"/>
  <c r="X96" s="1"/>
  <c r="Y96" s="1"/>
  <c r="Z96"/>
  <c r="Z103" i="14" l="1"/>
  <c r="W97" i="13"/>
  <c r="X97" s="1"/>
  <c r="Y97" s="1"/>
  <c r="Z97"/>
  <c r="W104" i="14" l="1"/>
  <c r="X104" s="1"/>
  <c r="Y104" s="1"/>
  <c r="W98" i="13"/>
  <c r="X98" s="1"/>
  <c r="Y98" s="1"/>
  <c r="Z98"/>
  <c r="Z104" i="14" l="1"/>
  <c r="W99" i="13"/>
  <c r="X99" s="1"/>
  <c r="Y99" s="1"/>
  <c r="Z99"/>
  <c r="W105" i="14" l="1"/>
  <c r="X105" s="1"/>
  <c r="Y105" s="1"/>
  <c r="Z105"/>
  <c r="W100" i="13"/>
  <c r="X100" s="1"/>
  <c r="Y100" s="1"/>
  <c r="W106" i="14" l="1"/>
  <c r="X106" s="1"/>
  <c r="Y106" s="1"/>
  <c r="Z106"/>
  <c r="Z100" i="13"/>
  <c r="W107" i="14" l="1"/>
  <c r="X107" s="1"/>
  <c r="Y107" s="1"/>
  <c r="Z107"/>
  <c r="W101" i="13"/>
  <c r="X101" s="1"/>
  <c r="Y101" s="1"/>
  <c r="W108" i="14" l="1"/>
  <c r="X108" s="1"/>
  <c r="Y108" s="1"/>
  <c r="Z108"/>
  <c r="Z101" i="13"/>
  <c r="W109" i="14" l="1"/>
  <c r="X109" s="1"/>
  <c r="Y109" s="1"/>
  <c r="Z109"/>
  <c r="W102" i="13"/>
  <c r="X102" s="1"/>
  <c r="Y102" s="1"/>
  <c r="W110" i="14" l="1"/>
  <c r="X110" s="1"/>
  <c r="Y110" s="1"/>
  <c r="Z110"/>
  <c r="Z102" i="13"/>
  <c r="W111" i="14" l="1"/>
  <c r="X111" s="1"/>
  <c r="Y111" s="1"/>
  <c r="Z111"/>
  <c r="W103" i="13"/>
  <c r="X103" s="1"/>
  <c r="Y103" s="1"/>
  <c r="W112" i="14" l="1"/>
  <c r="X112" s="1"/>
  <c r="Y112" s="1"/>
  <c r="Z112"/>
  <c r="Z103" i="13"/>
  <c r="W113" i="14" l="1"/>
  <c r="X113" s="1"/>
  <c r="Y113" s="1"/>
  <c r="Z113"/>
  <c r="W104" i="13"/>
  <c r="X104" s="1"/>
  <c r="Y104" s="1"/>
  <c r="W114" i="14" l="1"/>
  <c r="X114" s="1"/>
  <c r="Y114" s="1"/>
  <c r="Z114"/>
  <c r="Z104" i="13"/>
  <c r="W115" i="14" l="1"/>
  <c r="X115" s="1"/>
  <c r="Y115" s="1"/>
  <c r="W105" i="13"/>
  <c r="X105" s="1"/>
  <c r="Y105" s="1"/>
  <c r="Z115" i="14" l="1"/>
  <c r="Z105" i="13"/>
  <c r="W116" i="14" l="1"/>
  <c r="X116" s="1"/>
  <c r="Y116" s="1"/>
  <c r="W106" i="13"/>
  <c r="X106" s="1"/>
  <c r="Y106" s="1"/>
  <c r="Z116" i="14" l="1"/>
  <c r="Z106" i="13"/>
  <c r="W117" i="14" l="1"/>
  <c r="X117" s="1"/>
  <c r="Y117" s="1"/>
  <c r="W107" i="13"/>
  <c r="X107" s="1"/>
  <c r="Y107" s="1"/>
  <c r="Z117" i="14" l="1"/>
  <c r="Z107" i="13"/>
  <c r="W108"/>
  <c r="X108" s="1"/>
  <c r="Y108" s="1"/>
  <c r="W118" i="14" l="1"/>
  <c r="X118" s="1"/>
  <c r="Y118" s="1"/>
  <c r="Z108" i="13"/>
  <c r="Z118" i="14" l="1"/>
  <c r="W109" i="13"/>
  <c r="X109" s="1"/>
  <c r="Y109" s="1"/>
  <c r="Z109"/>
  <c r="W119" i="14" l="1"/>
  <c r="X119" s="1"/>
  <c r="Y119" s="1"/>
  <c r="Z119"/>
  <c r="W110" i="13"/>
  <c r="X110" s="1"/>
  <c r="Y110" s="1"/>
  <c r="W120" i="14" l="1"/>
  <c r="X120" s="1"/>
  <c r="Y120" s="1"/>
  <c r="Z120"/>
  <c r="Z110" i="13"/>
  <c r="W121" i="14" l="1"/>
  <c r="X121" s="1"/>
  <c r="Y121" s="1"/>
  <c r="Z121"/>
  <c r="W111" i="13"/>
  <c r="X111" s="1"/>
  <c r="Y111" s="1"/>
  <c r="W122" i="14" l="1"/>
  <c r="X122" s="1"/>
  <c r="Y122" s="1"/>
  <c r="Z111" i="13"/>
  <c r="Z122" i="14" l="1"/>
  <c r="W112" i="13"/>
  <c r="X112" s="1"/>
  <c r="Y112" s="1"/>
  <c r="W123" i="14" l="1"/>
  <c r="X123" s="1"/>
  <c r="Y123" s="1"/>
  <c r="Z123"/>
  <c r="Z112" i="13"/>
  <c r="W124" i="14" l="1"/>
  <c r="X124" s="1"/>
  <c r="Y124" s="1"/>
  <c r="W113" i="13"/>
  <c r="X113" s="1"/>
  <c r="Y113" s="1"/>
  <c r="Z124" i="14" l="1"/>
  <c r="Z113" i="13"/>
  <c r="W125" i="14" l="1"/>
  <c r="X125" s="1"/>
  <c r="Y125" s="1"/>
  <c r="W114" i="13"/>
  <c r="X114" s="1"/>
  <c r="Y114" s="1"/>
  <c r="Z114"/>
  <c r="Z125" i="14" l="1"/>
  <c r="W115" i="13"/>
  <c r="X115" s="1"/>
  <c r="Y115" s="1"/>
  <c r="Z115"/>
  <c r="W126" i="14" l="1"/>
  <c r="X126" s="1"/>
  <c r="Y126" s="1"/>
  <c r="Z126"/>
  <c r="W116" i="13"/>
  <c r="X116" s="1"/>
  <c r="Y116" s="1"/>
  <c r="W127" i="14" l="1"/>
  <c r="X127" s="1"/>
  <c r="Y127" s="1"/>
  <c r="Z116" i="13"/>
  <c r="W117" s="1"/>
  <c r="X117" s="1"/>
  <c r="Y117" s="1"/>
  <c r="Z127" i="14" l="1"/>
  <c r="Z117" i="13"/>
  <c r="W128" i="14" l="1"/>
  <c r="X128" s="1"/>
  <c r="Y128" s="1"/>
  <c r="Z128"/>
  <c r="W118" i="13"/>
  <c r="X118" s="1"/>
  <c r="Y118" s="1"/>
  <c r="Z118"/>
  <c r="W129" i="14" l="1"/>
  <c r="X129" s="1"/>
  <c r="Y129" s="1"/>
  <c r="Z129"/>
  <c r="W119" i="13"/>
  <c r="X119" s="1"/>
  <c r="Y119" s="1"/>
  <c r="W130" i="14" l="1"/>
  <c r="X130" s="1"/>
  <c r="Y130" s="1"/>
  <c r="Z130"/>
  <c r="Z119" i="13"/>
  <c r="W131" i="14" l="1"/>
  <c r="X131" s="1"/>
  <c r="Y131" s="1"/>
  <c r="W120" i="13"/>
  <c r="X120" s="1"/>
  <c r="Y120" s="1"/>
  <c r="Z120"/>
  <c r="Z131" i="14" l="1"/>
  <c r="W121" i="13"/>
  <c r="X121" s="1"/>
  <c r="Y121" s="1"/>
  <c r="Z121"/>
  <c r="W132" i="14" l="1"/>
  <c r="X132" s="1"/>
  <c r="Y132" s="1"/>
  <c r="Z132"/>
  <c r="W122" i="13"/>
  <c r="X122" s="1"/>
  <c r="Y122" s="1"/>
  <c r="Z122"/>
  <c r="W133" i="14" l="1"/>
  <c r="X133" s="1"/>
  <c r="Y133" s="1"/>
  <c r="W123" i="13"/>
  <c r="X123" s="1"/>
  <c r="Y123" s="1"/>
  <c r="Z133" i="14" l="1"/>
  <c r="W134"/>
  <c r="X134" s="1"/>
  <c r="Y134" s="1"/>
  <c r="Z123" i="13"/>
  <c r="Z134" i="14" l="1"/>
  <c r="W124" i="13"/>
  <c r="X124" s="1"/>
  <c r="Y124" s="1"/>
  <c r="W135" i="14" l="1"/>
  <c r="X135" s="1"/>
  <c r="Y135" s="1"/>
  <c r="Z135"/>
  <c r="Z124" i="13"/>
  <c r="W136" i="14" l="1"/>
  <c r="X136" s="1"/>
  <c r="Y136" s="1"/>
  <c r="W125" i="13"/>
  <c r="X125" s="1"/>
  <c r="Y125" s="1"/>
  <c r="Z136" i="14" l="1"/>
  <c r="Z125" i="13"/>
  <c r="W137" i="14" l="1"/>
  <c r="X137" s="1"/>
  <c r="Y137" s="1"/>
  <c r="Z137"/>
  <c r="W126" i="13"/>
  <c r="X126" s="1"/>
  <c r="Y126" s="1"/>
  <c r="W138" i="14" l="1"/>
  <c r="X138" s="1"/>
  <c r="Y138" s="1"/>
  <c r="Z126" i="13"/>
  <c r="Z138" i="14" l="1"/>
  <c r="W139" s="1"/>
  <c r="X139" s="1"/>
  <c r="Y139" s="1"/>
  <c r="W127" i="13"/>
  <c r="X127" s="1"/>
  <c r="Y127" s="1"/>
  <c r="Z139" i="14" l="1"/>
  <c r="Z127" i="13"/>
  <c r="W140" i="14" l="1"/>
  <c r="X140" s="1"/>
  <c r="Y140" s="1"/>
  <c r="Z140"/>
  <c r="W128" i="13"/>
  <c r="X128" s="1"/>
  <c r="Y128" s="1"/>
  <c r="W141" i="14" l="1"/>
  <c r="X141" s="1"/>
  <c r="Y141" s="1"/>
  <c r="Z128" i="13"/>
  <c r="Z141" i="14" l="1"/>
  <c r="W129" i="13"/>
  <c r="X129" s="1"/>
  <c r="Y129" s="1"/>
  <c r="Z129"/>
  <c r="W142" i="14" l="1"/>
  <c r="X142" s="1"/>
  <c r="Y142" s="1"/>
  <c r="W130" i="13"/>
  <c r="X130" s="1"/>
  <c r="Y130" s="1"/>
  <c r="Z142" i="14" l="1"/>
  <c r="Z130" i="13"/>
  <c r="W143" i="14" l="1"/>
  <c r="X143" s="1"/>
  <c r="Y143" s="1"/>
  <c r="W131" i="13"/>
  <c r="X131" s="1"/>
  <c r="Y131" s="1"/>
  <c r="Z131"/>
  <c r="Z143" i="14" l="1"/>
  <c r="W132" i="13"/>
  <c r="X132" s="1"/>
  <c r="Y132" s="1"/>
  <c r="W144" i="14" l="1"/>
  <c r="X144" s="1"/>
  <c r="Y144" s="1"/>
  <c r="Z144"/>
  <c r="Z132" i="13"/>
  <c r="W145" i="14" l="1"/>
  <c r="X145" s="1"/>
  <c r="Y145" s="1"/>
  <c r="W133" i="13"/>
  <c r="X133" s="1"/>
  <c r="Y133" s="1"/>
  <c r="Z145" i="14" l="1"/>
  <c r="Z133" i="13"/>
  <c r="W146" i="14" l="1"/>
  <c r="X146" s="1"/>
  <c r="Y146" s="1"/>
  <c r="W134" i="13"/>
  <c r="X134" s="1"/>
  <c r="Y134" s="1"/>
  <c r="Z146" i="14" l="1"/>
  <c r="Z134" i="13"/>
  <c r="W147" i="14" l="1"/>
  <c r="X147" s="1"/>
  <c r="Y147" s="1"/>
  <c r="W135" i="13"/>
  <c r="X135" s="1"/>
  <c r="Y135" s="1"/>
  <c r="Z135"/>
  <c r="Z147" i="14" l="1"/>
  <c r="W136" i="13"/>
  <c r="X136" s="1"/>
  <c r="Y136" s="1"/>
  <c r="W148" i="14" l="1"/>
  <c r="X148" s="1"/>
  <c r="Y148" s="1"/>
  <c r="Z136" i="13"/>
  <c r="Z148" i="14" l="1"/>
  <c r="W137" i="13"/>
  <c r="X137" s="1"/>
  <c r="Y137" s="1"/>
  <c r="W149" i="14" l="1"/>
  <c r="X149" s="1"/>
  <c r="Y149" s="1"/>
  <c r="Z137" i="13"/>
  <c r="Z149" i="14" l="1"/>
  <c r="W138" i="13"/>
  <c r="X138" s="1"/>
  <c r="Y138" s="1"/>
  <c r="W150" i="14" l="1"/>
  <c r="X150" s="1"/>
  <c r="Y150" s="1"/>
  <c r="Z150"/>
  <c r="Z138" i="13"/>
  <c r="W151" i="14" l="1"/>
  <c r="X151" s="1"/>
  <c r="Y151" s="1"/>
  <c r="W139" i="13"/>
  <c r="X139" s="1"/>
  <c r="Y139" s="1"/>
  <c r="Z151" i="14" l="1"/>
  <c r="Z139" i="13"/>
  <c r="W152" i="14" l="1"/>
  <c r="X152" s="1"/>
  <c r="Y152" s="1"/>
  <c r="Z152"/>
  <c r="W140" i="13"/>
  <c r="X140" s="1"/>
  <c r="Y140" s="1"/>
  <c r="Z140"/>
  <c r="W153" i="14" l="1"/>
  <c r="X153" s="1"/>
  <c r="Y153" s="1"/>
  <c r="Z153"/>
  <c r="W141" i="13"/>
  <c r="X141" s="1"/>
  <c r="Y141" s="1"/>
  <c r="W154" i="14" l="1"/>
  <c r="X154" s="1"/>
  <c r="Y154" s="1"/>
  <c r="Z141" i="13"/>
  <c r="Z154" i="14" l="1"/>
  <c r="W142" i="13"/>
  <c r="X142" s="1"/>
  <c r="Y142" s="1"/>
  <c r="W155" i="14" l="1"/>
  <c r="X155" s="1"/>
  <c r="Y155" s="1"/>
  <c r="Z155"/>
  <c r="Z142" i="13"/>
  <c r="W156" i="14" l="1"/>
  <c r="X156" s="1"/>
  <c r="Y156" s="1"/>
  <c r="W143" i="13"/>
  <c r="X143" s="1"/>
  <c r="Y143" s="1"/>
  <c r="Z156" i="14" l="1"/>
  <c r="Z143" i="13"/>
  <c r="W157" i="14" l="1"/>
  <c r="X157" s="1"/>
  <c r="Y157" s="1"/>
  <c r="Z157"/>
  <c r="W144" i="13"/>
  <c r="X144" s="1"/>
  <c r="Y144" s="1"/>
  <c r="W158" i="14" l="1"/>
  <c r="X158" s="1"/>
  <c r="Y158" s="1"/>
  <c r="Z158"/>
  <c r="Z144" i="13"/>
  <c r="W159" i="14" l="1"/>
  <c r="X159" s="1"/>
  <c r="Y159" s="1"/>
  <c r="W145" i="13"/>
  <c r="X145" s="1"/>
  <c r="Y145" s="1"/>
  <c r="Z159" i="14" l="1"/>
  <c r="Z145" i="13"/>
  <c r="W160" i="14" l="1"/>
  <c r="X160" s="1"/>
  <c r="Y160" s="1"/>
  <c r="Z160"/>
  <c r="W146" i="13"/>
  <c r="X146" s="1"/>
  <c r="Y146" s="1"/>
  <c r="Z146"/>
  <c r="W161" i="14" l="1"/>
  <c r="X161" s="1"/>
  <c r="Y161" s="1"/>
  <c r="Z161"/>
  <c r="W147" i="13"/>
  <c r="X147" s="1"/>
  <c r="Y147" s="1"/>
  <c r="W162" i="14" l="1"/>
  <c r="X162" s="1"/>
  <c r="Y162" s="1"/>
  <c r="Z147" i="13"/>
  <c r="Z162" i="14" l="1"/>
  <c r="W148" i="13"/>
  <c r="X148" s="1"/>
  <c r="Y148" s="1"/>
  <c r="Z148"/>
  <c r="W163" i="14" l="1"/>
  <c r="X163" s="1"/>
  <c r="Y163" s="1"/>
  <c r="W149" i="13"/>
  <c r="X149" s="1"/>
  <c r="Y149" s="1"/>
  <c r="Z163" i="14" l="1"/>
  <c r="Z149" i="13"/>
  <c r="W164" i="14" l="1"/>
  <c r="X164" s="1"/>
  <c r="Y164" s="1"/>
  <c r="W150" i="13"/>
  <c r="X150" s="1"/>
  <c r="Y150" s="1"/>
  <c r="Z150"/>
  <c r="Z164" i="14" l="1"/>
  <c r="W151" i="13"/>
  <c r="X151" s="1"/>
  <c r="Y151" s="1"/>
  <c r="W165" i="14" l="1"/>
  <c r="X165" s="1"/>
  <c r="Y165" s="1"/>
  <c r="Z151" i="13"/>
  <c r="Z165" i="14" l="1"/>
  <c r="W152" i="13"/>
  <c r="X152" s="1"/>
  <c r="Y152" s="1"/>
  <c r="W166" i="14" l="1"/>
  <c r="X166" s="1"/>
  <c r="Y166" s="1"/>
  <c r="Z152" i="13"/>
  <c r="Z166" i="14" l="1"/>
  <c r="W153" i="13"/>
  <c r="X153" s="1"/>
  <c r="Y153" s="1"/>
  <c r="W167" i="14" l="1"/>
  <c r="X167" s="1"/>
  <c r="Y167" s="1"/>
  <c r="Z153" i="13"/>
  <c r="Z167" i="14" l="1"/>
  <c r="W154" i="13"/>
  <c r="X154" s="1"/>
  <c r="Y154" s="1"/>
  <c r="W168" i="14" l="1"/>
  <c r="X168" s="1"/>
  <c r="Y168" s="1"/>
  <c r="Z168"/>
  <c r="Z154" i="13"/>
  <c r="W169" i="14" l="1"/>
  <c r="X169" s="1"/>
  <c r="Y169" s="1"/>
  <c r="W155" i="13"/>
  <c r="X155" s="1"/>
  <c r="Y155" s="1"/>
  <c r="Z169" i="14" l="1"/>
  <c r="Z155" i="13"/>
  <c r="Z156"/>
  <c r="W156"/>
  <c r="X156" s="1"/>
  <c r="Y156" s="1"/>
  <c r="W170" i="14" l="1"/>
  <c r="X170" s="1"/>
  <c r="Y170" s="1"/>
  <c r="W157" i="13"/>
  <c r="X157" s="1"/>
  <c r="Y157" s="1"/>
  <c r="Z170" i="14" l="1"/>
  <c r="Z157" i="13"/>
  <c r="W171" i="14" l="1"/>
  <c r="X171" s="1"/>
  <c r="Y171" s="1"/>
  <c r="W158" i="13"/>
  <c r="X158" s="1"/>
  <c r="Y158" s="1"/>
  <c r="Z158"/>
  <c r="Z171" i="14" l="1"/>
  <c r="W172"/>
  <c r="X172" s="1"/>
  <c r="Y172" s="1"/>
  <c r="W159" i="13"/>
  <c r="X159" s="1"/>
  <c r="Y159" s="1"/>
  <c r="Z172" i="14" l="1"/>
  <c r="Z159" i="13"/>
  <c r="W173" i="14" l="1"/>
  <c r="X173" s="1"/>
  <c r="Y173" s="1"/>
  <c r="Z173"/>
  <c r="W160" i="13"/>
  <c r="X160" s="1"/>
  <c r="Y160" s="1"/>
  <c r="W174" i="14" l="1"/>
  <c r="X174" s="1"/>
  <c r="Y174" s="1"/>
  <c r="Z160" i="13"/>
  <c r="Z174" i="14" l="1"/>
  <c r="W161" i="13"/>
  <c r="X161" s="1"/>
  <c r="Y161" s="1"/>
  <c r="W175" i="14" l="1"/>
  <c r="X175" s="1"/>
  <c r="Y175" s="1"/>
  <c r="Z175"/>
  <c r="Z161" i="13"/>
  <c r="W176" i="14" l="1"/>
  <c r="X176" s="1"/>
  <c r="Y176" s="1"/>
  <c r="Z176"/>
  <c r="W162" i="13"/>
  <c r="X162" s="1"/>
  <c r="Y162" s="1"/>
  <c r="W177" i="14" l="1"/>
  <c r="X177" s="1"/>
  <c r="Y177" s="1"/>
  <c r="Z162" i="13"/>
  <c r="Z177" i="14" l="1"/>
  <c r="W163" i="13"/>
  <c r="X163" s="1"/>
  <c r="Y163" s="1"/>
  <c r="W178" i="14" l="1"/>
  <c r="X178" s="1"/>
  <c r="Y178" s="1"/>
  <c r="Z178"/>
  <c r="Z163" i="13"/>
  <c r="W179" i="14" l="1"/>
  <c r="X179" s="1"/>
  <c r="Y179" s="1"/>
  <c r="W164" i="13"/>
  <c r="X164" s="1"/>
  <c r="Y164" s="1"/>
  <c r="Z179" i="14" l="1"/>
  <c r="Z164" i="13"/>
  <c r="W165" s="1"/>
  <c r="X165" s="1"/>
  <c r="Y165" s="1"/>
  <c r="W180" i="14" l="1"/>
  <c r="X180" s="1"/>
  <c r="Y180" s="1"/>
  <c r="Z165" i="13"/>
  <c r="Z180" i="14" l="1"/>
  <c r="W166" i="13"/>
  <c r="X166" s="1"/>
  <c r="Y166" s="1"/>
  <c r="W181" i="14" l="1"/>
  <c r="X181" s="1"/>
  <c r="Y181" s="1"/>
  <c r="Z166" i="13"/>
  <c r="W167"/>
  <c r="X167" s="1"/>
  <c r="Y167" s="1"/>
  <c r="Z181" i="14" l="1"/>
  <c r="Z167" i="13"/>
  <c r="W182" i="14" l="1"/>
  <c r="X182" s="1"/>
  <c r="Y182" s="1"/>
  <c r="W168" i="13"/>
  <c r="X168" s="1"/>
  <c r="Y168" s="1"/>
  <c r="Z182" i="14" l="1"/>
  <c r="Z168" i="13"/>
  <c r="W183" i="14" l="1"/>
  <c r="X183" s="1"/>
  <c r="Y183" s="1"/>
  <c r="W169" i="13"/>
  <c r="X169" s="1"/>
  <c r="Y169" s="1"/>
  <c r="Z183" i="14" l="1"/>
  <c r="W184" s="1"/>
  <c r="X184" s="1"/>
  <c r="Y184" s="1"/>
  <c r="Z169" i="13"/>
  <c r="Z184" i="14" l="1"/>
  <c r="W170" i="13"/>
  <c r="X170" s="1"/>
  <c r="Y170" s="1"/>
  <c r="W185" i="14" l="1"/>
  <c r="X185" s="1"/>
  <c r="Y185" s="1"/>
  <c r="Z170" i="13"/>
  <c r="Z185" i="14" l="1"/>
  <c r="W171" i="13"/>
  <c r="X171" s="1"/>
  <c r="Y171" s="1"/>
  <c r="W186" i="14" l="1"/>
  <c r="X186" s="1"/>
  <c r="Y186" s="1"/>
  <c r="Z171" i="13"/>
  <c r="Z186" i="14" l="1"/>
  <c r="W172" i="13"/>
  <c r="X172" s="1"/>
  <c r="Y172" s="1"/>
  <c r="W187" i="14" l="1"/>
  <c r="X187" s="1"/>
  <c r="Y187" s="1"/>
  <c r="Z187"/>
  <c r="Z172" i="13"/>
  <c r="W188" i="14" l="1"/>
  <c r="X188" s="1"/>
  <c r="Y188" s="1"/>
  <c r="W173" i="13"/>
  <c r="X173" s="1"/>
  <c r="Y173" s="1"/>
  <c r="Z188" i="14" l="1"/>
  <c r="Z173" i="13"/>
  <c r="W189" i="14" l="1"/>
  <c r="X189" s="1"/>
  <c r="Y189" s="1"/>
  <c r="Z189"/>
  <c r="W174" i="13"/>
  <c r="X174" s="1"/>
  <c r="Y174" s="1"/>
  <c r="W190" i="14" l="1"/>
  <c r="X190" s="1"/>
  <c r="Y190" s="1"/>
  <c r="Z174" i="13"/>
  <c r="Z190" i="14" l="1"/>
  <c r="W175" i="13"/>
  <c r="X175" s="1"/>
  <c r="Y175" s="1"/>
  <c r="W191" i="14" l="1"/>
  <c r="X191" s="1"/>
  <c r="Y191" s="1"/>
  <c r="Z191"/>
  <c r="Z175" i="13"/>
  <c r="W192" i="14" l="1"/>
  <c r="X192" s="1"/>
  <c r="Y192" s="1"/>
  <c r="W176" i="13"/>
  <c r="X176" s="1"/>
  <c r="Y176" s="1"/>
  <c r="Z176"/>
  <c r="Z192" i="14" l="1"/>
  <c r="W177" i="13"/>
  <c r="X177" s="1"/>
  <c r="Y177" s="1"/>
  <c r="W193" i="14" l="1"/>
  <c r="X193" s="1"/>
  <c r="Y193" s="1"/>
  <c r="Z193"/>
  <c r="Z177" i="13"/>
  <c r="W194" i="14" l="1"/>
  <c r="X194" s="1"/>
  <c r="Y194" s="1"/>
  <c r="Z194"/>
  <c r="W178" i="13"/>
  <c r="X178" s="1"/>
  <c r="Y178" s="1"/>
  <c r="W195" i="14" l="1"/>
  <c r="X195" s="1"/>
  <c r="Y195" s="1"/>
  <c r="Z178" i="13"/>
  <c r="Z195" i="14" l="1"/>
  <c r="W179" i="13"/>
  <c r="X179" s="1"/>
  <c r="Y179" s="1"/>
  <c r="W196" i="14" l="1"/>
  <c r="X196" s="1"/>
  <c r="Y196" s="1"/>
  <c r="Z196"/>
  <c r="Z179" i="13"/>
  <c r="W197" i="14" l="1"/>
  <c r="X197" s="1"/>
  <c r="Y197" s="1"/>
  <c r="W180" i="13"/>
  <c r="X180" s="1"/>
  <c r="Y180" s="1"/>
  <c r="Z197" i="14" l="1"/>
  <c r="Z180" i="13"/>
  <c r="W181"/>
  <c r="X181" s="1"/>
  <c r="Y181" s="1"/>
  <c r="W198" i="14" l="1"/>
  <c r="X198" s="1"/>
  <c r="Y198" s="1"/>
  <c r="Z181" i="13"/>
  <c r="W182"/>
  <c r="X182" s="1"/>
  <c r="Y182" s="1"/>
  <c r="Z198" i="14" l="1"/>
  <c r="Z182" i="13"/>
  <c r="W183"/>
  <c r="X183" s="1"/>
  <c r="Y183" s="1"/>
  <c r="W199" i="14" l="1"/>
  <c r="X199" s="1"/>
  <c r="Y199" s="1"/>
  <c r="Z183" i="13"/>
  <c r="W184"/>
  <c r="X184" s="1"/>
  <c r="Y184" s="1"/>
  <c r="Z199" i="14" l="1"/>
  <c r="Z184" i="13"/>
  <c r="W200" i="14" l="1"/>
  <c r="X200" s="1"/>
  <c r="Y200" s="1"/>
  <c r="W185" i="13"/>
  <c r="X185" s="1"/>
  <c r="Y185" s="1"/>
  <c r="Z185"/>
  <c r="Z200" i="14" l="1"/>
  <c r="W186" i="13"/>
  <c r="X186" s="1"/>
  <c r="Y186" s="1"/>
  <c r="W201" i="14" l="1"/>
  <c r="X201" s="1"/>
  <c r="Y201" s="1"/>
  <c r="Z201"/>
  <c r="Z186" i="13"/>
  <c r="W187"/>
  <c r="X187" s="1"/>
  <c r="Y187" s="1"/>
  <c r="W202" i="14" l="1"/>
  <c r="X202" s="1"/>
  <c r="Y202" s="1"/>
  <c r="Z187" i="13"/>
  <c r="W188"/>
  <c r="X188" s="1"/>
  <c r="Y188" s="1"/>
  <c r="Z202" i="14" l="1"/>
  <c r="Z188" i="13"/>
  <c r="W203" i="14" l="1"/>
  <c r="X203" s="1"/>
  <c r="Y203" s="1"/>
  <c r="W189" i="13"/>
  <c r="X189" s="1"/>
  <c r="Y189" s="1"/>
  <c r="Z189"/>
  <c r="Z203" i="14" l="1"/>
  <c r="W190" i="13"/>
  <c r="X190" s="1"/>
  <c r="Y190" s="1"/>
  <c r="Z190"/>
  <c r="W204" i="14" l="1"/>
  <c r="X204" s="1"/>
  <c r="Y204" s="1"/>
  <c r="Z204"/>
  <c r="W191" i="13"/>
  <c r="X191" s="1"/>
  <c r="Y191" s="1"/>
  <c r="Z191"/>
  <c r="W205" i="14" l="1"/>
  <c r="X205" s="1"/>
  <c r="Y205" s="1"/>
  <c r="W192" i="13"/>
  <c r="X192" s="1"/>
  <c r="Y192" s="1"/>
  <c r="Z205" i="14" l="1"/>
  <c r="Z192" i="13"/>
  <c r="W206" i="14" l="1"/>
  <c r="X206" s="1"/>
  <c r="Y206" s="1"/>
  <c r="Z206"/>
  <c r="W193" i="13"/>
  <c r="X193" s="1"/>
  <c r="Y193" s="1"/>
  <c r="W207" i="14" l="1"/>
  <c r="X207" s="1"/>
  <c r="Y207" s="1"/>
  <c r="Z207"/>
  <c r="Z193" i="13"/>
  <c r="W208" i="14" l="1"/>
  <c r="X208" s="1"/>
  <c r="Y208" s="1"/>
  <c r="W194" i="13"/>
  <c r="X194" s="1"/>
  <c r="Y194" s="1"/>
  <c r="Z208" i="14" l="1"/>
  <c r="Z194" i="13"/>
  <c r="W209" i="14" l="1"/>
  <c r="X209" s="1"/>
  <c r="Y209" s="1"/>
  <c r="Z209"/>
  <c r="W195" i="13"/>
  <c r="X195" s="1"/>
  <c r="Y195" s="1"/>
  <c r="W210" i="14" l="1"/>
  <c r="X210" s="1"/>
  <c r="Y210" s="1"/>
  <c r="Z195" i="13"/>
  <c r="W196"/>
  <c r="X196" s="1"/>
  <c r="Y196" s="1"/>
  <c r="Z210" i="14" l="1"/>
  <c r="Z196" i="13"/>
  <c r="W197"/>
  <c r="X197" s="1"/>
  <c r="Y197" s="1"/>
  <c r="W211" i="14" l="1"/>
  <c r="X211" s="1"/>
  <c r="Y211" s="1"/>
  <c r="Z211"/>
  <c r="Z197" i="13"/>
  <c r="W212" i="14" l="1"/>
  <c r="X212" s="1"/>
  <c r="Y212" s="1"/>
  <c r="Z212"/>
  <c r="W198" i="13"/>
  <c r="X198" s="1"/>
  <c r="Y198" s="1"/>
  <c r="Z198"/>
  <c r="W213" i="14" l="1"/>
  <c r="X213" s="1"/>
  <c r="Y213" s="1"/>
  <c r="W199" i="13"/>
  <c r="X199" s="1"/>
  <c r="Y199" s="1"/>
  <c r="Z213" i="14" l="1"/>
  <c r="Z199" i="13"/>
  <c r="W214" i="14" l="1"/>
  <c r="X214" s="1"/>
  <c r="Y214" s="1"/>
  <c r="Z214"/>
  <c r="W200" i="13"/>
  <c r="X200" s="1"/>
  <c r="Y200" s="1"/>
  <c r="W215" i="14" l="1"/>
  <c r="X215" s="1"/>
  <c r="Y215" s="1"/>
  <c r="Z200" i="13"/>
  <c r="Z215" i="14" l="1"/>
  <c r="W201" i="13"/>
  <c r="X201" s="1"/>
  <c r="Y201" s="1"/>
  <c r="W216" i="14" l="1"/>
  <c r="X216" s="1"/>
  <c r="Y216" s="1"/>
  <c r="Z201" i="13"/>
  <c r="Z216" i="14" l="1"/>
  <c r="W202" i="13"/>
  <c r="X202" s="1"/>
  <c r="Y202" s="1"/>
  <c r="W217" i="14" l="1"/>
  <c r="X217" s="1"/>
  <c r="Y217" s="1"/>
  <c r="Z217"/>
  <c r="Z202" i="13"/>
  <c r="W218" i="14" l="1"/>
  <c r="X218" s="1"/>
  <c r="Y218" s="1"/>
  <c r="W203" i="13"/>
  <c r="X203" s="1"/>
  <c r="Y203" s="1"/>
  <c r="Z218" i="14" l="1"/>
  <c r="Z203" i="13"/>
  <c r="W219" i="14" l="1"/>
  <c r="X219" s="1"/>
  <c r="Y219" s="1"/>
  <c r="Z219"/>
  <c r="W204" i="13"/>
  <c r="X204" s="1"/>
  <c r="Y204" s="1"/>
  <c r="W220" i="14" l="1"/>
  <c r="X220" s="1"/>
  <c r="Y220" s="1"/>
  <c r="Z204" i="13"/>
  <c r="Z220" i="14" l="1"/>
  <c r="W205" i="13"/>
  <c r="X205" s="1"/>
  <c r="Y205" s="1"/>
  <c r="W221" i="14" l="1"/>
  <c r="X221" s="1"/>
  <c r="Y221" s="1"/>
  <c r="Z221"/>
  <c r="Z205" i="13"/>
  <c r="W222" i="14" l="1"/>
  <c r="X222" s="1"/>
  <c r="Y222" s="1"/>
  <c r="W206" i="13"/>
  <c r="X206" s="1"/>
  <c r="Y206" s="1"/>
  <c r="Z222" i="14" l="1"/>
  <c r="Z206" i="13"/>
  <c r="W223" i="14" l="1"/>
  <c r="X223" s="1"/>
  <c r="Y223" s="1"/>
  <c r="Z223"/>
  <c r="W207" i="13"/>
  <c r="X207" s="1"/>
  <c r="Y207" s="1"/>
  <c r="W224" i="14" l="1"/>
  <c r="X224" s="1"/>
  <c r="Y224" s="1"/>
  <c r="Z207" i="13"/>
  <c r="Z224" i="14" l="1"/>
  <c r="W208" i="13"/>
  <c r="X208" s="1"/>
  <c r="Y208" s="1"/>
  <c r="W225" i="14" l="1"/>
  <c r="X225" s="1"/>
  <c r="Y225" s="1"/>
  <c r="Z225"/>
  <c r="Z208" i="13"/>
  <c r="W226" i="14" l="1"/>
  <c r="X226" s="1"/>
  <c r="Y226" s="1"/>
  <c r="W209" i="13"/>
  <c r="X209" s="1"/>
  <c r="Y209" s="1"/>
  <c r="Z209"/>
  <c r="Z226" i="14" l="1"/>
  <c r="W210" i="13"/>
  <c r="X210" s="1"/>
  <c r="Y210" s="1"/>
  <c r="W227" i="14" l="1"/>
  <c r="X227" s="1"/>
  <c r="Y227" s="1"/>
  <c r="Z227"/>
  <c r="Z210" i="13"/>
  <c r="W228" i="14" l="1"/>
  <c r="X228" s="1"/>
  <c r="Y228" s="1"/>
  <c r="W211" i="13"/>
  <c r="X211" s="1"/>
  <c r="Y211" s="1"/>
  <c r="Z211"/>
  <c r="Z228" i="14" l="1"/>
  <c r="W212" i="13"/>
  <c r="X212" s="1"/>
  <c r="Y212" s="1"/>
  <c r="Z212"/>
  <c r="W229" i="14" l="1"/>
  <c r="X229" s="1"/>
  <c r="Y229" s="1"/>
  <c r="W213" i="13"/>
  <c r="X213" s="1"/>
  <c r="Y213" s="1"/>
  <c r="Z229" i="14" l="1"/>
  <c r="Z213" i="13"/>
  <c r="W214"/>
  <c r="X214" s="1"/>
  <c r="Y214" s="1"/>
  <c r="W230" i="14" l="1"/>
  <c r="X230" s="1"/>
  <c r="Y230" s="1"/>
  <c r="Z214" i="13"/>
  <c r="W215"/>
  <c r="X215" s="1"/>
  <c r="Y215" s="1"/>
  <c r="Z230" i="14" l="1"/>
  <c r="Z215" i="13"/>
  <c r="W231" i="14" l="1"/>
  <c r="X231" s="1"/>
  <c r="Y231" s="1"/>
  <c r="W216" i="13"/>
  <c r="X216" s="1"/>
  <c r="Y216" s="1"/>
  <c r="Z231" i="14" l="1"/>
  <c r="Z216" i="13"/>
  <c r="W232" i="14" l="1"/>
  <c r="X232" s="1"/>
  <c r="Y232" s="1"/>
  <c r="Z232"/>
  <c r="W217" i="13"/>
  <c r="X217" s="1"/>
  <c r="Y217" s="1"/>
  <c r="W233" i="14" l="1"/>
  <c r="X233" s="1"/>
  <c r="Y233" s="1"/>
  <c r="Z217" i="13"/>
  <c r="Z233" i="14" l="1"/>
  <c r="W218" i="13"/>
  <c r="X218" s="1"/>
  <c r="Y218" s="1"/>
  <c r="Z218"/>
  <c r="W234" i="14" l="1"/>
  <c r="X234" s="1"/>
  <c r="Y234" s="1"/>
  <c r="Z234"/>
  <c r="W219" i="13"/>
  <c r="X219" s="1"/>
  <c r="Y219" s="1"/>
  <c r="W235" i="14" l="1"/>
  <c r="X235" s="1"/>
  <c r="Y235" s="1"/>
  <c r="Z235"/>
  <c r="Z219" i="13"/>
  <c r="W236" i="14" l="1"/>
  <c r="X236" s="1"/>
  <c r="Y236" s="1"/>
  <c r="W220" i="13"/>
  <c r="X220" s="1"/>
  <c r="Y220" s="1"/>
  <c r="Z220"/>
  <c r="Z236" i="14" l="1"/>
  <c r="W221" i="13"/>
  <c r="X221" s="1"/>
  <c r="Y221" s="1"/>
  <c r="W237" i="14" l="1"/>
  <c r="X237" s="1"/>
  <c r="Y237" s="1"/>
  <c r="Z221" i="13"/>
  <c r="Z237" i="14" l="1"/>
  <c r="W222" i="13"/>
  <c r="X222" s="1"/>
  <c r="Y222" s="1"/>
  <c r="Z222"/>
  <c r="W238" i="14" l="1"/>
  <c r="X238" s="1"/>
  <c r="Y238" s="1"/>
  <c r="W223" i="13"/>
  <c r="X223" s="1"/>
  <c r="Y223" s="1"/>
  <c r="Z223"/>
  <c r="Z238" i="14" l="1"/>
  <c r="W224" i="13"/>
  <c r="X224" s="1"/>
  <c r="Y224" s="1"/>
  <c r="W239" i="14" l="1"/>
  <c r="X239" s="1"/>
  <c r="Y239" s="1"/>
  <c r="Z224" i="13"/>
  <c r="Z239" i="14" l="1"/>
  <c r="W225" i="13"/>
  <c r="X225" s="1"/>
  <c r="Y225" s="1"/>
  <c r="Z225"/>
  <c r="W240" i="14" l="1"/>
  <c r="X240" s="1"/>
  <c r="Y240" s="1"/>
  <c r="W226" i="13"/>
  <c r="X226" s="1"/>
  <c r="Y226" s="1"/>
  <c r="Z226"/>
  <c r="Z240" i="14" l="1"/>
  <c r="W227" i="13"/>
  <c r="X227" s="1"/>
  <c r="Y227" s="1"/>
  <c r="W241" i="14" l="1"/>
  <c r="X241" s="1"/>
  <c r="Y241" s="1"/>
  <c r="Z227" i="13"/>
  <c r="Z241" i="14" l="1"/>
  <c r="W228" i="13"/>
  <c r="X228" s="1"/>
  <c r="Y228" s="1"/>
  <c r="W242" i="14" l="1"/>
  <c r="X242" s="1"/>
  <c r="Y242" s="1"/>
  <c r="Z242"/>
  <c r="Z228" i="13"/>
  <c r="W229"/>
  <c r="X229" s="1"/>
  <c r="Y229" s="1"/>
  <c r="W243" i="14" l="1"/>
  <c r="X243" s="1"/>
  <c r="Y243" s="1"/>
  <c r="Z229" i="13"/>
  <c r="W230"/>
  <c r="X230" s="1"/>
  <c r="Y230" s="1"/>
  <c r="Z243" i="14" l="1"/>
  <c r="Z230" i="13"/>
  <c r="W244" i="14" l="1"/>
  <c r="X244" s="1"/>
  <c r="Y244" s="1"/>
  <c r="W231" i="13"/>
  <c r="X231" s="1"/>
  <c r="Y231" s="1"/>
  <c r="Z244" i="14" l="1"/>
  <c r="Z231" i="13"/>
  <c r="W245" i="14" l="1"/>
  <c r="X245" s="1"/>
  <c r="Y245" s="1"/>
  <c r="W232" i="13"/>
  <c r="X232" s="1"/>
  <c r="Y232" s="1"/>
  <c r="Z232"/>
  <c r="Z245" i="14" l="1"/>
  <c r="W233" i="13"/>
  <c r="X233" s="1"/>
  <c r="Y233" s="1"/>
  <c r="W246" i="14" l="1"/>
  <c r="X246" s="1"/>
  <c r="Y246" s="1"/>
  <c r="Z233" i="13"/>
  <c r="W234"/>
  <c r="X234" s="1"/>
  <c r="Y234" s="1"/>
  <c r="Z246" i="14" l="1"/>
  <c r="Z234" i="13"/>
  <c r="W235"/>
  <c r="X235" s="1"/>
  <c r="Y235" s="1"/>
  <c r="W247" i="14" l="1"/>
  <c r="X247" s="1"/>
  <c r="Y247" s="1"/>
  <c r="Z235" i="13"/>
  <c r="W236"/>
  <c r="X236" s="1"/>
  <c r="Y236" s="1"/>
  <c r="Z247" i="14" l="1"/>
  <c r="Z236" i="13"/>
  <c r="W237"/>
  <c r="X237" s="1"/>
  <c r="Y237" s="1"/>
  <c r="W248" i="14" l="1"/>
  <c r="X248" s="1"/>
  <c r="Y248" s="1"/>
  <c r="Z237" i="13"/>
  <c r="Z248" i="14" l="1"/>
  <c r="W238" i="13"/>
  <c r="X238" s="1"/>
  <c r="Y238" s="1"/>
  <c r="Z238"/>
  <c r="W249" i="14" l="1"/>
  <c r="X249" s="1"/>
  <c r="Y249" s="1"/>
  <c r="W239" i="13"/>
  <c r="X239" s="1"/>
  <c r="Y239" s="1"/>
  <c r="Z249" i="14" l="1"/>
  <c r="Z239" i="13"/>
  <c r="W250" i="14" l="1"/>
  <c r="X250" s="1"/>
  <c r="Y250" s="1"/>
  <c r="W240" i="13"/>
  <c r="X240" s="1"/>
  <c r="Y240" s="1"/>
  <c r="Z250" i="14" l="1"/>
  <c r="Z240" i="13"/>
  <c r="W241"/>
  <c r="X241" s="1"/>
  <c r="Y241" s="1"/>
  <c r="W251" i="14" l="1"/>
  <c r="X251" s="1"/>
  <c r="Y251" s="1"/>
  <c r="Z251"/>
  <c r="Z241" i="13"/>
  <c r="W252" i="14" l="1"/>
  <c r="X252" s="1"/>
  <c r="Y252" s="1"/>
  <c r="W242" i="13"/>
  <c r="X242" s="1"/>
  <c r="Y242" s="1"/>
  <c r="Z242"/>
  <c r="Z252" i="14" l="1"/>
  <c r="W243" i="13"/>
  <c r="X243" s="1"/>
  <c r="Y243" s="1"/>
  <c r="W253" i="14" l="1"/>
  <c r="X253" s="1"/>
  <c r="Y253" s="1"/>
  <c r="Z243" i="13"/>
  <c r="Z253" i="14" l="1"/>
  <c r="W244" i="13"/>
  <c r="X244" s="1"/>
  <c r="Y244" s="1"/>
  <c r="W254" i="14" l="1"/>
  <c r="X254" s="1"/>
  <c r="Y254" s="1"/>
  <c r="Z244" i="13"/>
  <c r="Z254" i="14" l="1"/>
  <c r="W245" i="13"/>
  <c r="X245" s="1"/>
  <c r="Y245" s="1"/>
  <c r="W255" i="14" l="1"/>
  <c r="X255" s="1"/>
  <c r="Y255" s="1"/>
  <c r="Z245" i="13"/>
  <c r="Z255" i="14" l="1"/>
  <c r="W246" i="13"/>
  <c r="X246" s="1"/>
  <c r="Y246" s="1"/>
  <c r="W256" i="14" l="1"/>
  <c r="X256" s="1"/>
  <c r="Y256" s="1"/>
  <c r="Z246" i="13"/>
  <c r="Z256" i="14" l="1"/>
  <c r="W247" i="13"/>
  <c r="X247" s="1"/>
  <c r="Y247" s="1"/>
  <c r="W257" i="14" l="1"/>
  <c r="X257" s="1"/>
  <c r="Y257" s="1"/>
  <c r="Z247" i="13"/>
  <c r="Z257" i="14" l="1"/>
  <c r="W248" i="13"/>
  <c r="X248" s="1"/>
  <c r="Y248" s="1"/>
  <c r="W258" i="14" l="1"/>
  <c r="X258" s="1"/>
  <c r="Y258" s="1"/>
  <c r="Z248" i="13"/>
  <c r="Z258" i="14" l="1"/>
  <c r="W249" i="13"/>
  <c r="X249" s="1"/>
  <c r="Y249" s="1"/>
  <c r="Z249"/>
  <c r="W259" i="14" l="1"/>
  <c r="X259" s="1"/>
  <c r="Y259" s="1"/>
  <c r="W250" i="13"/>
  <c r="X250" s="1"/>
  <c r="Y250" s="1"/>
  <c r="Z259" i="14" l="1"/>
  <c r="Z250" i="13"/>
  <c r="W260" i="14" l="1"/>
  <c r="X260" s="1"/>
  <c r="Y260" s="1"/>
  <c r="Z260"/>
  <c r="W251" i="13"/>
  <c r="X251" s="1"/>
  <c r="Y251" s="1"/>
  <c r="W261" i="14" l="1"/>
  <c r="X261" s="1"/>
  <c r="Y261" s="1"/>
  <c r="Z251" i="13"/>
  <c r="Z261" i="14" l="1"/>
  <c r="W252" i="13"/>
  <c r="X252" s="1"/>
  <c r="Y252" s="1"/>
  <c r="Z252"/>
  <c r="W262" i="14" l="1"/>
  <c r="X262" s="1"/>
  <c r="Y262" s="1"/>
  <c r="W253" i="13"/>
  <c r="X253" s="1"/>
  <c r="Y253" s="1"/>
  <c r="Z262" i="14" l="1"/>
  <c r="Z253" i="13"/>
  <c r="W263" i="14" l="1"/>
  <c r="X263" s="1"/>
  <c r="Y263" s="1"/>
  <c r="W254" i="13"/>
  <c r="X254" s="1"/>
  <c r="Y254" s="1"/>
  <c r="Z263" i="14" l="1"/>
  <c r="Z254" i="13"/>
  <c r="W264" i="14" l="1"/>
  <c r="X264" s="1"/>
  <c r="Y264" s="1"/>
  <c r="W255" i="13"/>
  <c r="X255" s="1"/>
  <c r="Y255" s="1"/>
  <c r="Z264" i="14" l="1"/>
  <c r="Z255" i="13"/>
  <c r="W265" i="14" l="1"/>
  <c r="X265" s="1"/>
  <c r="Y265" s="1"/>
  <c r="W256" i="13"/>
  <c r="X256" s="1"/>
  <c r="Y256" s="1"/>
  <c r="Z265" i="14" l="1"/>
  <c r="Z256" i="13"/>
  <c r="W266" i="14" l="1"/>
  <c r="X266" s="1"/>
  <c r="Y266" s="1"/>
  <c r="W257" i="13"/>
  <c r="X257" s="1"/>
  <c r="Y257" s="1"/>
  <c r="Z266" i="14" l="1"/>
  <c r="Z257" i="13"/>
  <c r="W267" i="14" l="1"/>
  <c r="X267" s="1"/>
  <c r="Y267" s="1"/>
  <c r="W258" i="13"/>
  <c r="X258" s="1"/>
  <c r="Y258" s="1"/>
  <c r="Z267" i="14" l="1"/>
  <c r="Z258" i="13"/>
  <c r="W268" i="14" l="1"/>
  <c r="X268" s="1"/>
  <c r="Y268" s="1"/>
  <c r="W259" i="13"/>
  <c r="X259" s="1"/>
  <c r="Y259" s="1"/>
  <c r="Z268" i="14" l="1"/>
  <c r="Z259" i="13"/>
  <c r="W269" i="14" l="1"/>
  <c r="X269" s="1"/>
  <c r="Y269" s="1"/>
  <c r="W260" i="13"/>
  <c r="X260" s="1"/>
  <c r="Y260" s="1"/>
  <c r="Z269" i="14" l="1"/>
  <c r="Z260" i="13"/>
  <c r="W270" i="14" l="1"/>
  <c r="X270" s="1"/>
  <c r="Y270" s="1"/>
  <c r="W261" i="13"/>
  <c r="X261" s="1"/>
  <c r="Y261" s="1"/>
  <c r="Z270" i="14" l="1"/>
  <c r="Z261" i="13"/>
  <c r="W271" i="14" l="1"/>
  <c r="X271" s="1"/>
  <c r="Y271" s="1"/>
  <c r="W262" i="13"/>
  <c r="X262" s="1"/>
  <c r="Y262" s="1"/>
  <c r="Z271" i="14" l="1"/>
  <c r="Z262" i="13"/>
  <c r="W272" i="14" l="1"/>
  <c r="X272" s="1"/>
  <c r="Y272" s="1"/>
  <c r="Z272"/>
  <c r="W263" i="13"/>
  <c r="X263" s="1"/>
  <c r="Y263" s="1"/>
  <c r="W273" i="14" l="1"/>
  <c r="X273" s="1"/>
  <c r="Y273" s="1"/>
  <c r="Z263" i="13"/>
  <c r="Z273" i="14" l="1"/>
  <c r="W264" i="13"/>
  <c r="X264" s="1"/>
  <c r="Y264" s="1"/>
  <c r="Z264"/>
  <c r="W274" i="14" l="1"/>
  <c r="X274" s="1"/>
  <c r="Y274" s="1"/>
  <c r="W265" i="13"/>
  <c r="X265" s="1"/>
  <c r="Y265" s="1"/>
  <c r="Z274" i="14" l="1"/>
  <c r="Z265" i="13"/>
  <c r="W266"/>
  <c r="X266" s="1"/>
  <c r="Y266" s="1"/>
  <c r="W275" i="14" l="1"/>
  <c r="X275" s="1"/>
  <c r="Y275" s="1"/>
  <c r="Z266" i="13"/>
  <c r="W267"/>
  <c r="X267" s="1"/>
  <c r="Y267" s="1"/>
  <c r="Z275" i="14" l="1"/>
  <c r="Z267" i="13"/>
  <c r="W268"/>
  <c r="X268" s="1"/>
  <c r="Y268" s="1"/>
  <c r="W276" i="14" l="1"/>
  <c r="X276" s="1"/>
  <c r="Y276" s="1"/>
  <c r="Z268" i="13"/>
  <c r="Z276" i="14" l="1"/>
  <c r="W269" i="13"/>
  <c r="X269" s="1"/>
  <c r="Y269" s="1"/>
  <c r="Z269"/>
  <c r="W277" i="14" l="1"/>
  <c r="X277" s="1"/>
  <c r="Y277" s="1"/>
  <c r="W270" i="13"/>
  <c r="X270" s="1"/>
  <c r="Y270" s="1"/>
  <c r="Z277" i="14" l="1"/>
  <c r="W278" s="1"/>
  <c r="X278" s="1"/>
  <c r="Y278" s="1"/>
  <c r="Z270" i="13"/>
  <c r="Z278" i="14" l="1"/>
  <c r="W271" i="13"/>
  <c r="X271" s="1"/>
  <c r="Y271" s="1"/>
  <c r="W279" i="14" l="1"/>
  <c r="X279" s="1"/>
  <c r="Y279" s="1"/>
  <c r="Z271" i="13"/>
  <c r="Z279" i="14" l="1"/>
  <c r="W272" i="13"/>
  <c r="X272" s="1"/>
  <c r="Y272" s="1"/>
  <c r="W280" i="14" l="1"/>
  <c r="X280" s="1"/>
  <c r="Y280" s="1"/>
  <c r="Z272" i="13"/>
  <c r="Z280" i="14" l="1"/>
  <c r="W273" i="13"/>
  <c r="X273" s="1"/>
  <c r="Y273" s="1"/>
  <c r="Z273"/>
  <c r="W281" i="14" l="1"/>
  <c r="X281" s="1"/>
  <c r="Y281" s="1"/>
  <c r="W274" i="13"/>
  <c r="X274" s="1"/>
  <c r="Y274" s="1"/>
  <c r="Z281" i="14" l="1"/>
  <c r="Z274" i="13"/>
  <c r="W275"/>
  <c r="X275" s="1"/>
  <c r="Y275" s="1"/>
  <c r="W282" i="14" l="1"/>
  <c r="X282" s="1"/>
  <c r="Y282" s="1"/>
  <c r="Z275" i="13"/>
  <c r="W276"/>
  <c r="X276" s="1"/>
  <c r="Y276" s="1"/>
  <c r="Z282" i="14" l="1"/>
  <c r="Z276" i="13"/>
  <c r="W283" i="14" l="1"/>
  <c r="X283" s="1"/>
  <c r="Y283" s="1"/>
  <c r="W277" i="13"/>
  <c r="X277" s="1"/>
  <c r="Y277" s="1"/>
  <c r="Z283" i="14" l="1"/>
  <c r="Z277" i="13"/>
  <c r="W284" i="14" l="1"/>
  <c r="X284" s="1"/>
  <c r="Y284" s="1"/>
  <c r="W278" i="13"/>
  <c r="X278" s="1"/>
  <c r="Y278" s="1"/>
  <c r="Z284" i="14" l="1"/>
  <c r="Z278" i="13"/>
  <c r="W285" i="14" l="1"/>
  <c r="X285" s="1"/>
  <c r="Y285" s="1"/>
  <c r="W279" i="13"/>
  <c r="X279" s="1"/>
  <c r="Y279" s="1"/>
  <c r="Z279"/>
  <c r="Z285" i="14" l="1"/>
  <c r="W280" i="13"/>
  <c r="X280" s="1"/>
  <c r="Y280" s="1"/>
  <c r="W286" i="14" l="1"/>
  <c r="X286" s="1"/>
  <c r="Y286" s="1"/>
  <c r="Z280" i="13"/>
  <c r="Z286" i="14" l="1"/>
  <c r="W281" i="13"/>
  <c r="X281" s="1"/>
  <c r="Y281" s="1"/>
  <c r="Z281"/>
  <c r="W287" i="14" l="1"/>
  <c r="X287" s="1"/>
  <c r="Y287" s="1"/>
  <c r="W282" i="13"/>
  <c r="X282" s="1"/>
  <c r="Y282" s="1"/>
  <c r="Z287" i="14" l="1"/>
  <c r="Z282" i="13"/>
  <c r="W288" i="14" l="1"/>
  <c r="X288" s="1"/>
  <c r="Y288" s="1"/>
  <c r="W283" i="13"/>
  <c r="X283" s="1"/>
  <c r="Y283" s="1"/>
  <c r="Z288" i="14" l="1"/>
  <c r="Z283" i="13"/>
  <c r="W289" i="14" l="1"/>
  <c r="X289" s="1"/>
  <c r="Y289" s="1"/>
  <c r="W284" i="13"/>
  <c r="X284" s="1"/>
  <c r="Y284" s="1"/>
  <c r="Z289" i="14" l="1"/>
  <c r="Z284" i="13"/>
  <c r="W285"/>
  <c r="X285" s="1"/>
  <c r="Y285" s="1"/>
  <c r="W290" i="14" l="1"/>
  <c r="X290" s="1"/>
  <c r="Y290" s="1"/>
  <c r="Z285" i="13"/>
  <c r="Z290" i="14" l="1"/>
  <c r="W286" i="13"/>
  <c r="X286" s="1"/>
  <c r="Y286" s="1"/>
  <c r="W291" i="14" l="1"/>
  <c r="X291" s="1"/>
  <c r="Y291" s="1"/>
  <c r="Z286" i="13"/>
  <c r="Z291" i="14" l="1"/>
  <c r="W287" i="13"/>
  <c r="X287" s="1"/>
  <c r="Y287" s="1"/>
  <c r="W292" i="14" l="1"/>
  <c r="X292" s="1"/>
  <c r="Y292" s="1"/>
  <c r="Z287" i="13"/>
  <c r="Z292" i="14" l="1"/>
  <c r="W288" i="13"/>
  <c r="X288" s="1"/>
  <c r="Y288" s="1"/>
  <c r="W293" i="14" l="1"/>
  <c r="X293" s="1"/>
  <c r="Y293" s="1"/>
  <c r="Z288" i="13"/>
  <c r="Z293" i="14" l="1"/>
  <c r="W289" i="13"/>
  <c r="X289" s="1"/>
  <c r="Y289" s="1"/>
  <c r="Z289"/>
  <c r="W294" i="14" l="1"/>
  <c r="X294" s="1"/>
  <c r="Y294" s="1"/>
  <c r="W290" i="13"/>
  <c r="X290" s="1"/>
  <c r="Y290" s="1"/>
  <c r="Z290"/>
  <c r="Z294" i="14" l="1"/>
  <c r="W291" i="13"/>
  <c r="X291" s="1"/>
  <c r="Y291" s="1"/>
  <c r="Z291"/>
  <c r="W295" i="14" l="1"/>
  <c r="X295" s="1"/>
  <c r="Y295" s="1"/>
  <c r="W292" i="13"/>
  <c r="X292" s="1"/>
  <c r="Y292" s="1"/>
  <c r="Z295" i="14" l="1"/>
  <c r="Z292" i="13"/>
  <c r="W296" i="14" l="1"/>
  <c r="X296" s="1"/>
  <c r="Y296" s="1"/>
  <c r="W293" i="13"/>
  <c r="X293" s="1"/>
  <c r="Y293" s="1"/>
  <c r="Z293"/>
  <c r="Z296" i="14" l="1"/>
  <c r="W294" i="13"/>
  <c r="X294" s="1"/>
  <c r="Y294" s="1"/>
  <c r="W297" i="14" l="1"/>
  <c r="X297" s="1"/>
  <c r="Y297" s="1"/>
  <c r="Z294" i="13"/>
  <c r="Z297" i="14" l="1"/>
  <c r="W295" i="13"/>
  <c r="X295" s="1"/>
  <c r="Y295" s="1"/>
  <c r="W298" i="14" l="1"/>
  <c r="X298" s="1"/>
  <c r="Y298" s="1"/>
  <c r="Z295" i="13"/>
  <c r="Z298" i="14" l="1"/>
  <c r="W296" i="13"/>
  <c r="X296" s="1"/>
  <c r="Y296" s="1"/>
  <c r="W299" i="14" l="1"/>
  <c r="X299" s="1"/>
  <c r="Y299" s="1"/>
  <c r="Z296" i="13"/>
  <c r="Z299" i="14" l="1"/>
  <c r="W297" i="13"/>
  <c r="X297" s="1"/>
  <c r="Y297" s="1"/>
  <c r="Z297"/>
  <c r="W300" i="14" l="1"/>
  <c r="X300" s="1"/>
  <c r="Y300" s="1"/>
  <c r="W298" i="13"/>
  <c r="X298" s="1"/>
  <c r="Y298" s="1"/>
  <c r="Z298"/>
  <c r="Z300" i="14" l="1"/>
  <c r="W299" i="13"/>
  <c r="X299" s="1"/>
  <c r="Y299" s="1"/>
  <c r="Z299"/>
  <c r="W301" i="14" l="1"/>
  <c r="X301" s="1"/>
  <c r="Y301" s="1"/>
  <c r="W300" i="13"/>
  <c r="X300" s="1"/>
  <c r="Y300" s="1"/>
  <c r="Z301" i="14" l="1"/>
  <c r="Z300" i="13"/>
  <c r="W302" i="14" l="1"/>
  <c r="X302" s="1"/>
  <c r="Y302" s="1"/>
  <c r="W301" i="13"/>
  <c r="X301" s="1"/>
  <c r="Y301" s="1"/>
  <c r="Z301"/>
  <c r="Z302" i="14" l="1"/>
  <c r="W302" i="13"/>
  <c r="X302" s="1"/>
  <c r="Y302" s="1"/>
  <c r="W303" i="14" l="1"/>
  <c r="X303" s="1"/>
  <c r="Y303" s="1"/>
  <c r="Z302" i="13"/>
  <c r="Z303" i="14" l="1"/>
  <c r="W303" i="13"/>
  <c r="X303" s="1"/>
  <c r="Y303" s="1"/>
  <c r="Z303"/>
  <c r="W304" i="14" l="1"/>
  <c r="X304" s="1"/>
  <c r="Y304" s="1"/>
  <c r="W304" i="13"/>
  <c r="X304" s="1"/>
  <c r="Y304" s="1"/>
  <c r="Z304"/>
  <c r="Z304" i="14" l="1"/>
  <c r="W305" i="13"/>
  <c r="X305" s="1"/>
  <c r="Y305" s="1"/>
  <c r="Z305"/>
  <c r="W305" i="14" l="1"/>
  <c r="X305" s="1"/>
  <c r="Y305" s="1"/>
  <c r="W306" i="13"/>
  <c r="X306" s="1"/>
  <c r="Y306" s="1"/>
  <c r="Z306"/>
  <c r="Z305" i="14" l="1"/>
  <c r="W307" i="13"/>
  <c r="X307" s="1"/>
  <c r="Y307" s="1"/>
  <c r="Z307"/>
  <c r="W306" i="14" l="1"/>
  <c r="X306" s="1"/>
  <c r="Y306" s="1"/>
  <c r="W308" i="13"/>
  <c r="X308" s="1"/>
  <c r="Y308" s="1"/>
  <c r="Z306" i="14" l="1"/>
  <c r="Z308" i="13"/>
  <c r="W307" i="14" l="1"/>
  <c r="X307" s="1"/>
  <c r="Y307" s="1"/>
  <c r="W309" i="13"/>
  <c r="X309" s="1"/>
  <c r="Y309" s="1"/>
  <c r="Z307" i="14" l="1"/>
  <c r="Z309" i="13"/>
  <c r="W310"/>
  <c r="W308" i="14" l="1"/>
  <c r="X308" s="1"/>
  <c r="Y308" s="1"/>
  <c r="X310" i="13"/>
  <c r="W8"/>
  <c r="Z308" i="14" l="1"/>
  <c r="Y310" i="13"/>
  <c r="Z310"/>
  <c r="F11"/>
  <c r="G11"/>
  <c r="C11"/>
  <c r="W309" i="14" l="1"/>
  <c r="X309" s="1"/>
  <c r="Y309" s="1"/>
  <c r="F12" i="13"/>
  <c r="G12"/>
  <c r="D13" s="1"/>
  <c r="C13" s="1"/>
  <c r="Z309" i="14" l="1"/>
  <c r="F13" i="13"/>
  <c r="G13"/>
  <c r="D14" s="1"/>
  <c r="C14" s="1"/>
  <c r="W310" i="14" l="1"/>
  <c r="F14" i="13"/>
  <c r="G14"/>
  <c r="D15" s="1"/>
  <c r="C15" s="1"/>
  <c r="X310" i="14" l="1"/>
  <c r="W8"/>
  <c r="F15" i="13"/>
  <c r="G15"/>
  <c r="D16" s="1"/>
  <c r="C16" s="1"/>
  <c r="Y310" i="14" l="1"/>
  <c r="Z310"/>
  <c r="F16" i="13"/>
  <c r="G16"/>
  <c r="D17" s="1"/>
  <c r="C17" s="1"/>
  <c r="F17" l="1"/>
  <c r="G17"/>
  <c r="D18" s="1"/>
  <c r="C18" s="1"/>
  <c r="F18" l="1"/>
  <c r="G18" l="1"/>
  <c r="D19" s="1"/>
  <c r="C19" s="1"/>
  <c r="F19" l="1"/>
  <c r="G19"/>
  <c r="D20" s="1"/>
  <c r="C20" s="1"/>
  <c r="F20" l="1"/>
  <c r="G20"/>
  <c r="D21" s="1"/>
  <c r="C21" s="1"/>
  <c r="F21" l="1"/>
  <c r="G21"/>
  <c r="D22" s="1"/>
  <c r="C22" s="1"/>
  <c r="F22" l="1"/>
  <c r="G22"/>
  <c r="D23" s="1"/>
  <c r="C23" s="1"/>
  <c r="F23" l="1"/>
  <c r="G23"/>
  <c r="D24" s="1"/>
  <c r="C24" s="1"/>
  <c r="F24" l="1"/>
  <c r="G24"/>
  <c r="D25" s="1"/>
  <c r="C25" s="1"/>
  <c r="F25" l="1"/>
  <c r="G25"/>
  <c r="D26" s="1"/>
  <c r="C26" s="1"/>
  <c r="F26" l="1"/>
  <c r="G26"/>
  <c r="D27" s="1"/>
  <c r="C27" s="1"/>
  <c r="F27" l="1"/>
  <c r="G27"/>
  <c r="D28" s="1"/>
  <c r="C28" s="1"/>
  <c r="F28" l="1"/>
  <c r="G28"/>
  <c r="D29" s="1"/>
  <c r="C29" s="1"/>
  <c r="F29" l="1"/>
  <c r="G29"/>
  <c r="D30" s="1"/>
  <c r="C30" s="1"/>
  <c r="F30" l="1"/>
  <c r="G30"/>
  <c r="D31" s="1"/>
  <c r="C31" s="1"/>
  <c r="F31" l="1"/>
  <c r="G31"/>
  <c r="D32" s="1"/>
  <c r="C32" s="1"/>
  <c r="F32" l="1"/>
  <c r="G32"/>
  <c r="D33" s="1"/>
  <c r="C33" s="1"/>
  <c r="F33" l="1"/>
  <c r="G33"/>
  <c r="D34" s="1"/>
  <c r="C34" s="1"/>
  <c r="F34" l="1"/>
  <c r="G34"/>
  <c r="D35" s="1"/>
  <c r="C35" s="1"/>
  <c r="F35" l="1"/>
  <c r="G35" l="1"/>
  <c r="D36" s="1"/>
  <c r="C36" s="1"/>
  <c r="F36" l="1"/>
  <c r="G36"/>
  <c r="D37" s="1"/>
  <c r="C37" s="1"/>
  <c r="F37" l="1"/>
  <c r="G37"/>
  <c r="D38" s="1"/>
  <c r="C38" s="1"/>
  <c r="F38" l="1"/>
  <c r="G38"/>
  <c r="D39" s="1"/>
  <c r="C39" s="1"/>
  <c r="F39" l="1"/>
  <c r="G39"/>
  <c r="D40" s="1"/>
  <c r="C40" s="1"/>
  <c r="F40" l="1"/>
  <c r="G40"/>
  <c r="D41" s="1"/>
  <c r="C41" s="1"/>
  <c r="F41" l="1"/>
  <c r="G41"/>
  <c r="D42" s="1"/>
  <c r="C42" s="1"/>
  <c r="F42" l="1"/>
  <c r="G42"/>
  <c r="D43" s="1"/>
  <c r="C43" s="1"/>
  <c r="F43" l="1"/>
  <c r="G43"/>
  <c r="D44" s="1"/>
  <c r="C44" s="1"/>
  <c r="F44" l="1"/>
  <c r="G44"/>
  <c r="D45" s="1"/>
  <c r="C45" s="1"/>
  <c r="F45" l="1"/>
  <c r="G45"/>
  <c r="D46" s="1"/>
  <c r="C46" s="1"/>
  <c r="F46" l="1"/>
  <c r="G46"/>
  <c r="D47" s="1"/>
  <c r="C47" s="1"/>
  <c r="F47" l="1"/>
  <c r="G47"/>
  <c r="D48" s="1"/>
  <c r="C48" s="1"/>
  <c r="F48" l="1"/>
  <c r="G48"/>
  <c r="D49" s="1"/>
  <c r="C49" s="1"/>
  <c r="F49" l="1"/>
  <c r="G49"/>
  <c r="D50" s="1"/>
  <c r="C50" s="1"/>
  <c r="F50" l="1"/>
  <c r="G50"/>
  <c r="D51" s="1"/>
  <c r="C51" s="1"/>
  <c r="F51" l="1"/>
  <c r="G51"/>
  <c r="D52" s="1"/>
  <c r="C52" s="1"/>
  <c r="F52" l="1"/>
  <c r="G52" l="1"/>
  <c r="D53" s="1"/>
  <c r="C53" s="1"/>
  <c r="F53" l="1"/>
  <c r="G53"/>
  <c r="D54" s="1"/>
  <c r="C54" s="1"/>
  <c r="F54" l="1"/>
  <c r="G54"/>
  <c r="D55" s="1"/>
  <c r="C55" s="1"/>
  <c r="F55" l="1"/>
  <c r="G55"/>
  <c r="D56" s="1"/>
  <c r="C56" s="1"/>
  <c r="F56" l="1"/>
  <c r="G56"/>
  <c r="D57" s="1"/>
  <c r="C57" s="1"/>
  <c r="F57" l="1"/>
  <c r="G57"/>
  <c r="D58" s="1"/>
  <c r="C58" s="1"/>
  <c r="F58" l="1"/>
  <c r="G58"/>
  <c r="D59" s="1"/>
  <c r="C59" s="1"/>
  <c r="F59" l="1"/>
  <c r="G59"/>
  <c r="D60" s="1"/>
  <c r="C60" s="1"/>
  <c r="F60" l="1"/>
  <c r="G60"/>
  <c r="D61" s="1"/>
  <c r="C61" s="1"/>
  <c r="F61" l="1"/>
  <c r="G61"/>
  <c r="D62" s="1"/>
  <c r="C62" s="1"/>
  <c r="F62" l="1"/>
  <c r="G62"/>
  <c r="D63" s="1"/>
  <c r="C63" s="1"/>
  <c r="F63" l="1"/>
  <c r="G63"/>
  <c r="D64" s="1"/>
  <c r="C64" s="1"/>
  <c r="F64" l="1"/>
  <c r="G64"/>
  <c r="D65" s="1"/>
  <c r="C65" s="1"/>
  <c r="F65" l="1"/>
  <c r="G65"/>
  <c r="D66" s="1"/>
  <c r="C66" s="1"/>
  <c r="F66" l="1"/>
  <c r="G66"/>
  <c r="D67" s="1"/>
  <c r="C67" s="1"/>
  <c r="F67" l="1"/>
  <c r="G67"/>
  <c r="D68" s="1"/>
  <c r="C68" s="1"/>
  <c r="F68" l="1"/>
  <c r="G68"/>
  <c r="D69" s="1"/>
  <c r="C69" s="1"/>
  <c r="F69" l="1"/>
  <c r="G69" l="1"/>
  <c r="D70" s="1"/>
  <c r="C70" s="1"/>
  <c r="F70" l="1"/>
  <c r="G70"/>
  <c r="D71" s="1"/>
  <c r="C71" s="1"/>
  <c r="F71" l="1"/>
  <c r="G71"/>
  <c r="D72" s="1"/>
  <c r="C72" s="1"/>
  <c r="F72" l="1"/>
  <c r="G72"/>
  <c r="D73" s="1"/>
  <c r="C73" s="1"/>
  <c r="F73" l="1"/>
  <c r="G73"/>
  <c r="D74" s="1"/>
  <c r="C74" s="1"/>
  <c r="F74" l="1"/>
  <c r="G74"/>
  <c r="D75" s="1"/>
  <c r="C75" s="1"/>
  <c r="F75" l="1"/>
  <c r="G75"/>
  <c r="D76" s="1"/>
  <c r="C76" s="1"/>
  <c r="F76" l="1"/>
  <c r="G76"/>
  <c r="D77" s="1"/>
  <c r="C77" s="1"/>
  <c r="F77" l="1"/>
  <c r="G77"/>
  <c r="D78" s="1"/>
  <c r="C78" s="1"/>
  <c r="F78" l="1"/>
  <c r="G78"/>
  <c r="D79" s="1"/>
  <c r="C79" s="1"/>
  <c r="F79" l="1"/>
  <c r="G79"/>
  <c r="D80" s="1"/>
  <c r="C80" s="1"/>
  <c r="F80" l="1"/>
  <c r="G80"/>
  <c r="D81" s="1"/>
  <c r="C81" s="1"/>
  <c r="F81" l="1"/>
  <c r="G81"/>
  <c r="D82" s="1"/>
  <c r="C82" s="1"/>
  <c r="F82" l="1"/>
  <c r="G82"/>
  <c r="D83" s="1"/>
  <c r="C83" s="1"/>
  <c r="F83" l="1"/>
  <c r="G83"/>
  <c r="D84" s="1"/>
  <c r="C84" s="1"/>
  <c r="F84" l="1"/>
  <c r="G84"/>
  <c r="D85" s="1"/>
  <c r="C85" s="1"/>
  <c r="F85" l="1"/>
  <c r="G85"/>
  <c r="D86" s="1"/>
  <c r="C86" s="1"/>
  <c r="F86" l="1"/>
  <c r="G86" l="1"/>
  <c r="D87" s="1"/>
  <c r="C87" s="1"/>
  <c r="F87" l="1"/>
  <c r="G87"/>
  <c r="D88" s="1"/>
  <c r="C88" s="1"/>
  <c r="F88" l="1"/>
  <c r="G88"/>
  <c r="D89" s="1"/>
  <c r="C89" s="1"/>
  <c r="F89" l="1"/>
  <c r="G89"/>
  <c r="D90" s="1"/>
  <c r="C90" s="1"/>
  <c r="F90" l="1"/>
  <c r="G90"/>
  <c r="D91" s="1"/>
  <c r="C91" s="1"/>
  <c r="F91" l="1"/>
  <c r="G91"/>
  <c r="D92" s="1"/>
  <c r="C92" s="1"/>
  <c r="F92" l="1"/>
  <c r="G92"/>
  <c r="D93" s="1"/>
  <c r="C93" s="1"/>
  <c r="F93" l="1"/>
  <c r="G93"/>
  <c r="D94" s="1"/>
  <c r="C94" s="1"/>
  <c r="F94" l="1"/>
  <c r="G94"/>
  <c r="D95" s="1"/>
  <c r="C95" s="1"/>
  <c r="F95" l="1"/>
  <c r="G95"/>
  <c r="D96" s="1"/>
  <c r="C96" s="1"/>
  <c r="F96" l="1"/>
  <c r="G96"/>
  <c r="D97" s="1"/>
  <c r="C97" s="1"/>
  <c r="F97" l="1"/>
  <c r="G97"/>
  <c r="D98" s="1"/>
  <c r="C98" s="1"/>
  <c r="F98" l="1"/>
  <c r="G98"/>
  <c r="D99" s="1"/>
  <c r="C99" s="1"/>
  <c r="F99" l="1"/>
  <c r="G99"/>
  <c r="D100" s="1"/>
  <c r="C100" s="1"/>
  <c r="F100" l="1"/>
  <c r="G100"/>
  <c r="D101" s="1"/>
  <c r="C101" s="1"/>
  <c r="F101" l="1"/>
  <c r="G101"/>
  <c r="D102" s="1"/>
  <c r="C102" s="1"/>
  <c r="F102" l="1"/>
  <c r="G102"/>
  <c r="D103" s="1"/>
  <c r="C103" s="1"/>
  <c r="F103" l="1"/>
  <c r="G103" l="1"/>
  <c r="D104" s="1"/>
  <c r="C104" s="1"/>
  <c r="F104" l="1"/>
  <c r="G104"/>
  <c r="D105" s="1"/>
  <c r="C105" s="1"/>
  <c r="F105" l="1"/>
  <c r="G105"/>
  <c r="D106" s="1"/>
  <c r="C106" s="1"/>
  <c r="F106" l="1"/>
  <c r="G106"/>
  <c r="D107" s="1"/>
  <c r="C107" s="1"/>
  <c r="F107" l="1"/>
  <c r="G107"/>
  <c r="D108" s="1"/>
  <c r="C108" s="1"/>
  <c r="F108" l="1"/>
  <c r="G108"/>
  <c r="D109" s="1"/>
  <c r="C109" s="1"/>
  <c r="F109" l="1"/>
  <c r="G109"/>
  <c r="D110" s="1"/>
  <c r="C110" s="1"/>
  <c r="F110" l="1"/>
  <c r="G110"/>
  <c r="D111" s="1"/>
  <c r="C111" s="1"/>
  <c r="F111" l="1"/>
  <c r="G111"/>
  <c r="D112" s="1"/>
  <c r="C112" s="1"/>
  <c r="F112" l="1"/>
  <c r="G112"/>
  <c r="D113" s="1"/>
  <c r="C113" s="1"/>
  <c r="F113" l="1"/>
  <c r="G113"/>
  <c r="D114" s="1"/>
  <c r="C114" s="1"/>
  <c r="F114" l="1"/>
  <c r="G114"/>
  <c r="D115" s="1"/>
  <c r="C115" s="1"/>
  <c r="F115" l="1"/>
  <c r="G115"/>
  <c r="D116" s="1"/>
  <c r="C116" s="1"/>
  <c r="F116" l="1"/>
  <c r="G116"/>
  <c r="D117" s="1"/>
  <c r="C117" s="1"/>
  <c r="F117" l="1"/>
  <c r="G117"/>
  <c r="D118" s="1"/>
  <c r="C118" s="1"/>
  <c r="F118" l="1"/>
  <c r="G118"/>
  <c r="D119" s="1"/>
  <c r="C119" s="1"/>
  <c r="F119" l="1"/>
  <c r="G119"/>
  <c r="D120" s="1"/>
  <c r="C120" s="1"/>
  <c r="F120" l="1"/>
  <c r="G120" l="1"/>
  <c r="D121" s="1"/>
  <c r="C121" s="1"/>
  <c r="F121" l="1"/>
  <c r="G121"/>
  <c r="D122" s="1"/>
  <c r="C122" s="1"/>
  <c r="F122" l="1"/>
  <c r="G122"/>
  <c r="D123" s="1"/>
  <c r="C123" s="1"/>
  <c r="F123" l="1"/>
  <c r="G123"/>
  <c r="D124" s="1"/>
  <c r="C124" s="1"/>
  <c r="F124" l="1"/>
  <c r="G124" l="1"/>
  <c r="D125" s="1"/>
  <c r="C125" s="1"/>
  <c r="F125" l="1"/>
  <c r="G125"/>
  <c r="D126" s="1"/>
  <c r="C126" s="1"/>
  <c r="F126" l="1"/>
  <c r="G126"/>
  <c r="D127" s="1"/>
  <c r="C127" s="1"/>
  <c r="F127" l="1"/>
  <c r="G127"/>
  <c r="D128" s="1"/>
  <c r="C128" s="1"/>
  <c r="F128" l="1"/>
  <c r="G128"/>
  <c r="D129" s="1"/>
  <c r="C129" s="1"/>
  <c r="F129" l="1"/>
  <c r="G129"/>
  <c r="D130" s="1"/>
  <c r="C130" s="1"/>
  <c r="F130" l="1"/>
  <c r="G130"/>
  <c r="D131" s="1"/>
  <c r="C131" s="1"/>
  <c r="F131" l="1"/>
  <c r="G131"/>
  <c r="D132" s="1"/>
  <c r="C132" s="1"/>
  <c r="F132" l="1"/>
  <c r="G132"/>
  <c r="D133" s="1"/>
  <c r="C133" s="1"/>
  <c r="F133" l="1"/>
  <c r="G133"/>
  <c r="D134" s="1"/>
  <c r="C134" s="1"/>
  <c r="F134" l="1"/>
  <c r="G134"/>
  <c r="D135" s="1"/>
  <c r="C135" s="1"/>
  <c r="F135" l="1"/>
  <c r="G135"/>
  <c r="D136" s="1"/>
  <c r="C136" s="1"/>
  <c r="F136" l="1"/>
  <c r="G136" l="1"/>
  <c r="D137" s="1"/>
  <c r="C137" s="1"/>
  <c r="F137" l="1"/>
  <c r="G137"/>
  <c r="D138" s="1"/>
  <c r="C138" s="1"/>
  <c r="F138" l="1"/>
  <c r="G138"/>
  <c r="D139" s="1"/>
  <c r="C139" s="1"/>
  <c r="F139" l="1"/>
  <c r="G139" l="1"/>
  <c r="D140" s="1"/>
  <c r="C140" s="1"/>
  <c r="F140" l="1"/>
  <c r="G140"/>
  <c r="D141" s="1"/>
  <c r="C141" s="1"/>
  <c r="F141" l="1"/>
  <c r="G141"/>
  <c r="D142" s="1"/>
  <c r="C142" s="1"/>
  <c r="F142" l="1"/>
  <c r="G142"/>
  <c r="D143" s="1"/>
  <c r="C143" s="1"/>
  <c r="F143" l="1"/>
  <c r="G143"/>
  <c r="D144" s="1"/>
  <c r="C144" s="1"/>
  <c r="F144" l="1"/>
  <c r="G144" l="1"/>
  <c r="D145" s="1"/>
  <c r="C145" s="1"/>
  <c r="F145" l="1"/>
  <c r="G145"/>
  <c r="D146" s="1"/>
  <c r="C146" s="1"/>
  <c r="F146" l="1"/>
  <c r="G146"/>
  <c r="D147" s="1"/>
  <c r="C147" s="1"/>
  <c r="F147" l="1"/>
  <c r="G147"/>
  <c r="D148" s="1"/>
  <c r="C148" s="1"/>
  <c r="F148" l="1"/>
  <c r="G148"/>
  <c r="D149" s="1"/>
  <c r="C149" s="1"/>
  <c r="F149" l="1"/>
  <c r="G149"/>
  <c r="D150" s="1"/>
  <c r="C150" s="1"/>
  <c r="F150" l="1"/>
  <c r="G150"/>
  <c r="D151" s="1"/>
  <c r="C151" s="1"/>
  <c r="F151" l="1"/>
  <c r="G151"/>
  <c r="D152" s="1"/>
  <c r="C152" s="1"/>
  <c r="F152" l="1"/>
  <c r="G152"/>
  <c r="D153" s="1"/>
  <c r="C153" s="1"/>
  <c r="F153" l="1"/>
  <c r="G153"/>
  <c r="D154" s="1"/>
  <c r="C154" s="1"/>
  <c r="F154" l="1"/>
  <c r="G154"/>
  <c r="D155" s="1"/>
  <c r="C155" s="1"/>
  <c r="F155" l="1"/>
  <c r="G155"/>
  <c r="D156" s="1"/>
  <c r="C156" s="1"/>
  <c r="F156" l="1"/>
  <c r="G156"/>
  <c r="D157" s="1"/>
  <c r="C157" s="1"/>
  <c r="F157" l="1"/>
  <c r="G157"/>
  <c r="D158" s="1"/>
  <c r="C158" s="1"/>
  <c r="F158" l="1"/>
  <c r="G158"/>
  <c r="D159" s="1"/>
  <c r="C159" s="1"/>
  <c r="F159" l="1"/>
  <c r="G159"/>
  <c r="D160" s="1"/>
  <c r="C160" s="1"/>
  <c r="F160" l="1"/>
  <c r="G160"/>
  <c r="D161" s="1"/>
  <c r="C161" s="1"/>
  <c r="F161" l="1"/>
  <c r="G161"/>
  <c r="D162" s="1"/>
  <c r="C162" s="1"/>
  <c r="F162" l="1"/>
  <c r="G162"/>
  <c r="D163" s="1"/>
  <c r="C163" s="1"/>
  <c r="F163" l="1"/>
  <c r="G163"/>
  <c r="D164" s="1"/>
  <c r="C164" s="1"/>
  <c r="F164" l="1"/>
  <c r="G164"/>
  <c r="D165" s="1"/>
  <c r="C165" s="1"/>
  <c r="F165" l="1"/>
  <c r="G165"/>
  <c r="D166" s="1"/>
  <c r="C166" s="1"/>
  <c r="F166" l="1"/>
  <c r="G166"/>
  <c r="D167" s="1"/>
  <c r="C167" s="1"/>
  <c r="F167" l="1"/>
  <c r="G167"/>
  <c r="D168" s="1"/>
  <c r="C168" s="1"/>
  <c r="F168" l="1"/>
  <c r="G168"/>
  <c r="D169" s="1"/>
  <c r="C169" s="1"/>
  <c r="F169" l="1"/>
  <c r="G169" l="1"/>
  <c r="D170" s="1"/>
  <c r="C170" s="1"/>
  <c r="F170" l="1"/>
  <c r="G170"/>
  <c r="D171" s="1"/>
  <c r="C171" s="1"/>
  <c r="F171" l="1"/>
  <c r="G171"/>
  <c r="D172" s="1"/>
  <c r="C172" s="1"/>
  <c r="F172" l="1"/>
  <c r="G172"/>
  <c r="D173" s="1"/>
  <c r="C173" s="1"/>
  <c r="F173" l="1"/>
  <c r="G173"/>
  <c r="D174" s="1"/>
  <c r="C174" s="1"/>
  <c r="F174" l="1"/>
  <c r="G174"/>
  <c r="D175" s="1"/>
  <c r="C175" s="1"/>
  <c r="F175" l="1"/>
  <c r="G175"/>
  <c r="D176" s="1"/>
  <c r="C176" s="1"/>
  <c r="F176" l="1"/>
  <c r="G176"/>
  <c r="D177" s="1"/>
  <c r="C177" s="1"/>
  <c r="F177" l="1"/>
  <c r="G177"/>
  <c r="D178" s="1"/>
  <c r="C178" s="1"/>
  <c r="F178" l="1"/>
  <c r="G178"/>
  <c r="D179" s="1"/>
  <c r="C179" s="1"/>
  <c r="F179" l="1"/>
  <c r="G179"/>
  <c r="D180" s="1"/>
  <c r="C180" s="1"/>
  <c r="F180" l="1"/>
  <c r="G180"/>
  <c r="D181" s="1"/>
  <c r="C181" s="1"/>
  <c r="F181" l="1"/>
  <c r="G181"/>
  <c r="D182" s="1"/>
  <c r="C182" s="1"/>
  <c r="F182" l="1"/>
  <c r="G182"/>
  <c r="D183" s="1"/>
  <c r="C183" s="1"/>
  <c r="F183" l="1"/>
  <c r="G183"/>
  <c r="D184" s="1"/>
  <c r="C184" s="1"/>
  <c r="F184" l="1"/>
  <c r="G184" l="1"/>
  <c r="D185" s="1"/>
  <c r="C185" s="1"/>
  <c r="F185" l="1"/>
  <c r="G185"/>
  <c r="D186" s="1"/>
  <c r="C186" s="1"/>
  <c r="F186" l="1"/>
  <c r="G186"/>
  <c r="D187" s="1"/>
  <c r="C187" s="1"/>
  <c r="F187" l="1"/>
  <c r="G187"/>
  <c r="D188" s="1"/>
  <c r="C188" s="1"/>
  <c r="F188" l="1"/>
  <c r="G188"/>
  <c r="D189" s="1"/>
  <c r="C189" s="1"/>
  <c r="F189" l="1"/>
  <c r="G189"/>
  <c r="D190" s="1"/>
  <c r="C190" s="1"/>
  <c r="F190" l="1"/>
  <c r="G190"/>
  <c r="D191" s="1"/>
  <c r="C191" s="1"/>
  <c r="F191" l="1"/>
  <c r="G191"/>
  <c r="D192" s="1"/>
  <c r="C192" s="1"/>
  <c r="F192" l="1"/>
  <c r="G192"/>
  <c r="D193" s="1"/>
  <c r="C193" s="1"/>
  <c r="F193" l="1"/>
  <c r="G193"/>
  <c r="D194" s="1"/>
  <c r="C194" s="1"/>
  <c r="F194" l="1"/>
  <c r="G194" l="1"/>
  <c r="D195" s="1"/>
  <c r="C195" s="1"/>
  <c r="F195" l="1"/>
  <c r="G195"/>
  <c r="D196" s="1"/>
  <c r="C196" s="1"/>
  <c r="F196" l="1"/>
  <c r="G196"/>
  <c r="D197" s="1"/>
  <c r="C197" s="1"/>
  <c r="F197" l="1"/>
  <c r="G197"/>
  <c r="D198" s="1"/>
  <c r="C198" s="1"/>
  <c r="F198" l="1"/>
  <c r="G198"/>
  <c r="D199" s="1"/>
  <c r="C199" s="1"/>
  <c r="F199" l="1"/>
  <c r="G199"/>
  <c r="D200" s="1"/>
  <c r="C200" s="1"/>
  <c r="F200" l="1"/>
  <c r="G200"/>
  <c r="D201" s="1"/>
  <c r="C201" s="1"/>
  <c r="F201" l="1"/>
  <c r="G201"/>
  <c r="D202" s="1"/>
  <c r="C202" s="1"/>
  <c r="F202" l="1"/>
  <c r="G202"/>
  <c r="D203" s="1"/>
  <c r="C203" s="1"/>
  <c r="F203" l="1"/>
  <c r="G203" l="1"/>
  <c r="D204" s="1"/>
  <c r="C204" s="1"/>
  <c r="F204" l="1"/>
  <c r="G204"/>
  <c r="D205" s="1"/>
  <c r="C205" s="1"/>
  <c r="F205" l="1"/>
  <c r="G205"/>
  <c r="D206" s="1"/>
  <c r="C206" s="1"/>
  <c r="F206" l="1"/>
  <c r="G206"/>
  <c r="D207" s="1"/>
  <c r="C207" s="1"/>
  <c r="F207" l="1"/>
  <c r="G207"/>
  <c r="D208" s="1"/>
  <c r="C208" s="1"/>
  <c r="F208" l="1"/>
  <c r="G208"/>
  <c r="D209" s="1"/>
  <c r="C209" s="1"/>
  <c r="F209" l="1"/>
  <c r="G209"/>
  <c r="D210" s="1"/>
  <c r="C210" s="1"/>
  <c r="F210" l="1"/>
  <c r="G210"/>
  <c r="D211" s="1"/>
  <c r="C211" s="1"/>
  <c r="F211" l="1"/>
  <c r="G211"/>
  <c r="D212" s="1"/>
  <c r="C212" s="1"/>
  <c r="F212" l="1"/>
  <c r="G212"/>
  <c r="D213" s="1"/>
  <c r="C213" s="1"/>
  <c r="F213" l="1"/>
  <c r="G213"/>
  <c r="D214" s="1"/>
  <c r="C214" s="1"/>
  <c r="F214" l="1"/>
  <c r="G214"/>
  <c r="D215" s="1"/>
  <c r="C215" s="1"/>
  <c r="F215" l="1"/>
  <c r="G215"/>
  <c r="D216" s="1"/>
  <c r="C216" s="1"/>
  <c r="F216" l="1"/>
  <c r="G216"/>
  <c r="D217" s="1"/>
  <c r="C217" s="1"/>
  <c r="F217" l="1"/>
  <c r="G217"/>
  <c r="D218" s="1"/>
  <c r="C218" s="1"/>
  <c r="F218" l="1"/>
  <c r="G218"/>
  <c r="D219" s="1"/>
  <c r="C219" s="1"/>
  <c r="F219" l="1"/>
  <c r="G219"/>
  <c r="D220" s="1"/>
  <c r="C220" s="1"/>
  <c r="F220" l="1"/>
  <c r="G220"/>
  <c r="D221" s="1"/>
  <c r="C221" s="1"/>
  <c r="F221" l="1"/>
  <c r="G221"/>
  <c r="D222" s="1"/>
  <c r="C222" s="1"/>
  <c r="F222" l="1"/>
  <c r="G222"/>
  <c r="D223" s="1"/>
  <c r="C223" s="1"/>
  <c r="F223" l="1"/>
  <c r="G223"/>
  <c r="D224" s="1"/>
  <c r="C224" s="1"/>
  <c r="F224" l="1"/>
  <c r="G224"/>
  <c r="D225" s="1"/>
  <c r="C225" s="1"/>
  <c r="F225" l="1"/>
  <c r="G225"/>
  <c r="D226" s="1"/>
  <c r="C226" s="1"/>
  <c r="F226" l="1"/>
  <c r="G226"/>
  <c r="D227" s="1"/>
  <c r="C227" s="1"/>
  <c r="F227" l="1"/>
  <c r="G227"/>
  <c r="D228" s="1"/>
  <c r="C228" s="1"/>
  <c r="F228" l="1"/>
  <c r="G228"/>
  <c r="D229" s="1"/>
  <c r="C229" s="1"/>
  <c r="F229" l="1"/>
  <c r="G229"/>
  <c r="D230" s="1"/>
  <c r="C230" s="1"/>
  <c r="F230" l="1"/>
  <c r="G230"/>
  <c r="D231" s="1"/>
  <c r="C231" s="1"/>
  <c r="F231" l="1"/>
  <c r="G231"/>
  <c r="D232" s="1"/>
  <c r="C232" s="1"/>
  <c r="F232" l="1"/>
  <c r="G232"/>
  <c r="D233" s="1"/>
  <c r="C233" s="1"/>
  <c r="F233" l="1"/>
  <c r="G233"/>
  <c r="D234" s="1"/>
  <c r="C234" s="1"/>
  <c r="F234" l="1"/>
  <c r="G234"/>
  <c r="D235" s="1"/>
  <c r="C235" s="1"/>
  <c r="F235" l="1"/>
  <c r="G235"/>
  <c r="D236" s="1"/>
  <c r="C236" s="1"/>
  <c r="F236" l="1"/>
  <c r="G236"/>
  <c r="D237" s="1"/>
  <c r="C237" s="1"/>
  <c r="F237" l="1"/>
  <c r="G237"/>
  <c r="D238" s="1"/>
  <c r="C238" s="1"/>
  <c r="F238" l="1"/>
  <c r="G238"/>
  <c r="D239" s="1"/>
  <c r="C239" s="1"/>
  <c r="F239" l="1"/>
  <c r="G239"/>
  <c r="D240" s="1"/>
  <c r="C240" s="1"/>
  <c r="F240" l="1"/>
  <c r="G240"/>
  <c r="D241" s="1"/>
  <c r="C241" s="1"/>
  <c r="F241" l="1"/>
  <c r="G241"/>
  <c r="D242" s="1"/>
  <c r="C242" s="1"/>
  <c r="F242" l="1"/>
  <c r="G242"/>
  <c r="D243" s="1"/>
  <c r="C243" s="1"/>
  <c r="F243" l="1"/>
  <c r="G243"/>
  <c r="D244" s="1"/>
  <c r="C244" s="1"/>
  <c r="F244" l="1"/>
  <c r="G244"/>
  <c r="D245" s="1"/>
  <c r="C245" s="1"/>
  <c r="F245" l="1"/>
  <c r="G245"/>
  <c r="D246" s="1"/>
  <c r="C246" s="1"/>
  <c r="F246" l="1"/>
  <c r="G246"/>
  <c r="D247" s="1"/>
  <c r="C247" s="1"/>
  <c r="F247" l="1"/>
  <c r="G247"/>
  <c r="D248" s="1"/>
  <c r="C248" s="1"/>
  <c r="F248" l="1"/>
  <c r="G248"/>
  <c r="D249" s="1"/>
  <c r="C249" s="1"/>
  <c r="F249" l="1"/>
  <c r="G249"/>
  <c r="D250" s="1"/>
  <c r="C250" s="1"/>
  <c r="F250" l="1"/>
  <c r="G250"/>
  <c r="D251" s="1"/>
  <c r="C251" s="1"/>
  <c r="F251" l="1"/>
  <c r="G251"/>
  <c r="D252" s="1"/>
  <c r="C252" s="1"/>
  <c r="F252" l="1"/>
  <c r="G252"/>
  <c r="D253" s="1"/>
  <c r="C253" s="1"/>
  <c r="F253" l="1"/>
  <c r="G253"/>
  <c r="D254" s="1"/>
  <c r="C254" s="1"/>
  <c r="F254" l="1"/>
  <c r="G254"/>
  <c r="D255" s="1"/>
  <c r="C255" s="1"/>
  <c r="F255" l="1"/>
  <c r="G255"/>
  <c r="D256" s="1"/>
  <c r="C256" s="1"/>
  <c r="F256" l="1"/>
  <c r="G256"/>
  <c r="D257" s="1"/>
  <c r="C257" s="1"/>
  <c r="F257" l="1"/>
  <c r="G257"/>
  <c r="D258" s="1"/>
  <c r="C258" s="1"/>
  <c r="F258" l="1"/>
  <c r="G258"/>
  <c r="D259" s="1"/>
  <c r="C259" s="1"/>
  <c r="F259" l="1"/>
  <c r="G259"/>
  <c r="D260" s="1"/>
  <c r="C260" s="1"/>
  <c r="F260" l="1"/>
  <c r="G260"/>
  <c r="D261" s="1"/>
  <c r="C261" s="1"/>
  <c r="F261" l="1"/>
  <c r="G261"/>
  <c r="D262" s="1"/>
  <c r="C262" s="1"/>
  <c r="F262" l="1"/>
  <c r="G262"/>
  <c r="D263" s="1"/>
  <c r="C263" s="1"/>
  <c r="F263" l="1"/>
  <c r="G263"/>
  <c r="D264" s="1"/>
  <c r="C264" s="1"/>
  <c r="F264" l="1"/>
  <c r="G264"/>
  <c r="D265" s="1"/>
  <c r="C265" s="1"/>
  <c r="F265" l="1"/>
  <c r="G265"/>
  <c r="D266" s="1"/>
  <c r="C266" s="1"/>
  <c r="F266" l="1"/>
  <c r="G266"/>
  <c r="D267" s="1"/>
  <c r="C267" s="1"/>
  <c r="F267" l="1"/>
  <c r="G267"/>
  <c r="D268" s="1"/>
  <c r="C268" s="1"/>
  <c r="F268" l="1"/>
  <c r="G268"/>
  <c r="D269" s="1"/>
  <c r="C269" s="1"/>
  <c r="F269" l="1"/>
  <c r="G269"/>
  <c r="D270" s="1"/>
  <c r="C270" s="1"/>
  <c r="F270" l="1"/>
  <c r="G270"/>
  <c r="D271" s="1"/>
  <c r="C271" s="1"/>
  <c r="F271" l="1"/>
  <c r="G271"/>
  <c r="D272" s="1"/>
  <c r="C272" s="1"/>
  <c r="F272" l="1"/>
  <c r="G272"/>
  <c r="D273" s="1"/>
  <c r="C273" s="1"/>
  <c r="F273" l="1"/>
  <c r="G273"/>
  <c r="D274" s="1"/>
  <c r="C274" s="1"/>
  <c r="F274" l="1"/>
  <c r="G274"/>
  <c r="D275" s="1"/>
  <c r="C275" s="1"/>
  <c r="F275" l="1"/>
  <c r="G275"/>
  <c r="D276" s="1"/>
  <c r="C276" s="1"/>
  <c r="F276" l="1"/>
  <c r="G276"/>
  <c r="D277" s="1"/>
  <c r="C277" s="1"/>
  <c r="F277" l="1"/>
  <c r="G277"/>
  <c r="D278" s="1"/>
  <c r="C278" s="1"/>
  <c r="F278" l="1"/>
  <c r="G278"/>
  <c r="D279" s="1"/>
  <c r="C279" s="1"/>
  <c r="F279" l="1"/>
  <c r="G279"/>
  <c r="D280" s="1"/>
  <c r="C280" s="1"/>
  <c r="F280" l="1"/>
  <c r="G280"/>
  <c r="D281" s="1"/>
  <c r="C281" s="1"/>
  <c r="F281" l="1"/>
  <c r="G281"/>
  <c r="D282" s="1"/>
  <c r="C282" s="1"/>
  <c r="F282" l="1"/>
  <c r="G282"/>
  <c r="D283" s="1"/>
  <c r="C283" s="1"/>
  <c r="F283" l="1"/>
  <c r="G283"/>
  <c r="D284" s="1"/>
  <c r="C284" s="1"/>
  <c r="F284" l="1"/>
  <c r="G284"/>
  <c r="D285" s="1"/>
  <c r="C285" s="1"/>
  <c r="F285" l="1"/>
  <c r="G285"/>
  <c r="D286" s="1"/>
  <c r="C286" s="1"/>
  <c r="F286" l="1"/>
  <c r="G286"/>
  <c r="D287" s="1"/>
  <c r="C287" s="1"/>
  <c r="F287" l="1"/>
  <c r="G287"/>
  <c r="D288" s="1"/>
  <c r="C288" s="1"/>
  <c r="F288" l="1"/>
  <c r="G288"/>
  <c r="D289" s="1"/>
  <c r="C289" s="1"/>
  <c r="F289" l="1"/>
  <c r="G289"/>
  <c r="D290" s="1"/>
  <c r="C290" s="1"/>
  <c r="F290" l="1"/>
  <c r="G290"/>
  <c r="D291" s="1"/>
  <c r="C291" s="1"/>
  <c r="F291" l="1"/>
  <c r="G291"/>
  <c r="D292" s="1"/>
  <c r="C292" s="1"/>
  <c r="F292" l="1"/>
  <c r="G292"/>
  <c r="D293" s="1"/>
  <c r="C293" s="1"/>
  <c r="F293" l="1"/>
  <c r="G293"/>
  <c r="D294" s="1"/>
  <c r="C294" s="1"/>
  <c r="F294" l="1"/>
  <c r="G294"/>
  <c r="D295" s="1"/>
  <c r="C295" s="1"/>
  <c r="F295" l="1"/>
  <c r="G295"/>
  <c r="D296" s="1"/>
  <c r="C296" s="1"/>
  <c r="F296" l="1"/>
  <c r="G296"/>
  <c r="D297" s="1"/>
  <c r="C297" s="1"/>
  <c r="F297" l="1"/>
  <c r="G297"/>
  <c r="D298" s="1"/>
  <c r="C298" s="1"/>
  <c r="F298" l="1"/>
  <c r="G298"/>
  <c r="D299" s="1"/>
  <c r="C299" s="1"/>
  <c r="F299" l="1"/>
  <c r="G299"/>
  <c r="D300" s="1"/>
  <c r="C300" s="1"/>
  <c r="F300" l="1"/>
  <c r="G300"/>
  <c r="D301" s="1"/>
  <c r="C301" s="1"/>
  <c r="F301" l="1"/>
  <c r="G301"/>
  <c r="D302" s="1"/>
  <c r="C302" s="1"/>
  <c r="F302" l="1"/>
  <c r="G302"/>
  <c r="D303" s="1"/>
  <c r="C303" s="1"/>
  <c r="F303" l="1"/>
  <c r="G303"/>
  <c r="D304" s="1"/>
  <c r="C304" s="1"/>
  <c r="F304" l="1"/>
  <c r="G304"/>
  <c r="D305" s="1"/>
  <c r="C305" s="1"/>
  <c r="F305" l="1"/>
  <c r="G305"/>
  <c r="D306" s="1"/>
  <c r="C306" s="1"/>
  <c r="F306" l="1"/>
  <c r="G306"/>
  <c r="D307" s="1"/>
  <c r="C307" s="1"/>
  <c r="F307" l="1"/>
  <c r="G307"/>
  <c r="D308" s="1"/>
  <c r="C308" s="1"/>
  <c r="F308" l="1"/>
  <c r="G308"/>
  <c r="D309" s="1"/>
  <c r="C309" s="1"/>
  <c r="F309" l="1"/>
  <c r="G309" l="1"/>
  <c r="D310" s="1"/>
  <c r="C310" s="1"/>
  <c r="D8" l="1"/>
  <c r="F310" l="1"/>
  <c r="G310"/>
</calcChain>
</file>

<file path=xl/sharedStrings.xml><?xml version="1.0" encoding="utf-8"?>
<sst xmlns="http://schemas.openxmlformats.org/spreadsheetml/2006/main" count="552" uniqueCount="229">
  <si>
    <r>
      <t>hola</t>
    </r>
    <r>
      <rPr>
        <sz val="11"/>
        <color rgb="FFFF0000"/>
        <rFont val="Calibri"/>
        <family val="2"/>
        <scheme val="minor"/>
      </rPr>
      <t>adios</t>
    </r>
  </si>
  <si>
    <r>
      <t>C</t>
    </r>
    <r>
      <rPr>
        <vertAlign val="subscript"/>
        <sz val="24"/>
        <color theme="1"/>
        <rFont val="Calibri"/>
        <family val="2"/>
        <scheme val="minor"/>
      </rPr>
      <t>n</t>
    </r>
    <r>
      <rPr>
        <sz val="24"/>
        <color theme="1"/>
        <rFont val="Calibri"/>
        <family val="2"/>
        <scheme val="minor"/>
      </rPr>
      <t>=C</t>
    </r>
    <r>
      <rPr>
        <vertAlign val="subscript"/>
        <sz val="24"/>
        <color theme="1"/>
        <rFont val="Calibri"/>
        <family val="2"/>
        <scheme val="minor"/>
      </rPr>
      <t>0</t>
    </r>
    <r>
      <rPr>
        <sz val="24"/>
        <color theme="1"/>
        <rFont val="Calibri"/>
        <family val="2"/>
        <scheme val="minor"/>
      </rPr>
      <t>*(1+n*i)</t>
    </r>
  </si>
  <si>
    <t>En un lugar de la Mancha de cuyo nombre</t>
  </si>
  <si>
    <t>31/12/1899</t>
  </si>
  <si>
    <t>15 horas</t>
  </si>
  <si>
    <t>20 horas</t>
  </si>
  <si>
    <t>35 horas</t>
  </si>
  <si>
    <t>horas</t>
  </si>
  <si>
    <t>08215</t>
  </si>
  <si>
    <t>12345678901234567890</t>
  </si>
  <si>
    <t>ARITMÉTICOS</t>
  </si>
  <si>
    <t>+, -, *, /, ^</t>
  </si>
  <si>
    <t>EJERCICIO 1</t>
  </si>
  <si>
    <t>TIPO INTERÉS SIMPLE (i)</t>
  </si>
  <si>
    <t>DURACIÓN (n)</t>
  </si>
  <si>
    <r>
      <t>CAPITAL FINAL (C</t>
    </r>
    <r>
      <rPr>
        <b/>
        <i/>
        <vertAlign val="subscript"/>
        <sz val="18"/>
        <color theme="1"/>
        <rFont val="Calibri"/>
        <family val="2"/>
        <scheme val="minor"/>
      </rPr>
      <t>n</t>
    </r>
    <r>
      <rPr>
        <b/>
        <i/>
        <sz val="18"/>
        <color theme="1"/>
        <rFont val="Calibri"/>
        <family val="2"/>
        <scheme val="minor"/>
      </rPr>
      <t>)</t>
    </r>
  </si>
  <si>
    <r>
      <t>CAPITAL INICIAL (C</t>
    </r>
    <r>
      <rPr>
        <b/>
        <vertAlign val="subscript"/>
        <sz val="18"/>
        <color theme="1"/>
        <rFont val="Calibri"/>
        <family val="2"/>
        <scheme val="minor"/>
      </rPr>
      <t>O</t>
    </r>
    <r>
      <rPr>
        <b/>
        <sz val="18"/>
        <color theme="1"/>
        <rFont val="Calibri"/>
        <family val="2"/>
        <scheme val="minor"/>
      </rPr>
      <t>)</t>
    </r>
  </si>
  <si>
    <t>(montante)</t>
  </si>
  <si>
    <t>EJERCICIO 2</t>
  </si>
  <si>
    <t>EJERCICIO 3</t>
  </si>
  <si>
    <t>INTERÉS TOTAL (I)</t>
  </si>
  <si>
    <t xml:space="preserve"> </t>
  </si>
  <si>
    <t>FRACCIÓN (m)</t>
  </si>
  <si>
    <t>CUATRIMESTRE</t>
  </si>
  <si>
    <t>MES</t>
  </si>
  <si>
    <t>DÍA COMERCIAL</t>
  </si>
  <si>
    <t>DÍA CIVIL</t>
  </si>
  <si>
    <t>EJERCICIO 5</t>
  </si>
  <si>
    <t>EJERCICIO 6</t>
  </si>
  <si>
    <r>
      <t>NOMINAL (C</t>
    </r>
    <r>
      <rPr>
        <b/>
        <vertAlign val="subscript"/>
        <sz val="18"/>
        <color theme="1"/>
        <rFont val="Calibri"/>
        <family val="2"/>
        <scheme val="minor"/>
      </rPr>
      <t>n</t>
    </r>
    <r>
      <rPr>
        <b/>
        <sz val="18"/>
        <color theme="1"/>
        <rFont val="Calibri"/>
        <family val="2"/>
        <scheme val="minor"/>
      </rPr>
      <t>)</t>
    </r>
  </si>
  <si>
    <t>(montante o capital final)</t>
  </si>
  <si>
    <t>FECHA VENCIMIENTO</t>
  </si>
  <si>
    <t>FECHA OPERACIÓN</t>
  </si>
  <si>
    <t>(capital inicial)</t>
  </si>
  <si>
    <r>
      <t>EFECTIVO (C</t>
    </r>
    <r>
      <rPr>
        <b/>
        <i/>
        <vertAlign val="subscript"/>
        <sz val="18"/>
        <color theme="1"/>
        <rFont val="Calibri"/>
        <family val="2"/>
        <scheme val="minor"/>
      </rPr>
      <t>0</t>
    </r>
    <r>
      <rPr>
        <b/>
        <i/>
        <sz val="18"/>
        <color theme="1"/>
        <rFont val="Calibri"/>
        <family val="2"/>
        <scheme val="minor"/>
      </rPr>
      <t>)</t>
    </r>
  </si>
  <si>
    <r>
      <t>DESCUENTO (D</t>
    </r>
    <r>
      <rPr>
        <b/>
        <i/>
        <vertAlign val="subscript"/>
        <sz val="18"/>
        <color theme="1"/>
        <rFont val="Calibri"/>
        <family val="2"/>
        <scheme val="minor"/>
      </rPr>
      <t>C</t>
    </r>
    <r>
      <rPr>
        <b/>
        <i/>
        <sz val="18"/>
        <color theme="1"/>
        <rFont val="Calibri"/>
        <family val="2"/>
        <scheme val="minor"/>
      </rPr>
      <t>)</t>
    </r>
  </si>
  <si>
    <t>TEXTO</t>
  </si>
  <si>
    <t>&amp;</t>
  </si>
  <si>
    <t>HOLA</t>
  </si>
  <si>
    <t>ADIOS</t>
  </si>
  <si>
    <t>NOMBRE</t>
  </si>
  <si>
    <t>APELLIDO 1</t>
  </si>
  <si>
    <t>APELLIDO 2</t>
  </si>
  <si>
    <t>NOMBRE COMPLETO</t>
  </si>
  <si>
    <t>LUIS</t>
  </si>
  <si>
    <t>GARCÍA</t>
  </si>
  <si>
    <t>PÉREZ</t>
  </si>
  <si>
    <t>BEGOÑA</t>
  </si>
  <si>
    <t>PILAR</t>
  </si>
  <si>
    <t>JOSÉ RAMÓN</t>
  </si>
  <si>
    <t>MARÍA</t>
  </si>
  <si>
    <t>JOSÉ MANUEL</t>
  </si>
  <si>
    <t>SÁNCHEZ</t>
  </si>
  <si>
    <t>GÓMEZ</t>
  </si>
  <si>
    <t>LÓPEZ</t>
  </si>
  <si>
    <t>RELACIONALES</t>
  </si>
  <si>
    <t>&gt;</t>
  </si>
  <si>
    <t>&gt;=</t>
  </si>
  <si>
    <t>&lt;</t>
  </si>
  <si>
    <t>&lt;=</t>
  </si>
  <si>
    <t>=</t>
  </si>
  <si>
    <t>&lt;&gt;</t>
  </si>
  <si>
    <t>MAYOR</t>
  </si>
  <si>
    <t>MAYOR O IGUAL</t>
  </si>
  <si>
    <t>MENOR</t>
  </si>
  <si>
    <t>MENOR O IGUAL</t>
  </si>
  <si>
    <t>IGUAL</t>
  </si>
  <si>
    <t>DISTINTO</t>
  </si>
  <si>
    <t>NOTA</t>
  </si>
  <si>
    <t>ALUMNO 1</t>
  </si>
  <si>
    <t>ALUMNO 2</t>
  </si>
  <si>
    <t>ALUMNO 3</t>
  </si>
  <si>
    <t>ALUMNO 4</t>
  </si>
  <si>
    <t>ALUMNO 5</t>
  </si>
  <si>
    <t>ALUMNO 6</t>
  </si>
  <si>
    <t>ALUMNO 7</t>
  </si>
  <si>
    <t>ALUMNO 8</t>
  </si>
  <si>
    <t>ALUMNO 9</t>
  </si>
  <si>
    <t>ALUMNO 10</t>
  </si>
  <si>
    <t>DURACIÓN</t>
  </si>
  <si>
    <t>TIPO INTERÉS COMPUESTO (i)</t>
  </si>
  <si>
    <r>
      <t>CAPITAL INICIAL (C</t>
    </r>
    <r>
      <rPr>
        <b/>
        <i/>
        <vertAlign val="subscript"/>
        <sz val="18"/>
        <color theme="1"/>
        <rFont val="Calibri"/>
        <family val="2"/>
        <scheme val="minor"/>
      </rPr>
      <t>0</t>
    </r>
    <r>
      <rPr>
        <b/>
        <i/>
        <sz val="18"/>
        <color theme="1"/>
        <rFont val="Calibri"/>
        <family val="2"/>
        <scheme val="minor"/>
      </rPr>
      <t>)</t>
    </r>
  </si>
  <si>
    <t>EJERCICIO 2 BIS</t>
  </si>
  <si>
    <t>EJERCICIO 2 BIS BIS</t>
  </si>
  <si>
    <t>TIPO INTERÉS (i)</t>
  </si>
  <si>
    <t>SIMPLE</t>
  </si>
  <si>
    <t>COMPUESTA</t>
  </si>
  <si>
    <t>EJERCICIO 4</t>
  </si>
  <si>
    <t>CASO 1</t>
  </si>
  <si>
    <t>T.A.E.</t>
  </si>
  <si>
    <t>FRACCIÓN</t>
  </si>
  <si>
    <t>CASO 2</t>
  </si>
  <si>
    <t>INTERÉS FRAC.</t>
  </si>
  <si>
    <t>CASO 3</t>
  </si>
  <si>
    <t>T.I.N.</t>
  </si>
  <si>
    <t>4a</t>
  </si>
  <si>
    <t>4b1</t>
  </si>
  <si>
    <t>4b2</t>
  </si>
  <si>
    <t>4c1</t>
  </si>
  <si>
    <t>4c2</t>
  </si>
  <si>
    <t>4d</t>
  </si>
  <si>
    <r>
      <t>TIPO INTERÉS SEMESTRAL (i</t>
    </r>
    <r>
      <rPr>
        <b/>
        <i/>
        <vertAlign val="subscript"/>
        <sz val="18"/>
        <color theme="1"/>
        <rFont val="Calibri"/>
        <family val="2"/>
        <scheme val="minor"/>
      </rPr>
      <t>2</t>
    </r>
    <r>
      <rPr>
        <b/>
        <i/>
        <sz val="18"/>
        <color theme="1"/>
        <rFont val="Calibri"/>
        <family val="2"/>
        <scheme val="minor"/>
      </rPr>
      <t>)</t>
    </r>
  </si>
  <si>
    <r>
      <t>TIPO INTERÉS ANUAL (i</t>
    </r>
    <r>
      <rPr>
        <b/>
        <i/>
        <sz val="18"/>
        <color theme="1"/>
        <rFont val="Calibri"/>
        <family val="2"/>
        <scheme val="minor"/>
      </rPr>
      <t>)</t>
    </r>
  </si>
  <si>
    <r>
      <t>TIPO INTERÉS MENSUAL (i</t>
    </r>
    <r>
      <rPr>
        <b/>
        <i/>
        <vertAlign val="subscript"/>
        <sz val="18"/>
        <color theme="1"/>
        <rFont val="Calibri"/>
        <family val="2"/>
        <scheme val="minor"/>
      </rPr>
      <t>12</t>
    </r>
    <r>
      <rPr>
        <b/>
        <i/>
        <sz val="18"/>
        <color theme="1"/>
        <rFont val="Calibri"/>
        <family val="2"/>
        <scheme val="minor"/>
      </rPr>
      <t>)</t>
    </r>
  </si>
  <si>
    <t>SUMA</t>
  </si>
  <si>
    <t>PROMEDIO</t>
  </si>
  <si>
    <t>MÁXIMO</t>
  </si>
  <si>
    <t>MÍNIMO</t>
  </si>
  <si>
    <t>CUENTA</t>
  </si>
  <si>
    <t>A</t>
  </si>
  <si>
    <t>RESULTADO</t>
  </si>
  <si>
    <t>JOSEFA MARÍA</t>
  </si>
  <si>
    <t>ROSALBA</t>
  </si>
  <si>
    <t>ROSARIO</t>
  </si>
  <si>
    <t>BEATRIZ</t>
  </si>
  <si>
    <t>ANA</t>
  </si>
  <si>
    <t>EDAD</t>
  </si>
  <si>
    <t>ALTURA</t>
  </si>
  <si>
    <t>RENTA CONSTANTE, TEMPORAL, POSPAGABLE E INMEDIATA</t>
  </si>
  <si>
    <t>ANUALIDAD</t>
  </si>
  <si>
    <t>TIPO INTERÉS</t>
  </si>
  <si>
    <t>VALOR ACTUAL</t>
  </si>
  <si>
    <t>VALOR FINAL</t>
  </si>
  <si>
    <t>VALOR   FINAL</t>
  </si>
  <si>
    <t>FÓRMULA</t>
  </si>
  <si>
    <t xml:space="preserve"> CAPITALIZACIÓN COMPUESTA</t>
  </si>
  <si>
    <t>FUNCIONES</t>
  </si>
  <si>
    <t>RENTA CONSTANTE, TEMPORAL, PREPAGABLE E INMEDIATA</t>
  </si>
  <si>
    <t>RENTA CONSTANTE, PERPETUA, POSPAGABLE E INMEDIATA</t>
  </si>
  <si>
    <t>RENTA CONSTANTE, PERPETUA, PREPAGABLE E INMEDIATA</t>
  </si>
  <si>
    <t>DIFERIMIENTO</t>
  </si>
  <si>
    <t>VALOR DIFERIDO ACTUAL</t>
  </si>
  <si>
    <t>RENTA CONSTANTE, TEMPORAL, POSPAGABLE Y DIFERIDA</t>
  </si>
  <si>
    <t>RENTA CONSTANTE, PERPETUA, POSPAGABLE Y DIFERIDA</t>
  </si>
  <si>
    <t>RENTA CONSTANTE, TEMPORAL, PREPAGABLE Y DIFERIDA</t>
  </si>
  <si>
    <t>RENTA CONSTANTE, PERPETUA, PREPAGABLE Y DIFERIDA</t>
  </si>
  <si>
    <t>RENTA CONSTANTE, TEMPORAL, POSPAGABLE Y ANTICIPADA</t>
  </si>
  <si>
    <t>ANTICIPACIÓN</t>
  </si>
  <si>
    <t>VALOR ANTICIPADO FINAL</t>
  </si>
  <si>
    <t>RENTA CONSTANTE, TEMPORAL, PREPAGABLE Y ANTICIPADA</t>
  </si>
  <si>
    <t>TÉRMINO AMORTIZATIVO</t>
  </si>
  <si>
    <t>BIMESTRALES</t>
  </si>
  <si>
    <t>DNI</t>
  </si>
  <si>
    <t>APELLIDOS</t>
  </si>
  <si>
    <t>DIRECCIÓN</t>
  </si>
  <si>
    <t>TELÉFONO</t>
  </si>
  <si>
    <t>FECHA NAC</t>
  </si>
  <si>
    <t>SUELDO</t>
  </si>
  <si>
    <t>CALLE</t>
  </si>
  <si>
    <t>AVENIDA</t>
  </si>
  <si>
    <t>PASEO</t>
  </si>
  <si>
    <t>PLAZA</t>
  </si>
  <si>
    <t>ALAMEDA</t>
  </si>
  <si>
    <t>URBANIZACIÓN</t>
  </si>
  <si>
    <t>RONDA</t>
  </si>
  <si>
    <t>CAMINO</t>
  </si>
  <si>
    <t>CARMEN</t>
  </si>
  <si>
    <t>MIGUEL</t>
  </si>
  <si>
    <t>SARA</t>
  </si>
  <si>
    <t>DÍEZ</t>
  </si>
  <si>
    <t>CARLOS</t>
  </si>
  <si>
    <t>PUNTOS</t>
  </si>
  <si>
    <t>PREMIO</t>
  </si>
  <si>
    <t>BOLI</t>
  </si>
  <si>
    <t>PLUMA</t>
  </si>
  <si>
    <t>CALCULADORA</t>
  </si>
  <si>
    <t>RELOJ</t>
  </si>
  <si>
    <t>ORDENADOR</t>
  </si>
  <si>
    <t>PUNTOS SOBRANTES</t>
  </si>
  <si>
    <t>AHORA</t>
  </si>
  <si>
    <t>HOY</t>
  </si>
  <si>
    <t>AÑO</t>
  </si>
  <si>
    <t>DIA</t>
  </si>
  <si>
    <t>FECHA</t>
  </si>
  <si>
    <t>FECHA.MES</t>
  </si>
  <si>
    <t>FIN.MES</t>
  </si>
  <si>
    <t>DÍAS NATURALES</t>
  </si>
  <si>
    <t>DÍAS LABORABLES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</si>
  <si>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</si>
  <si>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</si>
  <si>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</si>
  <si>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</si>
  <si>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</si>
  <si>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</si>
  <si>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</si>
  <si>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</si>
  <si>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</si>
  <si>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</si>
  <si>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</si>
  <si>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</si>
  <si>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DÍA</t>
  </si>
  <si>
    <t>ÚLTIMO DÍA</t>
  </si>
  <si>
    <t>VACACIONES</t>
  </si>
  <si>
    <t>FIJAS</t>
  </si>
  <si>
    <t>VARIABLES</t>
  </si>
  <si>
    <t>clase 1</t>
  </si>
  <si>
    <t>clase 2</t>
  </si>
  <si>
    <t>clase 3</t>
  </si>
  <si>
    <t>clase 4</t>
  </si>
  <si>
    <t>clase 5</t>
  </si>
  <si>
    <t>PRÉSTAMO FRANCÉS</t>
  </si>
  <si>
    <t>TIPO INTERÉS NOMINAL</t>
  </si>
  <si>
    <t>PERIODIFICACIÓN</t>
  </si>
  <si>
    <t>MENSUAL</t>
  </si>
  <si>
    <t>BIMESTRAL</t>
  </si>
  <si>
    <t>TRIMESTRAL</t>
  </si>
  <si>
    <t>CUATRIMESTRAL</t>
  </si>
  <si>
    <t>SEMESTRAL</t>
  </si>
  <si>
    <t>ANUAL</t>
  </si>
  <si>
    <t>FRACCIONAMIENTO (m)</t>
  </si>
  <si>
    <t>FECHA DE INICIO</t>
  </si>
  <si>
    <t>FECHA DE FIN</t>
  </si>
  <si>
    <t>Nº DE PERÍODOS (n)</t>
  </si>
  <si>
    <r>
      <t>CAPITAL PRESTADO (C</t>
    </r>
    <r>
      <rPr>
        <b/>
        <vertAlign val="subscript"/>
        <sz val="18"/>
        <color theme="1"/>
        <rFont val="Calibri"/>
        <family val="2"/>
        <scheme val="minor"/>
      </rPr>
      <t>0</t>
    </r>
    <r>
      <rPr>
        <b/>
        <sz val="18"/>
        <color theme="1"/>
        <rFont val="Calibri"/>
        <family val="2"/>
        <scheme val="minor"/>
      </rPr>
      <t>)</t>
    </r>
  </si>
  <si>
    <t>m</t>
  </si>
  <si>
    <t>PERÍODO</t>
  </si>
  <si>
    <t>CUOTA</t>
  </si>
  <si>
    <t>CUOTA DE INTERÉS</t>
  </si>
  <si>
    <t>CUOTA DE AMORTIZACIÓN</t>
  </si>
  <si>
    <t>CAPITAL AMORTIZADO</t>
  </si>
  <si>
    <t>CAPITAL PENDIENTE</t>
  </si>
  <si>
    <t>CUOTA DE 
INTERÉS</t>
  </si>
  <si>
    <t>PRÉSTAMO FRANCÉS COSTE AMORTIZADO</t>
  </si>
  <si>
    <t>GASTOS Y COMISIONES</t>
  </si>
  <si>
    <t>T.I.R.</t>
  </si>
  <si>
    <t>PRÉSTAMO ITALIANO</t>
  </si>
  <si>
    <t>PRÉSTAMO ITALIANO COSTE AMORTIZADO</t>
  </si>
  <si>
    <t>PRÉSTAMO AMERICANO</t>
  </si>
  <si>
    <t>PRÉSTAMO AMERICANO COSTE AMORTIZADO</t>
  </si>
</sst>
</file>

<file path=xl/styles.xml><?xml version="1.0" encoding="utf-8"?>
<styleSheet xmlns="http://schemas.openxmlformats.org/spreadsheetml/2006/main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400]h:mm:ss\ AM/PM"/>
    <numFmt numFmtId="166" formatCode="0\ &quot;horas&quot;"/>
    <numFmt numFmtId="167" formatCode="0.0000"/>
    <numFmt numFmtId="168" formatCode="0.000000000"/>
    <numFmt numFmtId="171" formatCode="0\ &quot;años&quot;"/>
    <numFmt numFmtId="175" formatCode="0.00000%"/>
  </numFmts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bscript"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vertAlign val="subscript"/>
      <sz val="18"/>
      <color theme="1"/>
      <name val="Calibri"/>
      <family val="2"/>
      <scheme val="minor"/>
    </font>
    <font>
      <b/>
      <i/>
      <u val="double"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20"/>
      <color rgb="FFFF0000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44" fontId="0" fillId="0" borderId="1" xfId="0" applyNumberFormat="1" applyBorder="1" applyAlignment="1">
      <alignment horizontal="center" vertical="center"/>
    </xf>
    <xf numFmtId="165" fontId="3" fillId="0" borderId="1" xfId="0" applyNumberFormat="1" applyFont="1" applyBorder="1"/>
    <xf numFmtId="10" fontId="3" fillId="0" borderId="1" xfId="0" applyNumberFormat="1" applyFont="1" applyBorder="1"/>
    <xf numFmtId="164" fontId="3" fillId="0" borderId="1" xfId="0" applyNumberFormat="1" applyFont="1" applyBorder="1"/>
    <xf numFmtId="14" fontId="3" fillId="0" borderId="1" xfId="0" applyNumberFormat="1" applyFont="1" applyBorder="1"/>
    <xf numFmtId="0" fontId="3" fillId="0" borderId="1" xfId="0" applyNumberFormat="1" applyFont="1" applyBorder="1"/>
    <xf numFmtId="166" fontId="3" fillId="0" borderId="1" xfId="0" applyNumberFormat="1" applyFont="1" applyBorder="1"/>
    <xf numFmtId="0" fontId="3" fillId="0" borderId="1" xfId="0" quotePrefix="1" applyFont="1" applyBorder="1"/>
    <xf numFmtId="0" fontId="2" fillId="0" borderId="1" xfId="0" quotePrefix="1" applyFont="1" applyBorder="1"/>
    <xf numFmtId="0" fontId="11" fillId="0" borderId="1" xfId="0" applyFont="1" applyBorder="1"/>
    <xf numFmtId="44" fontId="3" fillId="0" borderId="1" xfId="1" applyFont="1" applyBorder="1"/>
    <xf numFmtId="10" fontId="3" fillId="0" borderId="1" xfId="2" applyNumberFormat="1" applyFont="1" applyBorder="1"/>
    <xf numFmtId="44" fontId="9" fillId="2" borderId="1" xfId="1" applyFont="1" applyFill="1" applyBorder="1"/>
    <xf numFmtId="0" fontId="7" fillId="0" borderId="10" xfId="0" applyFont="1" applyBorder="1"/>
    <xf numFmtId="167" fontId="3" fillId="0" borderId="1" xfId="0" applyNumberFormat="1" applyFont="1" applyBorder="1"/>
    <xf numFmtId="168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12" fillId="0" borderId="1" xfId="0" applyFont="1" applyBorder="1" applyAlignment="1">
      <alignment horizontal="center"/>
    </xf>
    <xf numFmtId="0" fontId="7" fillId="0" borderId="1" xfId="0" applyFont="1" applyBorder="1"/>
    <xf numFmtId="44" fontId="9" fillId="4" borderId="1" xfId="1" applyFont="1" applyFill="1" applyBorder="1"/>
    <xf numFmtId="0" fontId="9" fillId="0" borderId="1" xfId="0" applyFont="1" applyBorder="1" applyAlignment="1">
      <alignment horizontal="center"/>
    </xf>
    <xf numFmtId="10" fontId="3" fillId="4" borderId="1" xfId="2" applyNumberFormat="1" applyFont="1" applyFill="1" applyBorder="1"/>
    <xf numFmtId="8" fontId="3" fillId="0" borderId="1" xfId="0" applyNumberFormat="1" applyFont="1" applyBorder="1"/>
    <xf numFmtId="0" fontId="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/>
    <xf numFmtId="0" fontId="3" fillId="0" borderId="1" xfId="2" applyNumberFormat="1" applyFont="1" applyBorder="1"/>
    <xf numFmtId="44" fontId="3" fillId="0" borderId="13" xfId="1" applyFont="1" applyBorder="1"/>
    <xf numFmtId="0" fontId="15" fillId="0" borderId="1" xfId="0" applyFont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2" borderId="10" xfId="0" applyFont="1" applyFill="1" applyBorder="1"/>
    <xf numFmtId="0" fontId="9" fillId="2" borderId="12" xfId="0" applyFont="1" applyFill="1" applyBorder="1"/>
    <xf numFmtId="0" fontId="7" fillId="0" borderId="10" xfId="0" applyFont="1" applyBorder="1"/>
    <xf numFmtId="0" fontId="7" fillId="0" borderId="12" xfId="0" applyFont="1" applyBorder="1"/>
    <xf numFmtId="0" fontId="9" fillId="0" borderId="10" xfId="0" applyFont="1" applyFill="1" applyBorder="1"/>
    <xf numFmtId="0" fontId="9" fillId="0" borderId="12" xfId="0" applyFont="1" applyFill="1" applyBorder="1"/>
    <xf numFmtId="0" fontId="9" fillId="0" borderId="10" xfId="0" applyFont="1" applyBorder="1"/>
    <xf numFmtId="0" fontId="9" fillId="0" borderId="12" xfId="0" applyFont="1" applyBorder="1"/>
    <xf numFmtId="0" fontId="9" fillId="4" borderId="10" xfId="0" applyFont="1" applyFill="1" applyBorder="1"/>
    <xf numFmtId="0" fontId="9" fillId="4" borderId="12" xfId="0" applyFont="1" applyFill="1" applyBorder="1"/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9" fillId="6" borderId="1" xfId="0" applyFont="1" applyFill="1" applyBorder="1" applyAlignment="1">
      <alignment horizontal="center"/>
    </xf>
    <xf numFmtId="0" fontId="3" fillId="0" borderId="12" xfId="0" applyFont="1" applyBorder="1"/>
    <xf numFmtId="0" fontId="3" fillId="0" borderId="15" xfId="0" applyFont="1" applyBorder="1"/>
    <xf numFmtId="0" fontId="3" fillId="0" borderId="16" xfId="0" applyFont="1" applyBorder="1"/>
    <xf numFmtId="0" fontId="7" fillId="6" borderId="14" xfId="0" applyFont="1" applyFill="1" applyBorder="1"/>
    <xf numFmtId="44" fontId="17" fillId="6" borderId="14" xfId="1" applyFont="1" applyFill="1" applyBorder="1"/>
    <xf numFmtId="171" fontId="17" fillId="6" borderId="14" xfId="0" applyNumberFormat="1" applyFont="1" applyFill="1" applyBorder="1"/>
    <xf numFmtId="10" fontId="17" fillId="6" borderId="14" xfId="0" applyNumberFormat="1" applyFont="1" applyFill="1" applyBorder="1"/>
    <xf numFmtId="0" fontId="18" fillId="6" borderId="14" xfId="0" applyFont="1" applyFill="1" applyBorder="1" applyAlignment="1">
      <alignment horizontal="right"/>
    </xf>
    <xf numFmtId="14" fontId="17" fillId="6" borderId="14" xfId="0" applyNumberFormat="1" applyFont="1" applyFill="1" applyBorder="1"/>
    <xf numFmtId="0" fontId="3" fillId="0" borderId="11" xfId="0" applyFont="1" applyBorder="1"/>
    <xf numFmtId="0" fontId="7" fillId="2" borderId="14" xfId="0" applyFont="1" applyFill="1" applyBorder="1"/>
    <xf numFmtId="0" fontId="3" fillId="2" borderId="14" xfId="0" applyFont="1" applyFill="1" applyBorder="1"/>
    <xf numFmtId="175" fontId="3" fillId="2" borderId="14" xfId="2" applyNumberFormat="1" applyFont="1" applyFill="1" applyBorder="1"/>
    <xf numFmtId="44" fontId="3" fillId="2" borderId="14" xfId="1" applyFont="1" applyFill="1" applyBorder="1"/>
    <xf numFmtId="14" fontId="3" fillId="2" borderId="14" xfId="0" applyNumberFormat="1" applyFont="1" applyFill="1" applyBorder="1"/>
    <xf numFmtId="0" fontId="3" fillId="0" borderId="17" xfId="0" applyFont="1" applyBorder="1"/>
    <xf numFmtId="0" fontId="13" fillId="2" borderId="14" xfId="0" applyFont="1" applyFill="1" applyBorder="1" applyAlignment="1">
      <alignment horizontal="center" vertical="center" wrapText="1"/>
    </xf>
    <xf numFmtId="14" fontId="3" fillId="0" borderId="16" xfId="0" applyNumberFormat="1" applyFont="1" applyBorder="1"/>
    <xf numFmtId="44" fontId="19" fillId="0" borderId="16" xfId="1" applyFont="1" applyBorder="1"/>
    <xf numFmtId="44" fontId="19" fillId="0" borderId="1" xfId="1" applyFont="1" applyBorder="1"/>
    <xf numFmtId="44" fontId="3" fillId="0" borderId="15" xfId="0" applyNumberFormat="1" applyFont="1" applyBorder="1"/>
  </cellXfs>
  <cellStyles count="3">
    <cellStyle name="Moneda" xfId="1" builtinId="4"/>
    <cellStyle name="Normal" xfId="0" builtinId="0"/>
    <cellStyle name="Porcentual" xfId="2" builtinId="5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opLeftCell="I10" workbookViewId="0">
      <selection activeCell="M21" sqref="M21"/>
    </sheetView>
  </sheetViews>
  <sheetFormatPr baseColWidth="10" defaultRowHeight="15"/>
  <cols>
    <col min="1" max="1" width="44.85546875" style="1" bestFit="1" customWidth="1"/>
    <col min="2" max="2" width="11.42578125" style="1"/>
    <col min="3" max="3" width="22.140625" style="1" customWidth="1"/>
    <col min="4" max="4" width="11.42578125" style="1"/>
    <col min="5" max="5" width="13.140625" style="1" bestFit="1" customWidth="1"/>
    <col min="6" max="9" width="11.42578125" style="1"/>
    <col min="10" max="12" width="20.7109375" style="1" customWidth="1"/>
    <col min="13" max="13" width="24" style="1" customWidth="1"/>
    <col min="14" max="16384" width="11.42578125" style="1"/>
  </cols>
  <sheetData>
    <row r="1" spans="1:13" ht="78.75" customHeight="1">
      <c r="A1" s="5" t="s">
        <v>0</v>
      </c>
      <c r="D1" s="45"/>
      <c r="E1" s="46"/>
      <c r="F1" s="47"/>
      <c r="H1" s="54"/>
      <c r="I1" s="55"/>
      <c r="J1" s="56"/>
    </row>
    <row r="2" spans="1:13" ht="45" customHeight="1">
      <c r="A2" s="8">
        <v>-7.6543210000000004</v>
      </c>
      <c r="D2" s="48"/>
      <c r="E2" s="49"/>
      <c r="F2" s="50"/>
      <c r="H2" s="54"/>
      <c r="I2" s="55"/>
      <c r="J2" s="56"/>
    </row>
    <row r="3" spans="1:13">
      <c r="A3" s="6" t="s">
        <v>2</v>
      </c>
      <c r="B3" s="7"/>
      <c r="D3" s="51"/>
      <c r="E3" s="52"/>
      <c r="F3" s="53"/>
      <c r="H3" s="54"/>
      <c r="I3" s="55"/>
      <c r="J3" s="56"/>
    </row>
    <row r="6" spans="1:13" ht="63" customHeight="1">
      <c r="A6" s="4" t="s">
        <v>1</v>
      </c>
    </row>
    <row r="15" spans="1:13" s="3" customFormat="1" ht="23.25">
      <c r="A15" s="3" t="s">
        <v>3</v>
      </c>
      <c r="C15" s="9">
        <v>41156.379999999997</v>
      </c>
      <c r="E15" s="10">
        <v>3.2500000000000001E-2</v>
      </c>
      <c r="F15" s="10">
        <v>3.2500000000000001E-2</v>
      </c>
      <c r="J15" s="3" t="s">
        <v>4</v>
      </c>
      <c r="K15" s="3">
        <v>15</v>
      </c>
      <c r="L15" s="3" t="s">
        <v>7</v>
      </c>
      <c r="M15" s="14">
        <v>15</v>
      </c>
    </row>
    <row r="16" spans="1:13" s="3" customFormat="1" ht="23.25">
      <c r="A16" s="11">
        <v>1</v>
      </c>
      <c r="E16" s="10">
        <v>3.25</v>
      </c>
      <c r="F16" s="10"/>
      <c r="J16" s="3" t="s">
        <v>5</v>
      </c>
      <c r="K16" s="3">
        <v>20</v>
      </c>
      <c r="L16" s="3" t="s">
        <v>7</v>
      </c>
      <c r="M16" s="14">
        <v>20</v>
      </c>
    </row>
    <row r="17" spans="1:13" s="3" customFormat="1" ht="23.25">
      <c r="A17" s="12">
        <v>1</v>
      </c>
      <c r="F17" s="10"/>
      <c r="J17" s="3" t="s">
        <v>6</v>
      </c>
      <c r="K17" s="3">
        <v>35</v>
      </c>
      <c r="L17" s="3" t="s">
        <v>7</v>
      </c>
      <c r="M17" s="14">
        <v>35</v>
      </c>
    </row>
    <row r="18" spans="1:13" s="3" customFormat="1" ht="23.25">
      <c r="A18" s="13">
        <v>41156</v>
      </c>
      <c r="F18" s="10"/>
      <c r="J18" s="3">
        <f>SUM(J15:J17)</f>
        <v>0</v>
      </c>
      <c r="K18" s="3">
        <f>SUM(K15:K17)</f>
        <v>70</v>
      </c>
      <c r="L18" s="3" t="s">
        <v>7</v>
      </c>
      <c r="M18" s="14">
        <f>SUM(M15:M17)</f>
        <v>70</v>
      </c>
    </row>
    <row r="19" spans="1:13" s="3" customFormat="1" ht="23.25">
      <c r="A19" s="13">
        <v>2</v>
      </c>
    </row>
    <row r="20" spans="1:13" s="3" customFormat="1" ht="23.25">
      <c r="A20" s="12">
        <v>60</v>
      </c>
      <c r="M20" s="15" t="s">
        <v>9</v>
      </c>
    </row>
    <row r="21" spans="1:13" s="3" customFormat="1" ht="23.25">
      <c r="M21" s="3">
        <v>1.23456789012345E+19</v>
      </c>
    </row>
    <row r="22" spans="1:13" s="3" customFormat="1" ht="23.25">
      <c r="M22" s="15" t="s">
        <v>8</v>
      </c>
    </row>
  </sheetData>
  <mergeCells count="4">
    <mergeCell ref="D1:F3"/>
    <mergeCell ref="H1:J1"/>
    <mergeCell ref="H2:J2"/>
    <mergeCell ref="H3:J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topLeftCell="A18" workbookViewId="0">
      <selection activeCell="A31" sqref="A31"/>
    </sheetView>
  </sheetViews>
  <sheetFormatPr baseColWidth="10" defaultRowHeight="23.25"/>
  <cols>
    <col min="1" max="2" width="19.140625" style="3" customWidth="1"/>
    <col min="3" max="3" width="26.28515625" style="3" bestFit="1" customWidth="1"/>
    <col min="4" max="8" width="19.140625" style="3" customWidth="1"/>
    <col min="9" max="16384" width="11.42578125" style="3"/>
  </cols>
  <sheetData>
    <row r="1" spans="1:4">
      <c r="A1" s="3" t="s">
        <v>169</v>
      </c>
      <c r="C1" s="9">
        <f ca="1">NOW()</f>
        <v>41159.60270289352</v>
      </c>
    </row>
    <row r="2" spans="1:4">
      <c r="A2" s="3" t="s">
        <v>170</v>
      </c>
      <c r="C2" s="12">
        <f ca="1">TODAY()</f>
        <v>41159</v>
      </c>
    </row>
    <row r="4" spans="1:4">
      <c r="A4" s="12">
        <v>41158</v>
      </c>
    </row>
    <row r="5" spans="1:4">
      <c r="A5" s="3" t="s">
        <v>171</v>
      </c>
      <c r="B5" s="3">
        <f>YEAR(A4)</f>
        <v>2012</v>
      </c>
    </row>
    <row r="6" spans="1:4">
      <c r="A6" s="3" t="s">
        <v>24</v>
      </c>
      <c r="B6" s="3">
        <f>MONTH(A4)</f>
        <v>9</v>
      </c>
    </row>
    <row r="7" spans="1:4">
      <c r="A7" s="3" t="s">
        <v>172</v>
      </c>
      <c r="B7" s="3">
        <f>DAY(A4)</f>
        <v>6</v>
      </c>
    </row>
    <row r="9" spans="1:4">
      <c r="A9" s="3" t="s">
        <v>173</v>
      </c>
      <c r="B9" s="12">
        <f>DATE(2012,9,6)</f>
        <v>41158</v>
      </c>
    </row>
    <row r="11" spans="1:4">
      <c r="A11" s="3" t="s">
        <v>174</v>
      </c>
      <c r="B11" s="12">
        <f>EDATE(B9,0)</f>
        <v>41158</v>
      </c>
      <c r="D11" s="3" t="s">
        <v>175</v>
      </c>
    </row>
    <row r="12" spans="1:4">
      <c r="B12" s="12">
        <f>EDATE(B9,1)</f>
        <v>41188</v>
      </c>
    </row>
    <row r="13" spans="1:4">
      <c r="B13" s="12">
        <f>EDATE(B9,-1)</f>
        <v>41127</v>
      </c>
    </row>
    <row r="14" spans="1:4">
      <c r="B14" s="12">
        <f>EDATE(B9,12)</f>
        <v>41523</v>
      </c>
    </row>
    <row r="17" spans="1:6">
      <c r="A17" s="3" t="s">
        <v>116</v>
      </c>
    </row>
    <row r="18" spans="1:6">
      <c r="A18" s="12">
        <v>30418</v>
      </c>
      <c r="B18" s="3">
        <f ca="1">INT(YEARFRAC(A18,TODAY(),1))</f>
        <v>29</v>
      </c>
    </row>
    <row r="21" spans="1:6">
      <c r="A21" s="3" t="s">
        <v>176</v>
      </c>
      <c r="C21" s="3">
        <f>A23-A22</f>
        <v>4</v>
      </c>
    </row>
    <row r="22" spans="1:6">
      <c r="A22" s="12">
        <v>41158</v>
      </c>
    </row>
    <row r="23" spans="1:6">
      <c r="A23" s="12">
        <v>41162</v>
      </c>
    </row>
    <row r="26" spans="1:6">
      <c r="A26" s="3" t="s">
        <v>177</v>
      </c>
      <c r="C26" s="3">
        <f>NETWORKDAYS(A27,A28)</f>
        <v>3</v>
      </c>
      <c r="F26" s="12">
        <v>41159</v>
      </c>
    </row>
    <row r="27" spans="1:6">
      <c r="A27" s="12">
        <v>41158</v>
      </c>
      <c r="C27" s="3">
        <f>NETWORKDAYS(A27,A28,F26:F27)</f>
        <v>2</v>
      </c>
      <c r="F27" s="12">
        <v>41160</v>
      </c>
    </row>
    <row r="28" spans="1:6">
      <c r="A28" s="12">
        <v>41162</v>
      </c>
    </row>
    <row r="31" spans="1:6">
      <c r="A31" s="12">
        <f>WORKDAY(A27,3)</f>
        <v>41163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A16"/>
  <sheetViews>
    <sheetView topLeftCell="R1" zoomScale="90" zoomScaleNormal="90" workbookViewId="0">
      <selection activeCell="X11" sqref="X11"/>
    </sheetView>
  </sheetViews>
  <sheetFormatPr baseColWidth="10" defaultRowHeight="23.25"/>
  <cols>
    <col min="1" max="7" width="20.85546875" style="3" customWidth="1"/>
    <col min="8" max="8" width="18.7109375" style="3" customWidth="1"/>
    <col min="9" max="14" width="11.42578125" style="3"/>
    <col min="15" max="15" width="49.85546875" style="3" bestFit="1" customWidth="1"/>
    <col min="16" max="19" width="11.42578125" style="3"/>
    <col min="20" max="20" width="46.140625" style="3" bestFit="1" customWidth="1"/>
    <col min="21" max="16384" width="11.42578125" style="3"/>
  </cols>
  <sheetData>
    <row r="1" spans="1:27">
      <c r="A1" s="3" t="s">
        <v>171</v>
      </c>
      <c r="B1" s="3">
        <f ca="1">YEAR(TODAY())</f>
        <v>2012</v>
      </c>
      <c r="O1" s="11">
        <v>40910</v>
      </c>
      <c r="P1" s="3">
        <v>0</v>
      </c>
      <c r="U1" s="3" t="s">
        <v>195</v>
      </c>
      <c r="V1" s="3" t="s">
        <v>196</v>
      </c>
      <c r="W1" s="3" t="s">
        <v>197</v>
      </c>
      <c r="X1" s="3" t="s">
        <v>198</v>
      </c>
      <c r="Y1" s="3" t="s">
        <v>199</v>
      </c>
    </row>
    <row r="2" spans="1:27">
      <c r="O2" s="11">
        <f>O1+2</f>
        <v>40912</v>
      </c>
      <c r="P2" s="3">
        <v>0</v>
      </c>
      <c r="T2" s="11">
        <v>40909</v>
      </c>
    </row>
    <row r="3" spans="1:27">
      <c r="F3" s="67" t="s">
        <v>192</v>
      </c>
      <c r="G3" s="69"/>
      <c r="O3" s="11">
        <f>O2+2</f>
        <v>40914</v>
      </c>
      <c r="P3" s="3">
        <v>0</v>
      </c>
      <c r="T3" s="11">
        <v>40910</v>
      </c>
    </row>
    <row r="4" spans="1:27" s="25" customFormat="1" ht="46.5">
      <c r="A4" s="73" t="s">
        <v>24</v>
      </c>
      <c r="B4" s="73" t="s">
        <v>190</v>
      </c>
      <c r="C4" s="73" t="s">
        <v>191</v>
      </c>
      <c r="D4" s="73" t="s">
        <v>177</v>
      </c>
      <c r="F4" s="73" t="s">
        <v>193</v>
      </c>
      <c r="G4" s="73" t="s">
        <v>194</v>
      </c>
      <c r="O4" s="11">
        <f>O1+7</f>
        <v>40917</v>
      </c>
      <c r="P4" s="25">
        <v>1</v>
      </c>
      <c r="T4" s="11">
        <v>40911</v>
      </c>
    </row>
    <row r="5" spans="1:27">
      <c r="A5" s="3" t="s">
        <v>178</v>
      </c>
      <c r="B5" s="12">
        <f ca="1">DATE(B1,1,1)</f>
        <v>40909</v>
      </c>
      <c r="C5" s="12">
        <f ca="1">EOMONTH(B5,0)</f>
        <v>40939</v>
      </c>
      <c r="D5" s="3">
        <f ca="1">NETWORKDAYS(B5,C5,$F$5:$G$16)</f>
        <v>21</v>
      </c>
      <c r="F5" s="12">
        <f ca="1">B5</f>
        <v>40909</v>
      </c>
      <c r="G5" s="12">
        <v>41004</v>
      </c>
      <c r="J5" s="3">
        <f ca="1">WEEKDAY(F5,2)</f>
        <v>7</v>
      </c>
      <c r="O5" s="11">
        <f t="shared" ref="O5:O14" si="0">O4+2</f>
        <v>40919</v>
      </c>
      <c r="P5" s="3">
        <v>1</v>
      </c>
      <c r="T5" s="11">
        <v>40912</v>
      </c>
    </row>
    <row r="6" spans="1:27">
      <c r="A6" s="3" t="s">
        <v>179</v>
      </c>
      <c r="B6" s="12">
        <f ca="1">C5+1</f>
        <v>40940</v>
      </c>
      <c r="C6" s="12">
        <f ca="1">EOMONTH(B6,0)</f>
        <v>40968</v>
      </c>
      <c r="D6" s="3">
        <f t="shared" ref="D6:D16" ca="1" si="1">NETWORKDAYS(B6,C6,$F$5:$G$16)</f>
        <v>20</v>
      </c>
      <c r="F6" s="12">
        <f ca="1">F5+5</f>
        <v>40914</v>
      </c>
      <c r="G6" s="12">
        <v>41005</v>
      </c>
      <c r="O6" s="11">
        <f t="shared" si="0"/>
        <v>40921</v>
      </c>
      <c r="P6" s="3">
        <v>1</v>
      </c>
      <c r="T6" s="11">
        <v>40913</v>
      </c>
    </row>
    <row r="7" spans="1:27">
      <c r="A7" s="3" t="s">
        <v>180</v>
      </c>
      <c r="B7" s="12">
        <f t="shared" ref="B7:B16" ca="1" si="2">C6+1</f>
        <v>40969</v>
      </c>
      <c r="C7" s="12">
        <f t="shared" ref="C7:C16" ca="1" si="3">EOMONTH(B7,0)</f>
        <v>40999</v>
      </c>
      <c r="D7" s="3">
        <f t="shared" ca="1" si="1"/>
        <v>22</v>
      </c>
      <c r="F7" s="12">
        <f ca="1">B9</f>
        <v>41030</v>
      </c>
      <c r="G7" s="12">
        <v>40960</v>
      </c>
      <c r="O7" s="11">
        <f t="shared" ref="O7" si="4">O4+7</f>
        <v>40924</v>
      </c>
      <c r="P7" s="3">
        <v>1</v>
      </c>
      <c r="T7" s="11">
        <v>40914</v>
      </c>
    </row>
    <row r="8" spans="1:27">
      <c r="A8" s="3" t="s">
        <v>181</v>
      </c>
      <c r="B8" s="12">
        <f t="shared" ca="1" si="2"/>
        <v>41000</v>
      </c>
      <c r="C8" s="12">
        <f t="shared" ca="1" si="3"/>
        <v>41029</v>
      </c>
      <c r="D8" s="3">
        <f t="shared" ca="1" si="1"/>
        <v>19</v>
      </c>
      <c r="F8" s="12">
        <f ca="1">F7+16</f>
        <v>41046</v>
      </c>
      <c r="G8" s="12">
        <v>41085</v>
      </c>
      <c r="O8" s="11">
        <f t="shared" ref="O8:O14" si="5">O7+2</f>
        <v>40926</v>
      </c>
      <c r="P8" s="3">
        <v>1</v>
      </c>
      <c r="T8" s="11">
        <v>40915</v>
      </c>
    </row>
    <row r="9" spans="1:27">
      <c r="A9" s="3" t="s">
        <v>182</v>
      </c>
      <c r="B9" s="12">
        <f t="shared" ca="1" si="2"/>
        <v>41030</v>
      </c>
      <c r="C9" s="12">
        <f t="shared" ca="1" si="3"/>
        <v>41060</v>
      </c>
      <c r="D9" s="3">
        <f t="shared" ca="1" si="1"/>
        <v>21</v>
      </c>
      <c r="F9" s="12">
        <f ca="1">B11+24</f>
        <v>41115</v>
      </c>
      <c r="O9" s="11">
        <f t="shared" si="5"/>
        <v>40928</v>
      </c>
      <c r="P9" s="3">
        <v>1</v>
      </c>
      <c r="T9" s="11">
        <v>40916</v>
      </c>
    </row>
    <row r="10" spans="1:27">
      <c r="A10" s="3" t="s">
        <v>183</v>
      </c>
      <c r="B10" s="12">
        <f t="shared" ca="1" si="2"/>
        <v>41061</v>
      </c>
      <c r="C10" s="12">
        <f t="shared" ca="1" si="3"/>
        <v>41090</v>
      </c>
      <c r="D10" s="3">
        <f t="shared" ca="1" si="1"/>
        <v>20</v>
      </c>
      <c r="F10" s="12">
        <f ca="1">B12+14</f>
        <v>41136</v>
      </c>
      <c r="O10" s="11">
        <f t="shared" ref="O10" si="6">O7+7</f>
        <v>40931</v>
      </c>
      <c r="P10" s="3">
        <v>1</v>
      </c>
      <c r="T10" s="11">
        <v>40917</v>
      </c>
      <c r="U10" s="3">
        <v>1</v>
      </c>
      <c r="X10" s="3">
        <v>1</v>
      </c>
    </row>
    <row r="11" spans="1:27">
      <c r="A11" s="3" t="s">
        <v>184</v>
      </c>
      <c r="B11" s="12">
        <f t="shared" ca="1" si="2"/>
        <v>41091</v>
      </c>
      <c r="C11" s="12">
        <f t="shared" ca="1" si="3"/>
        <v>41121</v>
      </c>
      <c r="D11" s="3">
        <f t="shared" ca="1" si="1"/>
        <v>21</v>
      </c>
      <c r="F11" s="12">
        <f ca="1">B14+6</f>
        <v>41189</v>
      </c>
      <c r="O11" s="11">
        <f t="shared" ref="O11:O14" si="7">O10+2</f>
        <v>40933</v>
      </c>
      <c r="P11" s="3">
        <v>1</v>
      </c>
      <c r="T11" s="11">
        <v>40918</v>
      </c>
      <c r="V11" s="3">
        <v>1.5</v>
      </c>
    </row>
    <row r="12" spans="1:27">
      <c r="A12" s="3" t="s">
        <v>185</v>
      </c>
      <c r="B12" s="12">
        <f t="shared" ca="1" si="2"/>
        <v>41122</v>
      </c>
      <c r="C12" s="12">
        <f t="shared" ca="1" si="3"/>
        <v>41152</v>
      </c>
      <c r="D12" s="3">
        <f t="shared" ca="1" si="1"/>
        <v>22</v>
      </c>
      <c r="F12" s="12">
        <f ca="1">F11+5</f>
        <v>41194</v>
      </c>
      <c r="O12" s="11">
        <f t="shared" si="7"/>
        <v>40935</v>
      </c>
      <c r="P12" s="3">
        <v>1</v>
      </c>
      <c r="T12" s="11">
        <v>40919</v>
      </c>
      <c r="W12" s="3">
        <v>2</v>
      </c>
    </row>
    <row r="13" spans="1:27">
      <c r="A13" s="3" t="s">
        <v>186</v>
      </c>
      <c r="B13" s="12">
        <f t="shared" ca="1" si="2"/>
        <v>41153</v>
      </c>
      <c r="C13" s="12">
        <f t="shared" ca="1" si="3"/>
        <v>41182</v>
      </c>
      <c r="D13" s="3">
        <f t="shared" ca="1" si="1"/>
        <v>20</v>
      </c>
      <c r="F13" s="12">
        <f ca="1">B15</f>
        <v>41214</v>
      </c>
      <c r="O13" s="11">
        <f t="shared" ref="O13" si="8">O10+7</f>
        <v>40938</v>
      </c>
      <c r="P13" s="3">
        <v>1</v>
      </c>
      <c r="T13" s="11">
        <v>40920</v>
      </c>
      <c r="X13" s="3">
        <v>1</v>
      </c>
    </row>
    <row r="14" spans="1:27">
      <c r="A14" s="3" t="s">
        <v>187</v>
      </c>
      <c r="B14" s="12">
        <f t="shared" ca="1" si="2"/>
        <v>41183</v>
      </c>
      <c r="C14" s="12">
        <f t="shared" ca="1" si="3"/>
        <v>41213</v>
      </c>
      <c r="D14" s="3">
        <f t="shared" ca="1" si="1"/>
        <v>22</v>
      </c>
      <c r="F14" s="12">
        <f ca="1">B16+5</f>
        <v>41249</v>
      </c>
      <c r="O14" s="11">
        <f t="shared" ref="O14" si="9">O13+2</f>
        <v>40940</v>
      </c>
      <c r="T14" s="11">
        <v>40921</v>
      </c>
      <c r="Y14" s="3">
        <v>1</v>
      </c>
      <c r="AA14" s="3">
        <f>SUM(U10:Y14)</f>
        <v>7.5</v>
      </c>
    </row>
    <row r="15" spans="1:27">
      <c r="A15" s="3" t="s">
        <v>188</v>
      </c>
      <c r="B15" s="12">
        <f t="shared" ca="1" si="2"/>
        <v>41214</v>
      </c>
      <c r="C15" s="12">
        <f t="shared" ca="1" si="3"/>
        <v>41243</v>
      </c>
      <c r="D15" s="3">
        <f t="shared" ca="1" si="1"/>
        <v>21</v>
      </c>
      <c r="F15" s="12">
        <f ca="1">F14+2</f>
        <v>41251</v>
      </c>
      <c r="T15" s="11">
        <v>40922</v>
      </c>
    </row>
    <row r="16" spans="1:27">
      <c r="A16" s="3" t="s">
        <v>189</v>
      </c>
      <c r="B16" s="12">
        <f t="shared" ca="1" si="2"/>
        <v>41244</v>
      </c>
      <c r="C16" s="12">
        <f t="shared" ca="1" si="3"/>
        <v>41274</v>
      </c>
      <c r="D16" s="3">
        <f t="shared" ca="1" si="1"/>
        <v>19</v>
      </c>
      <c r="F16" s="12">
        <f ca="1">F15+17</f>
        <v>41268</v>
      </c>
    </row>
  </sheetData>
  <mergeCells count="1">
    <mergeCell ref="F3:G3"/>
  </mergeCells>
  <conditionalFormatting sqref="F5:F16">
    <cfRule type="expression" dxfId="1" priority="2">
      <formula>WEEKDAY($F5,2)=7</formula>
    </cfRule>
  </conditionalFormatting>
  <conditionalFormatting sqref="T2:Y15">
    <cfRule type="expression" dxfId="0" priority="1">
      <formula>WEEKDAY($T2,2)&gt;=6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Z7" sqref="Z7"/>
    </sheetView>
  </sheetViews>
  <sheetFormatPr baseColWidth="10" defaultRowHeight="23.25"/>
  <cols>
    <col min="1" max="7" width="19.5703125" style="3" customWidth="1"/>
    <col min="8" max="12" width="11.42578125" style="3"/>
    <col min="13" max="13" width="32.85546875" style="3" customWidth="1"/>
    <col min="14" max="19" width="11.42578125" style="3"/>
    <col min="20" max="26" width="19.5703125" style="3" customWidth="1"/>
    <col min="27" max="16384" width="11.42578125" style="3"/>
  </cols>
  <sheetData>
    <row r="1" spans="1:26" ht="31.5">
      <c r="A1" s="74" t="s">
        <v>200</v>
      </c>
      <c r="M1" s="75" t="s">
        <v>202</v>
      </c>
      <c r="N1" s="75" t="s">
        <v>214</v>
      </c>
      <c r="T1" s="74" t="s">
        <v>222</v>
      </c>
    </row>
    <row r="2" spans="1:26" ht="24" thickBot="1">
      <c r="A2" s="77"/>
      <c r="B2" s="77"/>
      <c r="C2" s="77"/>
      <c r="E2" s="77"/>
      <c r="F2" s="77"/>
      <c r="G2" s="77"/>
      <c r="M2" s="3" t="s">
        <v>203</v>
      </c>
      <c r="N2" s="3">
        <v>12</v>
      </c>
      <c r="T2" s="77"/>
      <c r="U2" s="77"/>
      <c r="V2" s="77"/>
      <c r="X2" s="77"/>
      <c r="Y2" s="77"/>
      <c r="Z2" s="77"/>
    </row>
    <row r="3" spans="1:26" ht="27" thickBot="1">
      <c r="A3" s="79" t="s">
        <v>213</v>
      </c>
      <c r="B3" s="79"/>
      <c r="C3" s="80">
        <v>100000</v>
      </c>
      <c r="D3" s="85"/>
      <c r="E3" s="86" t="s">
        <v>209</v>
      </c>
      <c r="F3" s="86"/>
      <c r="G3" s="87">
        <f>IFERROR(VLOOKUP(C6,M2:N7,2,FALSE),0)</f>
        <v>12</v>
      </c>
      <c r="H3" s="76"/>
      <c r="M3" s="3" t="s">
        <v>204</v>
      </c>
      <c r="N3" s="3">
        <v>6</v>
      </c>
      <c r="T3" s="79" t="s">
        <v>213</v>
      </c>
      <c r="U3" s="79"/>
      <c r="V3" s="80">
        <f>C3</f>
        <v>100000</v>
      </c>
      <c r="W3" s="85"/>
      <c r="X3" s="86" t="s">
        <v>209</v>
      </c>
      <c r="Y3" s="86"/>
      <c r="Z3" s="87">
        <f>IFERROR(VLOOKUP(V6,M2:N7,2,FALSE),0)</f>
        <v>12</v>
      </c>
    </row>
    <row r="4" spans="1:26" ht="24" thickBot="1">
      <c r="A4" s="79" t="s">
        <v>79</v>
      </c>
      <c r="B4" s="79"/>
      <c r="C4" s="81">
        <v>25</v>
      </c>
      <c r="D4" s="85"/>
      <c r="E4" s="86" t="s">
        <v>212</v>
      </c>
      <c r="F4" s="86"/>
      <c r="G4" s="87">
        <f>C4*G3</f>
        <v>300</v>
      </c>
      <c r="H4" s="76"/>
      <c r="M4" s="3" t="s">
        <v>205</v>
      </c>
      <c r="N4" s="3">
        <v>4</v>
      </c>
      <c r="T4" s="79" t="s">
        <v>79</v>
      </c>
      <c r="U4" s="79"/>
      <c r="V4" s="81">
        <f>C4</f>
        <v>25</v>
      </c>
      <c r="W4" s="85"/>
      <c r="X4" s="86" t="s">
        <v>212</v>
      </c>
      <c r="Y4" s="86"/>
      <c r="Z4" s="87">
        <f>V4*Z3</f>
        <v>300</v>
      </c>
    </row>
    <row r="5" spans="1:26" ht="24" thickBot="1">
      <c r="A5" s="79" t="s">
        <v>201</v>
      </c>
      <c r="B5" s="79"/>
      <c r="C5" s="82">
        <v>1.5800000000000002E-2</v>
      </c>
      <c r="D5" s="85"/>
      <c r="E5" s="86" t="str">
        <f>"INTERÉS "&amp;C6</f>
        <v>INTERÉS MENSUAL</v>
      </c>
      <c r="F5" s="86"/>
      <c r="G5" s="88">
        <f>IFERROR(C5/G3,0)</f>
        <v>1.3166666666666667E-3</v>
      </c>
      <c r="H5" s="76"/>
      <c r="M5" s="3" t="s">
        <v>206</v>
      </c>
      <c r="N5" s="3">
        <v>3</v>
      </c>
      <c r="T5" s="79" t="s">
        <v>201</v>
      </c>
      <c r="U5" s="79"/>
      <c r="V5" s="82">
        <f>C5</f>
        <v>1.5800000000000002E-2</v>
      </c>
      <c r="W5" s="85"/>
      <c r="X5" s="86" t="s">
        <v>224</v>
      </c>
      <c r="Y5" s="86"/>
      <c r="Z5" s="88">
        <f>IRR(V10:V1000,0.01)</f>
        <v>1.5347803163694637E-3</v>
      </c>
    </row>
    <row r="6" spans="1:26" ht="24" thickBot="1">
      <c r="A6" s="79" t="s">
        <v>202</v>
      </c>
      <c r="B6" s="79"/>
      <c r="C6" s="83" t="s">
        <v>203</v>
      </c>
      <c r="D6" s="85"/>
      <c r="E6" s="86" t="str">
        <f>"CUOTA "&amp;C6</f>
        <v>CUOTA MENSUAL</v>
      </c>
      <c r="F6" s="86"/>
      <c r="G6" s="89">
        <f>IFERROR(PMT(G5,G4,-C3),0)</f>
        <v>403.70603354669413</v>
      </c>
      <c r="H6" s="76"/>
      <c r="M6" s="3" t="s">
        <v>207</v>
      </c>
      <c r="N6" s="3">
        <v>2</v>
      </c>
      <c r="T6" s="79" t="s">
        <v>202</v>
      </c>
      <c r="U6" s="79"/>
      <c r="V6" s="83" t="str">
        <f>C6</f>
        <v>MENSUAL</v>
      </c>
      <c r="W6" s="85"/>
      <c r="X6" s="86"/>
      <c r="Y6" s="86"/>
      <c r="Z6" s="89"/>
    </row>
    <row r="7" spans="1:26" ht="24" thickBot="1">
      <c r="A7" s="79" t="s">
        <v>210</v>
      </c>
      <c r="B7" s="79"/>
      <c r="C7" s="84">
        <v>41159</v>
      </c>
      <c r="D7" s="85"/>
      <c r="E7" s="86" t="s">
        <v>211</v>
      </c>
      <c r="F7" s="86"/>
      <c r="G7" s="90">
        <f>EDATE(C7,12*C4)</f>
        <v>50290</v>
      </c>
      <c r="H7" s="76"/>
      <c r="M7" s="3" t="s">
        <v>208</v>
      </c>
      <c r="N7" s="3">
        <v>1</v>
      </c>
      <c r="T7" s="79" t="s">
        <v>210</v>
      </c>
      <c r="U7" s="79"/>
      <c r="V7" s="84">
        <v>41159</v>
      </c>
      <c r="W7" s="85"/>
      <c r="X7" s="86" t="s">
        <v>211</v>
      </c>
      <c r="Y7" s="86"/>
      <c r="Z7" s="90">
        <f>EDATE(V7,12*V4)</f>
        <v>50290</v>
      </c>
    </row>
    <row r="8" spans="1:26" ht="24" thickBot="1">
      <c r="A8" s="91"/>
      <c r="B8" s="91"/>
      <c r="C8" s="91"/>
      <c r="D8" s="96">
        <f>SUM(D10:D1000)</f>
        <v>21111.810064001878</v>
      </c>
      <c r="E8" s="91"/>
      <c r="F8" s="91"/>
      <c r="G8" s="91"/>
      <c r="T8" s="79" t="s">
        <v>223</v>
      </c>
      <c r="U8" s="79"/>
      <c r="V8" s="80">
        <v>3000</v>
      </c>
      <c r="W8" s="96">
        <f>SUM(W10:W1000)</f>
        <v>24111.810063997473</v>
      </c>
      <c r="X8" s="91"/>
      <c r="Y8" s="91"/>
      <c r="Z8" s="91"/>
    </row>
    <row r="9" spans="1:26" ht="32.25" thickBot="1">
      <c r="A9" s="92" t="s">
        <v>215</v>
      </c>
      <c r="B9" s="92" t="s">
        <v>173</v>
      </c>
      <c r="C9" s="92" t="s">
        <v>216</v>
      </c>
      <c r="D9" s="92" t="s">
        <v>221</v>
      </c>
      <c r="E9" s="92" t="s">
        <v>218</v>
      </c>
      <c r="F9" s="92" t="s">
        <v>219</v>
      </c>
      <c r="G9" s="92" t="s">
        <v>220</v>
      </c>
      <c r="H9" s="76"/>
      <c r="T9" s="92" t="s">
        <v>215</v>
      </c>
      <c r="U9" s="92" t="s">
        <v>173</v>
      </c>
      <c r="V9" s="92" t="s">
        <v>216</v>
      </c>
      <c r="W9" s="92" t="s">
        <v>221</v>
      </c>
      <c r="X9" s="92" t="s">
        <v>218</v>
      </c>
      <c r="Y9" s="92" t="s">
        <v>219</v>
      </c>
      <c r="Z9" s="92" t="s">
        <v>220</v>
      </c>
    </row>
    <row r="10" spans="1:26">
      <c r="A10" s="78">
        <f>IF(G4&gt;0,0,"")</f>
        <v>0</v>
      </c>
      <c r="B10" s="93">
        <f>IF(A10&lt;&gt;"",C7,"")</f>
        <v>41159</v>
      </c>
      <c r="C10" s="94"/>
      <c r="D10" s="94" t="s">
        <v>21</v>
      </c>
      <c r="E10" s="94"/>
      <c r="F10" s="94"/>
      <c r="G10" s="94">
        <f>IF(A10&lt;&gt;"",C3,"")</f>
        <v>100000</v>
      </c>
      <c r="T10" s="78">
        <f>IF(Z4&gt;0,0,"")</f>
        <v>0</v>
      </c>
      <c r="U10" s="93">
        <f>IF(T10&lt;&gt;"",V7,"")</f>
        <v>41159</v>
      </c>
      <c r="V10" s="94">
        <f>-Z10</f>
        <v>-97000</v>
      </c>
      <c r="W10" s="94" t="s">
        <v>21</v>
      </c>
      <c r="X10" s="94"/>
      <c r="Y10" s="94"/>
      <c r="Z10" s="94">
        <f>IF(T10&lt;&gt;"",V3-V8,"")</f>
        <v>97000</v>
      </c>
    </row>
    <row r="11" spans="1:26">
      <c r="A11" s="3">
        <f>IF(A10&lt;$G$4,A10+1,"")</f>
        <v>1</v>
      </c>
      <c r="B11" s="12">
        <f>IF(A11&lt;&gt;"",EDATE($C$7,A11*12/$G$3),"")</f>
        <v>41189</v>
      </c>
      <c r="C11" s="95">
        <f>IF(A11&lt;&gt;"",$G$6,"")</f>
        <v>403.70603354669413</v>
      </c>
      <c r="D11" s="95">
        <f>IF(A11&lt;&gt;"",G10*$G$5,"")</f>
        <v>131.66666666666669</v>
      </c>
      <c r="E11" s="95">
        <f>IF(A11&lt;&gt;"",C11-D11,"")</f>
        <v>272.03936688002744</v>
      </c>
      <c r="F11" s="95">
        <f>IF(A11&lt;&gt;"",SUM($E$10:E11),"")</f>
        <v>272.03936688002744</v>
      </c>
      <c r="G11" s="95">
        <f>IF(A11&lt;&gt;"",G10-E11,"")</f>
        <v>99727.960633119976</v>
      </c>
      <c r="T11" s="3">
        <f>IF(T10&lt;$G$4,T10+1,"")</f>
        <v>1</v>
      </c>
      <c r="U11" s="12">
        <f>IF(T11&lt;&gt;"",EDATE($C$7,T11*12/$G$3),"")</f>
        <v>41189</v>
      </c>
      <c r="V11" s="95">
        <f>IF(T11&lt;&gt;"",$G$6,"")</f>
        <v>403.70603354669413</v>
      </c>
      <c r="W11" s="95">
        <f>IF(T11&lt;&gt;"",Z10*$Z$5,"")</f>
        <v>148.87369068783798</v>
      </c>
      <c r="X11" s="95">
        <f>IF(T11&lt;&gt;"",V11-W11,"")</f>
        <v>254.83234285885615</v>
      </c>
      <c r="Y11" s="95">
        <f>IF(T11&lt;&gt;"",SUM($X$10:X11),"")</f>
        <v>254.83234285885615</v>
      </c>
      <c r="Z11" s="95">
        <f>IF(T11&lt;&gt;"",Z10-X11,"")</f>
        <v>96745.167657141137</v>
      </c>
    </row>
    <row r="12" spans="1:26">
      <c r="A12" s="3">
        <f t="shared" ref="A12:A75" si="0">IF(A11&lt;$G$4,A11+1,"")</f>
        <v>2</v>
      </c>
      <c r="B12" s="12">
        <f t="shared" ref="B12:B75" si="1">IF(A12&lt;&gt;"",EDATE($C$7,A12*12/$G$3),"")</f>
        <v>41220</v>
      </c>
      <c r="C12" s="95">
        <f t="shared" ref="C12:C75" si="2">IF(A12&lt;&gt;"",$G$6,"")</f>
        <v>403.70603354669413</v>
      </c>
      <c r="D12" s="95">
        <f t="shared" ref="D12:D75" si="3">IF(A12&lt;&gt;"",G11*$G$5,"")</f>
        <v>131.30848150027464</v>
      </c>
      <c r="E12" s="95">
        <f t="shared" ref="E12:E75" si="4">IF(A12&lt;&gt;"",C12-D12,"")</f>
        <v>272.39755204641949</v>
      </c>
      <c r="F12" s="95">
        <f>IF(A12&lt;&gt;"",SUM($E$10:E12),"")</f>
        <v>544.43691892644688</v>
      </c>
      <c r="G12" s="95">
        <f t="shared" ref="G12:G75" si="5">IF(A12&lt;&gt;"",G11-E12,"")</f>
        <v>99455.56308107356</v>
      </c>
      <c r="T12" s="3">
        <f t="shared" ref="T12:T75" si="6">IF(T11&lt;$G$4,T11+1,"")</f>
        <v>2</v>
      </c>
      <c r="U12" s="12">
        <f t="shared" ref="U12:U75" si="7">IF(T12&lt;&gt;"",EDATE($C$7,T12*12/$G$3),"")</f>
        <v>41220</v>
      </c>
      <c r="V12" s="95">
        <f t="shared" ref="V12:V75" si="8">IF(T12&lt;&gt;"",$G$6,"")</f>
        <v>403.70603354669413</v>
      </c>
      <c r="W12" s="95">
        <f t="shared" ref="W12:W75" si="9">IF(T12&lt;&gt;"",Z11*$Z$5,"")</f>
        <v>148.48257902404387</v>
      </c>
      <c r="X12" s="95">
        <f t="shared" ref="X12:X75" si="10">IF(T12&lt;&gt;"",V12-W12,"")</f>
        <v>255.22345452265026</v>
      </c>
      <c r="Y12" s="95">
        <f>IF(T12&lt;&gt;"",SUM($X$10:X12),"")</f>
        <v>510.05579738150641</v>
      </c>
      <c r="Z12" s="95">
        <f t="shared" ref="Z12:Z75" si="11">IF(T12&lt;&gt;"",Z11-X12,"")</f>
        <v>96489.944202618484</v>
      </c>
    </row>
    <row r="13" spans="1:26">
      <c r="A13" s="3">
        <f t="shared" si="0"/>
        <v>3</v>
      </c>
      <c r="B13" s="12">
        <f t="shared" si="1"/>
        <v>41250</v>
      </c>
      <c r="C13" s="95">
        <f t="shared" si="2"/>
        <v>403.70603354669413</v>
      </c>
      <c r="D13" s="95">
        <f t="shared" si="3"/>
        <v>130.94982472341351</v>
      </c>
      <c r="E13" s="95">
        <f t="shared" si="4"/>
        <v>272.75620882328064</v>
      </c>
      <c r="F13" s="95">
        <f>IF(A13&lt;&gt;"",SUM($E$10:E13),"")</f>
        <v>817.19312774972752</v>
      </c>
      <c r="G13" s="95">
        <f t="shared" si="5"/>
        <v>99182.806872250279</v>
      </c>
      <c r="T13" s="3">
        <f t="shared" si="6"/>
        <v>3</v>
      </c>
      <c r="U13" s="12">
        <f t="shared" si="7"/>
        <v>41250</v>
      </c>
      <c r="V13" s="95">
        <f t="shared" si="8"/>
        <v>403.70603354669413</v>
      </c>
      <c r="W13" s="95">
        <f t="shared" si="9"/>
        <v>148.0908670897667</v>
      </c>
      <c r="X13" s="95">
        <f t="shared" si="10"/>
        <v>255.61516645692743</v>
      </c>
      <c r="Y13" s="95">
        <f>IF(T13&lt;&gt;"",SUM($X$10:X13),"")</f>
        <v>765.67096383843386</v>
      </c>
      <c r="Z13" s="95">
        <f t="shared" si="11"/>
        <v>96234.329036161551</v>
      </c>
    </row>
    <row r="14" spans="1:26">
      <c r="A14" s="3">
        <f t="shared" si="0"/>
        <v>4</v>
      </c>
      <c r="B14" s="12">
        <f t="shared" si="1"/>
        <v>41281</v>
      </c>
      <c r="C14" s="95">
        <f t="shared" si="2"/>
        <v>403.70603354669413</v>
      </c>
      <c r="D14" s="95">
        <f t="shared" si="3"/>
        <v>130.59069571512953</v>
      </c>
      <c r="E14" s="95">
        <f t="shared" si="4"/>
        <v>273.1153378315646</v>
      </c>
      <c r="F14" s="95">
        <f>IF(A14&lt;&gt;"",SUM($E$10:E14),"")</f>
        <v>1090.3084655812922</v>
      </c>
      <c r="G14" s="95">
        <f t="shared" si="5"/>
        <v>98909.691534418715</v>
      </c>
      <c r="T14" s="3">
        <f t="shared" si="6"/>
        <v>4</v>
      </c>
      <c r="U14" s="12">
        <f t="shared" si="7"/>
        <v>41281</v>
      </c>
      <c r="V14" s="95">
        <f t="shared" si="8"/>
        <v>403.70603354669413</v>
      </c>
      <c r="W14" s="95">
        <f t="shared" si="9"/>
        <v>147.6985539637231</v>
      </c>
      <c r="X14" s="95">
        <f t="shared" si="10"/>
        <v>256.00747958297103</v>
      </c>
      <c r="Y14" s="95">
        <f>IF(T14&lt;&gt;"",SUM($X$10:X14),"")</f>
        <v>1021.6784434214048</v>
      </c>
      <c r="Z14" s="95">
        <f t="shared" si="11"/>
        <v>95978.321556578579</v>
      </c>
    </row>
    <row r="15" spans="1:26">
      <c r="A15" s="3">
        <f t="shared" si="0"/>
        <v>5</v>
      </c>
      <c r="B15" s="12">
        <f t="shared" si="1"/>
        <v>41312</v>
      </c>
      <c r="C15" s="95">
        <f t="shared" si="2"/>
        <v>403.70603354669413</v>
      </c>
      <c r="D15" s="95">
        <f t="shared" si="3"/>
        <v>130.23109385365132</v>
      </c>
      <c r="E15" s="95">
        <f t="shared" si="4"/>
        <v>273.47493969304281</v>
      </c>
      <c r="F15" s="95">
        <f>IF(A15&lt;&gt;"",SUM($E$10:E15),"")</f>
        <v>1363.7834052743351</v>
      </c>
      <c r="G15" s="95">
        <f t="shared" si="5"/>
        <v>98636.216594725673</v>
      </c>
      <c r="T15" s="3">
        <f t="shared" si="6"/>
        <v>5</v>
      </c>
      <c r="U15" s="12">
        <f t="shared" si="7"/>
        <v>41312</v>
      </c>
      <c r="V15" s="95">
        <f t="shared" si="8"/>
        <v>403.70603354669413</v>
      </c>
      <c r="W15" s="95">
        <f t="shared" si="9"/>
        <v>147.30563872321579</v>
      </c>
      <c r="X15" s="95">
        <f t="shared" si="10"/>
        <v>256.40039482347834</v>
      </c>
      <c r="Y15" s="95">
        <f>IF(T15&lt;&gt;"",SUM($X$10:X15),"")</f>
        <v>1278.0788382448832</v>
      </c>
      <c r="Z15" s="95">
        <f t="shared" si="11"/>
        <v>95721.921161755105</v>
      </c>
    </row>
    <row r="16" spans="1:26">
      <c r="A16" s="3">
        <f t="shared" si="0"/>
        <v>6</v>
      </c>
      <c r="B16" s="12">
        <f t="shared" si="1"/>
        <v>41340</v>
      </c>
      <c r="C16" s="95">
        <f t="shared" si="2"/>
        <v>403.70603354669413</v>
      </c>
      <c r="D16" s="95">
        <f t="shared" si="3"/>
        <v>129.8710185163888</v>
      </c>
      <c r="E16" s="95">
        <f t="shared" si="4"/>
        <v>273.83501503030533</v>
      </c>
      <c r="F16" s="95">
        <f>IF(A16&lt;&gt;"",SUM($E$10:E16),"")</f>
        <v>1637.6184203046405</v>
      </c>
      <c r="G16" s="95">
        <f t="shared" si="5"/>
        <v>98362.381579695371</v>
      </c>
      <c r="T16" s="3">
        <f t="shared" si="6"/>
        <v>6</v>
      </c>
      <c r="U16" s="12">
        <f t="shared" si="7"/>
        <v>41340</v>
      </c>
      <c r="V16" s="95">
        <f t="shared" si="8"/>
        <v>403.70603354669413</v>
      </c>
      <c r="W16" s="95">
        <f t="shared" si="9"/>
        <v>146.91212044413138</v>
      </c>
      <c r="X16" s="95">
        <f t="shared" si="10"/>
        <v>256.79391310256278</v>
      </c>
      <c r="Y16" s="95">
        <f>IF(T16&lt;&gt;"",SUM($X$10:X16),"")</f>
        <v>1534.872751347446</v>
      </c>
      <c r="Z16" s="95">
        <f t="shared" si="11"/>
        <v>95465.127248652541</v>
      </c>
    </row>
    <row r="17" spans="1:26">
      <c r="A17" s="3">
        <f t="shared" si="0"/>
        <v>7</v>
      </c>
      <c r="B17" s="12">
        <f t="shared" si="1"/>
        <v>41371</v>
      </c>
      <c r="C17" s="95">
        <f t="shared" si="2"/>
        <v>403.70603354669413</v>
      </c>
      <c r="D17" s="95">
        <f t="shared" si="3"/>
        <v>129.51046907993225</v>
      </c>
      <c r="E17" s="95">
        <f t="shared" si="4"/>
        <v>274.19556446676188</v>
      </c>
      <c r="F17" s="95">
        <f>IF(A17&lt;&gt;"",SUM($E$10:E17),"")</f>
        <v>1911.8139847714024</v>
      </c>
      <c r="G17" s="95">
        <f t="shared" si="5"/>
        <v>98088.18601522861</v>
      </c>
      <c r="T17" s="3">
        <f t="shared" si="6"/>
        <v>7</v>
      </c>
      <c r="U17" s="12">
        <f t="shared" si="7"/>
        <v>41371</v>
      </c>
      <c r="V17" s="95">
        <f t="shared" si="8"/>
        <v>403.70603354669413</v>
      </c>
      <c r="W17" s="95">
        <f t="shared" si="9"/>
        <v>146.51799820093805</v>
      </c>
      <c r="X17" s="95">
        <f t="shared" si="10"/>
        <v>257.18803534575608</v>
      </c>
      <c r="Y17" s="95">
        <f>IF(T17&lt;&gt;"",SUM($X$10:X17),"")</f>
        <v>1792.0607866932021</v>
      </c>
      <c r="Z17" s="95">
        <f t="shared" si="11"/>
        <v>95207.939213306789</v>
      </c>
    </row>
    <row r="18" spans="1:26">
      <c r="A18" s="3">
        <f t="shared" si="0"/>
        <v>8</v>
      </c>
      <c r="B18" s="12">
        <f t="shared" si="1"/>
        <v>41401</v>
      </c>
      <c r="C18" s="95">
        <f t="shared" si="2"/>
        <v>403.70603354669413</v>
      </c>
      <c r="D18" s="95">
        <f t="shared" si="3"/>
        <v>129.149444920051</v>
      </c>
      <c r="E18" s="95">
        <f t="shared" si="4"/>
        <v>274.55658862664313</v>
      </c>
      <c r="F18" s="95">
        <f>IF(A18&lt;&gt;"",SUM($E$10:E18),"")</f>
        <v>2186.3705733980455</v>
      </c>
      <c r="G18" s="95">
        <f t="shared" si="5"/>
        <v>97813.629426601969</v>
      </c>
      <c r="T18" s="3">
        <f t="shared" si="6"/>
        <v>8</v>
      </c>
      <c r="U18" s="12">
        <f t="shared" si="7"/>
        <v>41401</v>
      </c>
      <c r="V18" s="95">
        <f t="shared" si="8"/>
        <v>403.70603354669413</v>
      </c>
      <c r="W18" s="95">
        <f t="shared" si="9"/>
        <v>146.12327106668366</v>
      </c>
      <c r="X18" s="95">
        <f t="shared" si="10"/>
        <v>257.5827624800105</v>
      </c>
      <c r="Y18" s="95">
        <f>IF(T18&lt;&gt;"",SUM($X$10:X18),"")</f>
        <v>2049.6435491732127</v>
      </c>
      <c r="Z18" s="95">
        <f t="shared" si="11"/>
        <v>94950.356450826774</v>
      </c>
    </row>
    <row r="19" spans="1:26">
      <c r="A19" s="3">
        <f t="shared" si="0"/>
        <v>9</v>
      </c>
      <c r="B19" s="12">
        <f t="shared" si="1"/>
        <v>41432</v>
      </c>
      <c r="C19" s="95">
        <f t="shared" si="2"/>
        <v>403.70603354669413</v>
      </c>
      <c r="D19" s="95">
        <f t="shared" si="3"/>
        <v>128.78794541169259</v>
      </c>
      <c r="E19" s="95">
        <f t="shared" si="4"/>
        <v>274.91808813500154</v>
      </c>
      <c r="F19" s="95">
        <f>IF(A19&lt;&gt;"",SUM($E$10:E19),"")</f>
        <v>2461.2886615330472</v>
      </c>
      <c r="G19" s="95">
        <f t="shared" si="5"/>
        <v>97538.711338466965</v>
      </c>
      <c r="T19" s="3">
        <f t="shared" si="6"/>
        <v>9</v>
      </c>
      <c r="U19" s="12">
        <f t="shared" si="7"/>
        <v>41432</v>
      </c>
      <c r="V19" s="95">
        <f t="shared" si="8"/>
        <v>403.70603354669413</v>
      </c>
      <c r="W19" s="95">
        <f t="shared" si="9"/>
        <v>145.72793811299326</v>
      </c>
      <c r="X19" s="95">
        <f t="shared" si="10"/>
        <v>257.9780954337009</v>
      </c>
      <c r="Y19" s="95">
        <f>IF(T19&lt;&gt;"",SUM($X$10:X19),"")</f>
        <v>2307.6216446069138</v>
      </c>
      <c r="Z19" s="95">
        <f t="shared" si="11"/>
        <v>94692.37835539307</v>
      </c>
    </row>
    <row r="20" spans="1:26">
      <c r="A20" s="3">
        <f t="shared" si="0"/>
        <v>10</v>
      </c>
      <c r="B20" s="12">
        <f t="shared" si="1"/>
        <v>41462</v>
      </c>
      <c r="C20" s="95">
        <f t="shared" si="2"/>
        <v>403.70603354669413</v>
      </c>
      <c r="D20" s="95">
        <f t="shared" si="3"/>
        <v>128.42596992898152</v>
      </c>
      <c r="E20" s="95">
        <f t="shared" si="4"/>
        <v>275.28006361771259</v>
      </c>
      <c r="F20" s="95">
        <f>IF(A20&lt;&gt;"",SUM($E$10:E20),"")</f>
        <v>2736.5687251507597</v>
      </c>
      <c r="G20" s="95">
        <f t="shared" si="5"/>
        <v>97263.431274849252</v>
      </c>
      <c r="T20" s="3">
        <f t="shared" si="6"/>
        <v>10</v>
      </c>
      <c r="U20" s="12">
        <f t="shared" si="7"/>
        <v>41462</v>
      </c>
      <c r="V20" s="95">
        <f t="shared" si="8"/>
        <v>403.70603354669413</v>
      </c>
      <c r="W20" s="95">
        <f t="shared" si="9"/>
        <v>145.33199841006714</v>
      </c>
      <c r="X20" s="95">
        <f t="shared" si="10"/>
        <v>258.37403513662696</v>
      </c>
      <c r="Y20" s="95">
        <f>IF(T20&lt;&gt;"",SUM($X$10:X20),"")</f>
        <v>2565.9956797435407</v>
      </c>
      <c r="Z20" s="95">
        <f t="shared" si="11"/>
        <v>94434.004320256441</v>
      </c>
    </row>
    <row r="21" spans="1:26">
      <c r="A21" s="3">
        <f t="shared" si="0"/>
        <v>11</v>
      </c>
      <c r="B21" s="12">
        <f t="shared" si="1"/>
        <v>41493</v>
      </c>
      <c r="C21" s="95">
        <f t="shared" si="2"/>
        <v>403.70603354669413</v>
      </c>
      <c r="D21" s="95">
        <f t="shared" si="3"/>
        <v>128.0635178452182</v>
      </c>
      <c r="E21" s="95">
        <f t="shared" si="4"/>
        <v>275.64251570147593</v>
      </c>
      <c r="F21" s="95">
        <f>IF(A21&lt;&gt;"",SUM($E$10:E21),"")</f>
        <v>3012.2112408522357</v>
      </c>
      <c r="G21" s="95">
        <f t="shared" si="5"/>
        <v>96987.788759147777</v>
      </c>
      <c r="T21" s="3">
        <f t="shared" si="6"/>
        <v>11</v>
      </c>
      <c r="U21" s="12">
        <f t="shared" si="7"/>
        <v>41493</v>
      </c>
      <c r="V21" s="95">
        <f t="shared" si="8"/>
        <v>403.70603354669413</v>
      </c>
      <c r="W21" s="95">
        <f t="shared" si="9"/>
        <v>144.93545102667849</v>
      </c>
      <c r="X21" s="95">
        <f t="shared" si="10"/>
        <v>258.77058252001564</v>
      </c>
      <c r="Y21" s="95">
        <f>IF(T21&lt;&gt;"",SUM($X$10:X21),"")</f>
        <v>2824.7662622635562</v>
      </c>
      <c r="Z21" s="95">
        <f t="shared" si="11"/>
        <v>94175.233737736431</v>
      </c>
    </row>
    <row r="22" spans="1:26">
      <c r="A22" s="3">
        <f t="shared" si="0"/>
        <v>12</v>
      </c>
      <c r="B22" s="12">
        <f t="shared" si="1"/>
        <v>41524</v>
      </c>
      <c r="C22" s="95">
        <f t="shared" si="2"/>
        <v>403.70603354669413</v>
      </c>
      <c r="D22" s="95">
        <f t="shared" si="3"/>
        <v>127.70058853287792</v>
      </c>
      <c r="E22" s="95">
        <f t="shared" si="4"/>
        <v>276.0054450138162</v>
      </c>
      <c r="F22" s="95">
        <f>IF(A22&lt;&gt;"",SUM($E$10:E22),"")</f>
        <v>3288.2166858660521</v>
      </c>
      <c r="G22" s="95">
        <f t="shared" si="5"/>
        <v>96711.783314133965</v>
      </c>
      <c r="T22" s="3">
        <f t="shared" si="6"/>
        <v>12</v>
      </c>
      <c r="U22" s="12">
        <f t="shared" si="7"/>
        <v>41524</v>
      </c>
      <c r="V22" s="95">
        <f t="shared" si="8"/>
        <v>403.70603354669413</v>
      </c>
      <c r="W22" s="95">
        <f t="shared" si="9"/>
        <v>144.53829503017133</v>
      </c>
      <c r="X22" s="95">
        <f t="shared" si="10"/>
        <v>259.16773851652283</v>
      </c>
      <c r="Y22" s="95">
        <f>IF(T22&lt;&gt;"",SUM($X$10:X22),"")</f>
        <v>3083.9340007800793</v>
      </c>
      <c r="Z22" s="95">
        <f t="shared" si="11"/>
        <v>93916.065999219907</v>
      </c>
    </row>
    <row r="23" spans="1:26">
      <c r="A23" s="3">
        <f t="shared" si="0"/>
        <v>13</v>
      </c>
      <c r="B23" s="12">
        <f t="shared" si="1"/>
        <v>41554</v>
      </c>
      <c r="C23" s="95">
        <f t="shared" si="2"/>
        <v>403.70603354669413</v>
      </c>
      <c r="D23" s="95">
        <f t="shared" si="3"/>
        <v>127.33718136360973</v>
      </c>
      <c r="E23" s="95">
        <f t="shared" si="4"/>
        <v>276.36885218308441</v>
      </c>
      <c r="F23" s="95">
        <f>IF(A23&lt;&gt;"",SUM($E$10:E23),"")</f>
        <v>3564.5855380491366</v>
      </c>
      <c r="G23" s="95">
        <f t="shared" si="5"/>
        <v>96435.414461950888</v>
      </c>
      <c r="T23" s="3">
        <f t="shared" si="6"/>
        <v>13</v>
      </c>
      <c r="U23" s="12">
        <f t="shared" si="7"/>
        <v>41554</v>
      </c>
      <c r="V23" s="95">
        <f t="shared" si="8"/>
        <v>403.70603354669413</v>
      </c>
      <c r="W23" s="95">
        <f t="shared" si="9"/>
        <v>144.14052948645818</v>
      </c>
      <c r="X23" s="95">
        <f t="shared" si="10"/>
        <v>259.56550406023598</v>
      </c>
      <c r="Y23" s="95">
        <f>IF(T23&lt;&gt;"",SUM($X$10:X23),"")</f>
        <v>3343.4995048403152</v>
      </c>
      <c r="Z23" s="95">
        <f t="shared" si="11"/>
        <v>93656.500495159678</v>
      </c>
    </row>
    <row r="24" spans="1:26">
      <c r="A24" s="3">
        <f t="shared" si="0"/>
        <v>14</v>
      </c>
      <c r="B24" s="12">
        <f t="shared" si="1"/>
        <v>41585</v>
      </c>
      <c r="C24" s="95">
        <f t="shared" si="2"/>
        <v>403.70603354669413</v>
      </c>
      <c r="D24" s="95">
        <f t="shared" si="3"/>
        <v>126.97329570823534</v>
      </c>
      <c r="E24" s="95">
        <f t="shared" si="4"/>
        <v>276.73273783845877</v>
      </c>
      <c r="F24" s="95">
        <f>IF(A24&lt;&gt;"",SUM($E$10:E24),"")</f>
        <v>3841.3182758875955</v>
      </c>
      <c r="G24" s="95">
        <f t="shared" si="5"/>
        <v>96158.681724112423</v>
      </c>
      <c r="T24" s="3">
        <f t="shared" si="6"/>
        <v>14</v>
      </c>
      <c r="U24" s="12">
        <f t="shared" si="7"/>
        <v>41585</v>
      </c>
      <c r="V24" s="95">
        <f t="shared" si="8"/>
        <v>403.70603354669413</v>
      </c>
      <c r="W24" s="95">
        <f t="shared" si="9"/>
        <v>143.74215346001802</v>
      </c>
      <c r="X24" s="95">
        <f t="shared" si="10"/>
        <v>259.96388008667611</v>
      </c>
      <c r="Y24" s="95">
        <f>IF(T24&lt;&gt;"",SUM($X$10:X24),"")</f>
        <v>3603.4633849269912</v>
      </c>
      <c r="Z24" s="95">
        <f t="shared" si="11"/>
        <v>93396.536615072997</v>
      </c>
    </row>
    <row r="25" spans="1:26">
      <c r="A25" s="3">
        <f t="shared" si="0"/>
        <v>15</v>
      </c>
      <c r="B25" s="12">
        <f t="shared" si="1"/>
        <v>41615</v>
      </c>
      <c r="C25" s="95">
        <f t="shared" si="2"/>
        <v>403.70603354669413</v>
      </c>
      <c r="D25" s="95">
        <f t="shared" si="3"/>
        <v>126.60893093674802</v>
      </c>
      <c r="E25" s="95">
        <f t="shared" si="4"/>
        <v>277.09710260994609</v>
      </c>
      <c r="F25" s="95">
        <f>IF(A25&lt;&gt;"",SUM($E$10:E25),"")</f>
        <v>4118.4153784975415</v>
      </c>
      <c r="G25" s="95">
        <f t="shared" si="5"/>
        <v>95881.584621502479</v>
      </c>
      <c r="T25" s="3">
        <f t="shared" si="6"/>
        <v>15</v>
      </c>
      <c r="U25" s="12">
        <f t="shared" si="7"/>
        <v>41615</v>
      </c>
      <c r="V25" s="95">
        <f t="shared" si="8"/>
        <v>403.70603354669413</v>
      </c>
      <c r="W25" s="95">
        <f t="shared" si="9"/>
        <v>143.34316601389395</v>
      </c>
      <c r="X25" s="95">
        <f t="shared" si="10"/>
        <v>260.36286753280018</v>
      </c>
      <c r="Y25" s="95">
        <f>IF(T25&lt;&gt;"",SUM($X$10:X25),"")</f>
        <v>3863.8262524597912</v>
      </c>
      <c r="Z25" s="95">
        <f t="shared" si="11"/>
        <v>93136.17374754019</v>
      </c>
    </row>
    <row r="26" spans="1:26">
      <c r="A26" s="3">
        <f t="shared" si="0"/>
        <v>16</v>
      </c>
      <c r="B26" s="12">
        <f t="shared" si="1"/>
        <v>41646</v>
      </c>
      <c r="C26" s="95">
        <f t="shared" si="2"/>
        <v>403.70603354669413</v>
      </c>
      <c r="D26" s="95">
        <f t="shared" si="3"/>
        <v>126.2440864183116</v>
      </c>
      <c r="E26" s="95">
        <f t="shared" si="4"/>
        <v>277.46194712838252</v>
      </c>
      <c r="F26" s="95">
        <f>IF(A26&lt;&gt;"",SUM($E$10:E26),"")</f>
        <v>4395.8773256259237</v>
      </c>
      <c r="G26" s="95">
        <f t="shared" si="5"/>
        <v>95604.122674374099</v>
      </c>
      <c r="T26" s="3">
        <f t="shared" si="6"/>
        <v>16</v>
      </c>
      <c r="U26" s="12">
        <f t="shared" si="7"/>
        <v>41646</v>
      </c>
      <c r="V26" s="95">
        <f t="shared" si="8"/>
        <v>403.70603354669413</v>
      </c>
      <c r="W26" s="95">
        <f t="shared" si="9"/>
        <v>142.94356620969108</v>
      </c>
      <c r="X26" s="95">
        <f t="shared" si="10"/>
        <v>260.76246733700305</v>
      </c>
      <c r="Y26" s="95">
        <f>IF(T26&lt;&gt;"",SUM($X$10:X26),"")</f>
        <v>4124.5887197967941</v>
      </c>
      <c r="Z26" s="95">
        <f t="shared" si="11"/>
        <v>92875.411280203189</v>
      </c>
    </row>
    <row r="27" spans="1:26">
      <c r="A27" s="3">
        <f t="shared" si="0"/>
        <v>17</v>
      </c>
      <c r="B27" s="12">
        <f t="shared" si="1"/>
        <v>41677</v>
      </c>
      <c r="C27" s="95">
        <f t="shared" si="2"/>
        <v>403.70603354669413</v>
      </c>
      <c r="D27" s="95">
        <f t="shared" si="3"/>
        <v>125.87876152125924</v>
      </c>
      <c r="E27" s="95">
        <f t="shared" si="4"/>
        <v>277.82727202543492</v>
      </c>
      <c r="F27" s="95">
        <f>IF(A27&lt;&gt;"",SUM($E$10:E27),"")</f>
        <v>4673.7045976513582</v>
      </c>
      <c r="G27" s="95">
        <f t="shared" si="5"/>
        <v>95326.295402348667</v>
      </c>
      <c r="T27" s="3">
        <f t="shared" si="6"/>
        <v>17</v>
      </c>
      <c r="U27" s="12">
        <f t="shared" si="7"/>
        <v>41677</v>
      </c>
      <c r="V27" s="95">
        <f t="shared" si="8"/>
        <v>403.70603354669413</v>
      </c>
      <c r="W27" s="95">
        <f t="shared" si="9"/>
        <v>142.54335310757432</v>
      </c>
      <c r="X27" s="95">
        <f t="shared" si="10"/>
        <v>261.16268043911981</v>
      </c>
      <c r="Y27" s="95">
        <f>IF(T27&lt;&gt;"",SUM($X$10:X27),"")</f>
        <v>4385.7514002359139</v>
      </c>
      <c r="Z27" s="95">
        <f t="shared" si="11"/>
        <v>92614.248599764076</v>
      </c>
    </row>
    <row r="28" spans="1:26">
      <c r="A28" s="3">
        <f t="shared" si="0"/>
        <v>18</v>
      </c>
      <c r="B28" s="12">
        <f t="shared" si="1"/>
        <v>41705</v>
      </c>
      <c r="C28" s="95">
        <f t="shared" si="2"/>
        <v>403.70603354669413</v>
      </c>
      <c r="D28" s="95">
        <f t="shared" si="3"/>
        <v>125.51295561309242</v>
      </c>
      <c r="E28" s="95">
        <f t="shared" si="4"/>
        <v>278.19307793360173</v>
      </c>
      <c r="F28" s="95">
        <f>IF(A28&lt;&gt;"",SUM($E$10:E28),"")</f>
        <v>4951.8976755849599</v>
      </c>
      <c r="G28" s="95">
        <f t="shared" si="5"/>
        <v>95048.102324415071</v>
      </c>
      <c r="T28" s="3">
        <f t="shared" si="6"/>
        <v>18</v>
      </c>
      <c r="U28" s="12">
        <f t="shared" si="7"/>
        <v>41705</v>
      </c>
      <c r="V28" s="95">
        <f t="shared" si="8"/>
        <v>403.70603354669413</v>
      </c>
      <c r="W28" s="95">
        <f t="shared" si="9"/>
        <v>142.14252576626606</v>
      </c>
      <c r="X28" s="95">
        <f t="shared" si="10"/>
        <v>261.56350778042804</v>
      </c>
      <c r="Y28" s="95">
        <f>IF(T28&lt;&gt;"",SUM($X$10:X28),"")</f>
        <v>4647.3149080163421</v>
      </c>
      <c r="Z28" s="95">
        <f t="shared" si="11"/>
        <v>92352.685091983643</v>
      </c>
    </row>
    <row r="29" spans="1:26">
      <c r="A29" s="3">
        <f t="shared" si="0"/>
        <v>19</v>
      </c>
      <c r="B29" s="12">
        <f t="shared" si="1"/>
        <v>41736</v>
      </c>
      <c r="C29" s="95">
        <f t="shared" si="2"/>
        <v>403.70603354669413</v>
      </c>
      <c r="D29" s="95">
        <f t="shared" si="3"/>
        <v>125.14666806047985</v>
      </c>
      <c r="E29" s="95">
        <f t="shared" si="4"/>
        <v>278.55936548621429</v>
      </c>
      <c r="F29" s="95">
        <f>IF(A29&lt;&gt;"",SUM($E$10:E29),"")</f>
        <v>5230.457041071174</v>
      </c>
      <c r="G29" s="95">
        <f t="shared" si="5"/>
        <v>94769.542958928854</v>
      </c>
      <c r="T29" s="3">
        <f t="shared" si="6"/>
        <v>19</v>
      </c>
      <c r="U29" s="12">
        <f t="shared" si="7"/>
        <v>41736</v>
      </c>
      <c r="V29" s="95">
        <f t="shared" si="8"/>
        <v>403.70603354669413</v>
      </c>
      <c r="W29" s="95">
        <f t="shared" si="9"/>
        <v>141.7410832430441</v>
      </c>
      <c r="X29" s="95">
        <f t="shared" si="10"/>
        <v>261.96495030365003</v>
      </c>
      <c r="Y29" s="95">
        <f>IF(T29&lt;&gt;"",SUM($X$10:X29),"")</f>
        <v>4909.2798583199919</v>
      </c>
      <c r="Z29" s="95">
        <f t="shared" si="11"/>
        <v>92090.720141679994</v>
      </c>
    </row>
    <row r="30" spans="1:26">
      <c r="A30" s="3">
        <f t="shared" si="0"/>
        <v>20</v>
      </c>
      <c r="B30" s="12">
        <f t="shared" si="1"/>
        <v>41766</v>
      </c>
      <c r="C30" s="95">
        <f t="shared" si="2"/>
        <v>403.70603354669413</v>
      </c>
      <c r="D30" s="95">
        <f t="shared" si="3"/>
        <v>124.77989822925633</v>
      </c>
      <c r="E30" s="95">
        <f t="shared" si="4"/>
        <v>278.9261353174378</v>
      </c>
      <c r="F30" s="95">
        <f>IF(A30&lt;&gt;"",SUM($E$10:E30),"")</f>
        <v>5509.3831763886119</v>
      </c>
      <c r="G30" s="95">
        <f t="shared" si="5"/>
        <v>94490.616823611417</v>
      </c>
      <c r="T30" s="3">
        <f t="shared" si="6"/>
        <v>20</v>
      </c>
      <c r="U30" s="12">
        <f t="shared" si="7"/>
        <v>41766</v>
      </c>
      <c r="V30" s="95">
        <f t="shared" si="8"/>
        <v>403.70603354669413</v>
      </c>
      <c r="W30" s="95">
        <f t="shared" si="9"/>
        <v>141.33902459373937</v>
      </c>
      <c r="X30" s="95">
        <f t="shared" si="10"/>
        <v>262.36700895295473</v>
      </c>
      <c r="Y30" s="95">
        <f>IF(T30&lt;&gt;"",SUM($X$10:X30),"")</f>
        <v>5171.646867272947</v>
      </c>
      <c r="Z30" s="95">
        <f t="shared" si="11"/>
        <v>91828.353132727047</v>
      </c>
    </row>
    <row r="31" spans="1:26">
      <c r="A31" s="3">
        <f t="shared" si="0"/>
        <v>21</v>
      </c>
      <c r="B31" s="12">
        <f t="shared" si="1"/>
        <v>41797</v>
      </c>
      <c r="C31" s="95">
        <f t="shared" si="2"/>
        <v>403.70603354669413</v>
      </c>
      <c r="D31" s="95">
        <f t="shared" si="3"/>
        <v>124.4126454844217</v>
      </c>
      <c r="E31" s="95">
        <f t="shared" si="4"/>
        <v>279.29338806227241</v>
      </c>
      <c r="F31" s="95">
        <f>IF(A31&lt;&gt;"",SUM($E$10:E31),"")</f>
        <v>5788.6765644508841</v>
      </c>
      <c r="G31" s="95">
        <f t="shared" si="5"/>
        <v>94211.323435549144</v>
      </c>
      <c r="T31" s="3">
        <f t="shared" si="6"/>
        <v>21</v>
      </c>
      <c r="U31" s="12">
        <f t="shared" si="7"/>
        <v>41797</v>
      </c>
      <c r="V31" s="95">
        <f t="shared" si="8"/>
        <v>403.70603354669413</v>
      </c>
      <c r="W31" s="95">
        <f t="shared" si="9"/>
        <v>140.93634887273365</v>
      </c>
      <c r="X31" s="95">
        <f t="shared" si="10"/>
        <v>262.76968467396046</v>
      </c>
      <c r="Y31" s="95">
        <f>IF(T31&lt;&gt;"",SUM($X$10:X31),"")</f>
        <v>5434.4165519469079</v>
      </c>
      <c r="Z31" s="95">
        <f t="shared" si="11"/>
        <v>91565.58344805309</v>
      </c>
    </row>
    <row r="32" spans="1:26">
      <c r="A32" s="3">
        <f t="shared" si="0"/>
        <v>22</v>
      </c>
      <c r="B32" s="12">
        <f t="shared" si="1"/>
        <v>41827</v>
      </c>
      <c r="C32" s="95">
        <f t="shared" si="2"/>
        <v>403.70603354669413</v>
      </c>
      <c r="D32" s="95">
        <f t="shared" si="3"/>
        <v>124.04490919013971</v>
      </c>
      <c r="E32" s="95">
        <f t="shared" si="4"/>
        <v>279.66112435655441</v>
      </c>
      <c r="F32" s="95">
        <f>IF(A32&lt;&gt;"",SUM($E$10:E32),"")</f>
        <v>6068.3376888074381</v>
      </c>
      <c r="G32" s="95">
        <f t="shared" si="5"/>
        <v>93931.662311192587</v>
      </c>
      <c r="T32" s="3">
        <f t="shared" si="6"/>
        <v>22</v>
      </c>
      <c r="U32" s="12">
        <f t="shared" si="7"/>
        <v>41827</v>
      </c>
      <c r="V32" s="95">
        <f t="shared" si="8"/>
        <v>403.70603354669413</v>
      </c>
      <c r="W32" s="95">
        <f t="shared" si="9"/>
        <v>140.53305513295746</v>
      </c>
      <c r="X32" s="95">
        <f t="shared" si="10"/>
        <v>263.1729784137367</v>
      </c>
      <c r="Y32" s="95">
        <f>IF(T32&lt;&gt;"",SUM($X$10:X32),"")</f>
        <v>5697.5895303606449</v>
      </c>
      <c r="Z32" s="95">
        <f t="shared" si="11"/>
        <v>91302.410469639348</v>
      </c>
    </row>
    <row r="33" spans="1:26">
      <c r="A33" s="3">
        <f t="shared" si="0"/>
        <v>23</v>
      </c>
      <c r="B33" s="12">
        <f t="shared" si="1"/>
        <v>41858</v>
      </c>
      <c r="C33" s="95">
        <f t="shared" si="2"/>
        <v>403.70603354669413</v>
      </c>
      <c r="D33" s="95">
        <f t="shared" si="3"/>
        <v>123.67668870973691</v>
      </c>
      <c r="E33" s="95">
        <f t="shared" si="4"/>
        <v>280.02934483695719</v>
      </c>
      <c r="F33" s="95">
        <f>IF(A33&lt;&gt;"",SUM($E$10:E33),"")</f>
        <v>6348.3670336443956</v>
      </c>
      <c r="G33" s="95">
        <f t="shared" si="5"/>
        <v>93651.632966355624</v>
      </c>
      <c r="T33" s="3">
        <f t="shared" si="6"/>
        <v>23</v>
      </c>
      <c r="U33" s="12">
        <f t="shared" si="7"/>
        <v>41858</v>
      </c>
      <c r="V33" s="95">
        <f t="shared" si="8"/>
        <v>403.70603354669413</v>
      </c>
      <c r="W33" s="95">
        <f t="shared" si="9"/>
        <v>140.12914242588772</v>
      </c>
      <c r="X33" s="95">
        <f t="shared" si="10"/>
        <v>263.57689112080641</v>
      </c>
      <c r="Y33" s="95">
        <f>IF(T33&lt;&gt;"",SUM($X$10:X33),"")</f>
        <v>5961.1664214814509</v>
      </c>
      <c r="Z33" s="95">
        <f t="shared" si="11"/>
        <v>91038.833578518548</v>
      </c>
    </row>
    <row r="34" spans="1:26">
      <c r="A34" s="3">
        <f t="shared" si="0"/>
        <v>24</v>
      </c>
      <c r="B34" s="12">
        <f t="shared" si="1"/>
        <v>41889</v>
      </c>
      <c r="C34" s="95">
        <f t="shared" si="2"/>
        <v>403.70603354669413</v>
      </c>
      <c r="D34" s="95">
        <f t="shared" si="3"/>
        <v>123.30798340570158</v>
      </c>
      <c r="E34" s="95">
        <f t="shared" si="4"/>
        <v>280.39805014099255</v>
      </c>
      <c r="F34" s="95">
        <f>IF(A34&lt;&gt;"",SUM($E$10:E34),"")</f>
        <v>6628.765083785388</v>
      </c>
      <c r="G34" s="95">
        <f t="shared" si="5"/>
        <v>93371.234916214627</v>
      </c>
      <c r="T34" s="3">
        <f t="shared" si="6"/>
        <v>24</v>
      </c>
      <c r="U34" s="12">
        <f t="shared" si="7"/>
        <v>41889</v>
      </c>
      <c r="V34" s="95">
        <f t="shared" si="8"/>
        <v>403.70603354669413</v>
      </c>
      <c r="W34" s="95">
        <f t="shared" si="9"/>
        <v>139.72460980154565</v>
      </c>
      <c r="X34" s="95">
        <f t="shared" si="10"/>
        <v>263.9814237451485</v>
      </c>
      <c r="Y34" s="95">
        <f>IF(T34&lt;&gt;"",SUM($X$10:X34),"")</f>
        <v>6225.1478452265992</v>
      </c>
      <c r="Z34" s="95">
        <f t="shared" si="11"/>
        <v>90774.852154773398</v>
      </c>
    </row>
    <row r="35" spans="1:26">
      <c r="A35" s="3">
        <f t="shared" si="0"/>
        <v>25</v>
      </c>
      <c r="B35" s="12">
        <f t="shared" si="1"/>
        <v>41919</v>
      </c>
      <c r="C35" s="95">
        <f t="shared" si="2"/>
        <v>403.70603354669413</v>
      </c>
      <c r="D35" s="95">
        <f t="shared" si="3"/>
        <v>122.9387926396826</v>
      </c>
      <c r="E35" s="95">
        <f t="shared" si="4"/>
        <v>280.76724090701151</v>
      </c>
      <c r="F35" s="95">
        <f>IF(A35&lt;&gt;"",SUM($E$10:E35),"")</f>
        <v>6909.5323246923999</v>
      </c>
      <c r="G35" s="95">
        <f t="shared" si="5"/>
        <v>93090.46767530762</v>
      </c>
      <c r="T35" s="3">
        <f t="shared" si="6"/>
        <v>25</v>
      </c>
      <c r="U35" s="12">
        <f t="shared" si="7"/>
        <v>41919</v>
      </c>
      <c r="V35" s="95">
        <f t="shared" si="8"/>
        <v>403.70603354669413</v>
      </c>
      <c r="W35" s="95">
        <f t="shared" si="9"/>
        <v>139.31945630849441</v>
      </c>
      <c r="X35" s="95">
        <f t="shared" si="10"/>
        <v>264.38657723819972</v>
      </c>
      <c r="Y35" s="95">
        <f>IF(T35&lt;&gt;"",SUM($X$10:X35),"")</f>
        <v>6489.5344224647988</v>
      </c>
      <c r="Z35" s="95">
        <f t="shared" si="11"/>
        <v>90510.4655775352</v>
      </c>
    </row>
    <row r="36" spans="1:26">
      <c r="A36" s="3">
        <f t="shared" si="0"/>
        <v>26</v>
      </c>
      <c r="B36" s="12">
        <f t="shared" si="1"/>
        <v>41950</v>
      </c>
      <c r="C36" s="95">
        <f t="shared" si="2"/>
        <v>403.70603354669413</v>
      </c>
      <c r="D36" s="95">
        <f t="shared" si="3"/>
        <v>122.56911577248837</v>
      </c>
      <c r="E36" s="95">
        <f t="shared" si="4"/>
        <v>281.13691777420576</v>
      </c>
      <c r="F36" s="95">
        <f>IF(A36&lt;&gt;"",SUM($E$10:E36),"")</f>
        <v>7190.6692424666053</v>
      </c>
      <c r="G36" s="95">
        <f t="shared" si="5"/>
        <v>92809.330757533418</v>
      </c>
      <c r="T36" s="3">
        <f t="shared" si="6"/>
        <v>26</v>
      </c>
      <c r="U36" s="12">
        <f t="shared" si="7"/>
        <v>41950</v>
      </c>
      <c r="V36" s="95">
        <f t="shared" si="8"/>
        <v>403.70603354669413</v>
      </c>
      <c r="W36" s="95">
        <f t="shared" si="9"/>
        <v>138.91368099383692</v>
      </c>
      <c r="X36" s="95">
        <f t="shared" si="10"/>
        <v>264.79235255285721</v>
      </c>
      <c r="Y36" s="95">
        <f>IF(T36&lt;&gt;"",SUM($X$10:X36),"")</f>
        <v>6754.3267750176565</v>
      </c>
      <c r="Z36" s="95">
        <f t="shared" si="11"/>
        <v>90245.67322498234</v>
      </c>
    </row>
    <row r="37" spans="1:26">
      <c r="A37" s="3">
        <f t="shared" si="0"/>
        <v>27</v>
      </c>
      <c r="B37" s="12">
        <f t="shared" si="1"/>
        <v>41980</v>
      </c>
      <c r="C37" s="95">
        <f t="shared" si="2"/>
        <v>403.70603354669413</v>
      </c>
      <c r="D37" s="95">
        <f t="shared" si="3"/>
        <v>122.19895216408567</v>
      </c>
      <c r="E37" s="95">
        <f t="shared" si="4"/>
        <v>281.50708138260848</v>
      </c>
      <c r="F37" s="95">
        <f>IF(A37&lt;&gt;"",SUM($E$10:E37),"")</f>
        <v>7472.176323849214</v>
      </c>
      <c r="G37" s="95">
        <f t="shared" si="5"/>
        <v>92527.823676150816</v>
      </c>
      <c r="T37" s="3">
        <f t="shared" si="6"/>
        <v>27</v>
      </c>
      <c r="U37" s="12">
        <f t="shared" si="7"/>
        <v>41980</v>
      </c>
      <c r="V37" s="95">
        <f t="shared" si="8"/>
        <v>403.70603354669413</v>
      </c>
      <c r="W37" s="95">
        <f t="shared" si="9"/>
        <v>138.50728290321365</v>
      </c>
      <c r="X37" s="95">
        <f t="shared" si="10"/>
        <v>265.19875064348048</v>
      </c>
      <c r="Y37" s="95">
        <f>IF(T37&lt;&gt;"",SUM($X$10:X37),"")</f>
        <v>7019.5255256611372</v>
      </c>
      <c r="Z37" s="95">
        <f t="shared" si="11"/>
        <v>89980.474474338858</v>
      </c>
    </row>
    <row r="38" spans="1:26">
      <c r="A38" s="3">
        <f t="shared" si="0"/>
        <v>28</v>
      </c>
      <c r="B38" s="12">
        <f t="shared" si="1"/>
        <v>42011</v>
      </c>
      <c r="C38" s="95">
        <f t="shared" si="2"/>
        <v>403.70603354669413</v>
      </c>
      <c r="D38" s="95">
        <f t="shared" si="3"/>
        <v>121.82830117359858</v>
      </c>
      <c r="E38" s="95">
        <f t="shared" si="4"/>
        <v>281.87773237309557</v>
      </c>
      <c r="F38" s="95">
        <f>IF(A38&lt;&gt;"",SUM($E$10:E38),"")</f>
        <v>7754.0540562223096</v>
      </c>
      <c r="G38" s="95">
        <f t="shared" si="5"/>
        <v>92245.945943777726</v>
      </c>
      <c r="T38" s="3">
        <f t="shared" si="6"/>
        <v>28</v>
      </c>
      <c r="U38" s="12">
        <f t="shared" si="7"/>
        <v>42011</v>
      </c>
      <c r="V38" s="95">
        <f t="shared" si="8"/>
        <v>403.70603354669413</v>
      </c>
      <c r="W38" s="95">
        <f t="shared" si="9"/>
        <v>138.10026108080024</v>
      </c>
      <c r="X38" s="95">
        <f t="shared" si="10"/>
        <v>265.60577246589389</v>
      </c>
      <c r="Y38" s="95">
        <f>IF(T38&lt;&gt;"",SUM($X$10:X38),"")</f>
        <v>7285.1312981270312</v>
      </c>
      <c r="Z38" s="95">
        <f t="shared" si="11"/>
        <v>89714.868701872969</v>
      </c>
    </row>
    <row r="39" spans="1:26">
      <c r="A39" s="3">
        <f t="shared" si="0"/>
        <v>29</v>
      </c>
      <c r="B39" s="12">
        <f t="shared" si="1"/>
        <v>42042</v>
      </c>
      <c r="C39" s="95">
        <f t="shared" si="2"/>
        <v>403.70603354669413</v>
      </c>
      <c r="D39" s="95">
        <f t="shared" si="3"/>
        <v>121.45716215930734</v>
      </c>
      <c r="E39" s="95">
        <f t="shared" si="4"/>
        <v>282.24887138738677</v>
      </c>
      <c r="F39" s="95">
        <f>IF(A39&lt;&gt;"",SUM($E$10:E39),"")</f>
        <v>8036.3029276096968</v>
      </c>
      <c r="G39" s="95">
        <f t="shared" si="5"/>
        <v>91963.697072390336</v>
      </c>
      <c r="T39" s="3">
        <f t="shared" si="6"/>
        <v>29</v>
      </c>
      <c r="U39" s="12">
        <f t="shared" si="7"/>
        <v>42042</v>
      </c>
      <c r="V39" s="95">
        <f t="shared" si="8"/>
        <v>403.70603354669413</v>
      </c>
      <c r="W39" s="95">
        <f t="shared" si="9"/>
        <v>137.6926145693055</v>
      </c>
      <c r="X39" s="95">
        <f t="shared" si="10"/>
        <v>266.0134189773886</v>
      </c>
      <c r="Y39" s="95">
        <f>IF(T39&lt;&gt;"",SUM($X$10:X39),"")</f>
        <v>7551.1447171044201</v>
      </c>
      <c r="Z39" s="95">
        <f t="shared" si="11"/>
        <v>89448.855282895587</v>
      </c>
    </row>
    <row r="40" spans="1:26">
      <c r="A40" s="3">
        <f t="shared" si="0"/>
        <v>30</v>
      </c>
      <c r="B40" s="12">
        <f t="shared" si="1"/>
        <v>42070</v>
      </c>
      <c r="C40" s="95">
        <f t="shared" si="2"/>
        <v>403.70603354669413</v>
      </c>
      <c r="D40" s="95">
        <f t="shared" si="3"/>
        <v>121.08553447864728</v>
      </c>
      <c r="E40" s="95">
        <f t="shared" si="4"/>
        <v>282.62049906804685</v>
      </c>
      <c r="F40" s="95">
        <f>IF(A40&lt;&gt;"",SUM($E$10:E40),"")</f>
        <v>8318.9234266777439</v>
      </c>
      <c r="G40" s="95">
        <f t="shared" si="5"/>
        <v>91681.076573322294</v>
      </c>
      <c r="T40" s="3">
        <f t="shared" si="6"/>
        <v>30</v>
      </c>
      <c r="U40" s="12">
        <f t="shared" si="7"/>
        <v>42070</v>
      </c>
      <c r="V40" s="95">
        <f t="shared" si="8"/>
        <v>403.70603354669413</v>
      </c>
      <c r="W40" s="95">
        <f t="shared" si="9"/>
        <v>137.28434240996887</v>
      </c>
      <c r="X40" s="95">
        <f t="shared" si="10"/>
        <v>266.42169113672526</v>
      </c>
      <c r="Y40" s="95">
        <f>IF(T40&lt;&gt;"",SUM($X$10:X40),"")</f>
        <v>7817.5664082411458</v>
      </c>
      <c r="Z40" s="95">
        <f t="shared" si="11"/>
        <v>89182.433591758861</v>
      </c>
    </row>
    <row r="41" spans="1:26">
      <c r="A41" s="3">
        <f t="shared" si="0"/>
        <v>31</v>
      </c>
      <c r="B41" s="12">
        <f t="shared" si="1"/>
        <v>42101</v>
      </c>
      <c r="C41" s="95">
        <f t="shared" si="2"/>
        <v>403.70603354669413</v>
      </c>
      <c r="D41" s="95">
        <f t="shared" si="3"/>
        <v>120.7134174882077</v>
      </c>
      <c r="E41" s="95">
        <f t="shared" si="4"/>
        <v>282.99261605848642</v>
      </c>
      <c r="F41" s="95">
        <f>IF(A41&lt;&gt;"",SUM($E$10:E41),"")</f>
        <v>8601.9160427362294</v>
      </c>
      <c r="G41" s="95">
        <f t="shared" si="5"/>
        <v>91398.083957263807</v>
      </c>
      <c r="T41" s="3">
        <f t="shared" si="6"/>
        <v>31</v>
      </c>
      <c r="U41" s="12">
        <f t="shared" si="7"/>
        <v>42101</v>
      </c>
      <c r="V41" s="95">
        <f t="shared" si="8"/>
        <v>403.70603354669413</v>
      </c>
      <c r="W41" s="95">
        <f t="shared" si="9"/>
        <v>136.87544364255837</v>
      </c>
      <c r="X41" s="95">
        <f t="shared" si="10"/>
        <v>266.83058990413576</v>
      </c>
      <c r="Y41" s="95">
        <f>IF(T41&lt;&gt;"",SUM($X$10:X41),"")</f>
        <v>8084.3969981452819</v>
      </c>
      <c r="Z41" s="95">
        <f t="shared" si="11"/>
        <v>88915.603001854732</v>
      </c>
    </row>
    <row r="42" spans="1:26">
      <c r="A42" s="3">
        <f t="shared" si="0"/>
        <v>32</v>
      </c>
      <c r="B42" s="12">
        <f t="shared" si="1"/>
        <v>42131</v>
      </c>
      <c r="C42" s="95">
        <f t="shared" si="2"/>
        <v>403.70603354669413</v>
      </c>
      <c r="D42" s="95">
        <f t="shared" si="3"/>
        <v>120.34081054373068</v>
      </c>
      <c r="E42" s="95">
        <f t="shared" si="4"/>
        <v>283.36522300296343</v>
      </c>
      <c r="F42" s="95">
        <f>IF(A42&lt;&gt;"",SUM($E$10:E42),"")</f>
        <v>8885.2812657391933</v>
      </c>
      <c r="G42" s="95">
        <f t="shared" si="5"/>
        <v>91114.718734260838</v>
      </c>
      <c r="T42" s="3">
        <f t="shared" si="6"/>
        <v>32</v>
      </c>
      <c r="U42" s="12">
        <f t="shared" si="7"/>
        <v>42131</v>
      </c>
      <c r="V42" s="95">
        <f t="shared" si="8"/>
        <v>403.70603354669413</v>
      </c>
      <c r="W42" s="95">
        <f t="shared" si="9"/>
        <v>136.46591730536824</v>
      </c>
      <c r="X42" s="95">
        <f t="shared" si="10"/>
        <v>267.24011624132589</v>
      </c>
      <c r="Y42" s="95">
        <f>IF(T42&lt;&gt;"",SUM($X$10:X42),"")</f>
        <v>8351.6371143866072</v>
      </c>
      <c r="Z42" s="95">
        <f t="shared" si="11"/>
        <v>88648.362885613402</v>
      </c>
    </row>
    <row r="43" spans="1:26">
      <c r="A43" s="3">
        <f t="shared" si="0"/>
        <v>33</v>
      </c>
      <c r="B43" s="12">
        <f t="shared" si="1"/>
        <v>42162</v>
      </c>
      <c r="C43" s="95">
        <f t="shared" si="2"/>
        <v>403.70603354669413</v>
      </c>
      <c r="D43" s="95">
        <f t="shared" si="3"/>
        <v>119.96771300011011</v>
      </c>
      <c r="E43" s="95">
        <f t="shared" si="4"/>
        <v>283.73832054658402</v>
      </c>
      <c r="F43" s="95">
        <f>IF(A43&lt;&gt;"",SUM($E$10:E43),"")</f>
        <v>9169.0195862857781</v>
      </c>
      <c r="G43" s="95">
        <f t="shared" si="5"/>
        <v>90830.980413714249</v>
      </c>
      <c r="T43" s="3">
        <f t="shared" si="6"/>
        <v>33</v>
      </c>
      <c r="U43" s="12">
        <f t="shared" si="7"/>
        <v>42162</v>
      </c>
      <c r="V43" s="95">
        <f t="shared" si="8"/>
        <v>403.70603354669413</v>
      </c>
      <c r="W43" s="95">
        <f t="shared" si="9"/>
        <v>136.05576243521676</v>
      </c>
      <c r="X43" s="95">
        <f t="shared" si="10"/>
        <v>267.65027111147737</v>
      </c>
      <c r="Y43" s="95">
        <f>IF(T43&lt;&gt;"",SUM($X$10:X43),"")</f>
        <v>8619.2873854980844</v>
      </c>
      <c r="Z43" s="95">
        <f t="shared" si="11"/>
        <v>88380.712614501928</v>
      </c>
    </row>
    <row r="44" spans="1:26">
      <c r="A44" s="3">
        <f t="shared" si="0"/>
        <v>34</v>
      </c>
      <c r="B44" s="12">
        <f t="shared" si="1"/>
        <v>42192</v>
      </c>
      <c r="C44" s="95">
        <f t="shared" si="2"/>
        <v>403.70603354669413</v>
      </c>
      <c r="D44" s="95">
        <f t="shared" si="3"/>
        <v>119.59412421139044</v>
      </c>
      <c r="E44" s="95">
        <f t="shared" si="4"/>
        <v>284.11190933530372</v>
      </c>
      <c r="F44" s="95">
        <f>IF(A44&lt;&gt;"",SUM($E$10:E44),"")</f>
        <v>9453.1314956210826</v>
      </c>
      <c r="G44" s="95">
        <f t="shared" si="5"/>
        <v>90546.868504378945</v>
      </c>
      <c r="T44" s="3">
        <f t="shared" si="6"/>
        <v>34</v>
      </c>
      <c r="U44" s="12">
        <f t="shared" si="7"/>
        <v>42192</v>
      </c>
      <c r="V44" s="95">
        <f t="shared" si="8"/>
        <v>403.70603354669413</v>
      </c>
      <c r="W44" s="95">
        <f t="shared" si="9"/>
        <v>135.64497806744393</v>
      </c>
      <c r="X44" s="95">
        <f t="shared" si="10"/>
        <v>268.06105547925017</v>
      </c>
      <c r="Y44" s="95">
        <f>IF(T44&lt;&gt;"",SUM($X$10:X44),"")</f>
        <v>8887.3484409773337</v>
      </c>
      <c r="Z44" s="95">
        <f t="shared" si="11"/>
        <v>88112.651559022677</v>
      </c>
    </row>
    <row r="45" spans="1:26">
      <c r="A45" s="3">
        <f t="shared" si="0"/>
        <v>35</v>
      </c>
      <c r="B45" s="12">
        <f t="shared" si="1"/>
        <v>42223</v>
      </c>
      <c r="C45" s="95">
        <f t="shared" si="2"/>
        <v>403.70603354669413</v>
      </c>
      <c r="D45" s="95">
        <f t="shared" si="3"/>
        <v>119.22004353076562</v>
      </c>
      <c r="E45" s="95">
        <f t="shared" si="4"/>
        <v>284.48599001592851</v>
      </c>
      <c r="F45" s="95">
        <f>IF(A45&lt;&gt;"",SUM($E$10:E45),"")</f>
        <v>9737.6174856370108</v>
      </c>
      <c r="G45" s="95">
        <f t="shared" si="5"/>
        <v>90262.382514363009</v>
      </c>
      <c r="T45" s="3">
        <f t="shared" si="6"/>
        <v>35</v>
      </c>
      <c r="U45" s="12">
        <f t="shared" si="7"/>
        <v>42223</v>
      </c>
      <c r="V45" s="95">
        <f t="shared" si="8"/>
        <v>403.70603354669413</v>
      </c>
      <c r="W45" s="95">
        <f t="shared" si="9"/>
        <v>135.23356323590914</v>
      </c>
      <c r="X45" s="95">
        <f t="shared" si="10"/>
        <v>268.47247031078496</v>
      </c>
      <c r="Y45" s="95">
        <f>IF(T45&lt;&gt;"",SUM($X$10:X45),"")</f>
        <v>9155.8209112881195</v>
      </c>
      <c r="Z45" s="95">
        <f t="shared" si="11"/>
        <v>87844.179088711899</v>
      </c>
    </row>
    <row r="46" spans="1:26">
      <c r="A46" s="3">
        <f t="shared" si="0"/>
        <v>36</v>
      </c>
      <c r="B46" s="12">
        <f t="shared" si="1"/>
        <v>42254</v>
      </c>
      <c r="C46" s="95">
        <f t="shared" si="2"/>
        <v>403.70603354669413</v>
      </c>
      <c r="D46" s="95">
        <f t="shared" si="3"/>
        <v>118.84547031057797</v>
      </c>
      <c r="E46" s="95">
        <f t="shared" si="4"/>
        <v>284.86056323611615</v>
      </c>
      <c r="F46" s="95">
        <f>IF(A46&lt;&gt;"",SUM($E$10:E46),"")</f>
        <v>10022.478048873127</v>
      </c>
      <c r="G46" s="95">
        <f t="shared" si="5"/>
        <v>89977.521951126895</v>
      </c>
      <c r="T46" s="3">
        <f t="shared" si="6"/>
        <v>36</v>
      </c>
      <c r="U46" s="12">
        <f t="shared" si="7"/>
        <v>42254</v>
      </c>
      <c r="V46" s="95">
        <f t="shared" si="8"/>
        <v>403.70603354669413</v>
      </c>
      <c r="W46" s="95">
        <f t="shared" si="9"/>
        <v>134.82151697298909</v>
      </c>
      <c r="X46" s="95">
        <f t="shared" si="10"/>
        <v>268.88451657370501</v>
      </c>
      <c r="Y46" s="95">
        <f>IF(T46&lt;&gt;"",SUM($X$10:X46),"")</f>
        <v>9424.7054278618252</v>
      </c>
      <c r="Z46" s="95">
        <f t="shared" si="11"/>
        <v>87575.294572138198</v>
      </c>
    </row>
    <row r="47" spans="1:26">
      <c r="A47" s="3">
        <f t="shared" si="0"/>
        <v>37</v>
      </c>
      <c r="B47" s="12">
        <f t="shared" si="1"/>
        <v>42284</v>
      </c>
      <c r="C47" s="95">
        <f t="shared" si="2"/>
        <v>403.70603354669413</v>
      </c>
      <c r="D47" s="95">
        <f t="shared" si="3"/>
        <v>118.47040390231709</v>
      </c>
      <c r="E47" s="95">
        <f t="shared" si="4"/>
        <v>285.23562964437701</v>
      </c>
      <c r="F47" s="95">
        <f>IF(A47&lt;&gt;"",SUM($E$10:E47),"")</f>
        <v>10307.713678517504</v>
      </c>
      <c r="G47" s="95">
        <f t="shared" si="5"/>
        <v>89692.286321482519</v>
      </c>
      <c r="T47" s="3">
        <f t="shared" si="6"/>
        <v>37</v>
      </c>
      <c r="U47" s="12">
        <f t="shared" si="7"/>
        <v>42284</v>
      </c>
      <c r="V47" s="95">
        <f t="shared" si="8"/>
        <v>403.70603354669413</v>
      </c>
      <c r="W47" s="95">
        <f t="shared" si="9"/>
        <v>134.40883830957526</v>
      </c>
      <c r="X47" s="95">
        <f t="shared" si="10"/>
        <v>269.2971952371189</v>
      </c>
      <c r="Y47" s="95">
        <f>IF(T47&lt;&gt;"",SUM($X$10:X47),"")</f>
        <v>9694.0026230989442</v>
      </c>
      <c r="Z47" s="95">
        <f t="shared" si="11"/>
        <v>87305.997376901083</v>
      </c>
    </row>
    <row r="48" spans="1:26">
      <c r="A48" s="3">
        <f t="shared" si="0"/>
        <v>38</v>
      </c>
      <c r="B48" s="12">
        <f t="shared" si="1"/>
        <v>42315</v>
      </c>
      <c r="C48" s="95">
        <f t="shared" si="2"/>
        <v>403.70603354669413</v>
      </c>
      <c r="D48" s="95">
        <f t="shared" si="3"/>
        <v>118.09484365661865</v>
      </c>
      <c r="E48" s="95">
        <f t="shared" si="4"/>
        <v>285.61118989007548</v>
      </c>
      <c r="F48" s="95">
        <f>IF(A48&lt;&gt;"",SUM($E$10:E48),"")</f>
        <v>10593.324868407581</v>
      </c>
      <c r="G48" s="95">
        <f t="shared" si="5"/>
        <v>89406.675131592448</v>
      </c>
      <c r="T48" s="3">
        <f t="shared" si="6"/>
        <v>38</v>
      </c>
      <c r="U48" s="12">
        <f t="shared" si="7"/>
        <v>42315</v>
      </c>
      <c r="V48" s="95">
        <f t="shared" si="8"/>
        <v>403.70603354669413</v>
      </c>
      <c r="W48" s="95">
        <f t="shared" si="9"/>
        <v>133.99552627507182</v>
      </c>
      <c r="X48" s="95">
        <f t="shared" si="10"/>
        <v>269.7105072716223</v>
      </c>
      <c r="Y48" s="95">
        <f>IF(T48&lt;&gt;"",SUM($X$10:X48),"")</f>
        <v>9963.7131303705664</v>
      </c>
      <c r="Z48" s="95">
        <f t="shared" si="11"/>
        <v>87036.286869629461</v>
      </c>
    </row>
    <row r="49" spans="1:26">
      <c r="A49" s="3">
        <f t="shared" si="0"/>
        <v>39</v>
      </c>
      <c r="B49" s="12">
        <f t="shared" si="1"/>
        <v>42345</v>
      </c>
      <c r="C49" s="95">
        <f t="shared" si="2"/>
        <v>403.70603354669413</v>
      </c>
      <c r="D49" s="95">
        <f t="shared" si="3"/>
        <v>117.71878892326339</v>
      </c>
      <c r="E49" s="95">
        <f t="shared" si="4"/>
        <v>285.98724462343074</v>
      </c>
      <c r="F49" s="95">
        <f>IF(A49&lt;&gt;"",SUM($E$10:E49),"")</f>
        <v>10879.312113031012</v>
      </c>
      <c r="G49" s="95">
        <f t="shared" si="5"/>
        <v>89120.687886969012</v>
      </c>
      <c r="T49" s="3">
        <f t="shared" si="6"/>
        <v>39</v>
      </c>
      <c r="U49" s="12">
        <f t="shared" si="7"/>
        <v>42345</v>
      </c>
      <c r="V49" s="95">
        <f t="shared" si="8"/>
        <v>403.70603354669413</v>
      </c>
      <c r="W49" s="95">
        <f t="shared" si="9"/>
        <v>133.58157989739331</v>
      </c>
      <c r="X49" s="95">
        <f t="shared" si="10"/>
        <v>270.12445364930079</v>
      </c>
      <c r="Y49" s="95">
        <f>IF(T49&lt;&gt;"",SUM($X$10:X49),"")</f>
        <v>10233.837584019868</v>
      </c>
      <c r="Z49" s="95">
        <f t="shared" si="11"/>
        <v>86766.162415980158</v>
      </c>
    </row>
    <row r="50" spans="1:26">
      <c r="A50" s="3">
        <f t="shared" si="0"/>
        <v>40</v>
      </c>
      <c r="B50" s="12">
        <f t="shared" si="1"/>
        <v>42376</v>
      </c>
      <c r="C50" s="95">
        <f t="shared" si="2"/>
        <v>403.70603354669413</v>
      </c>
      <c r="D50" s="95">
        <f t="shared" si="3"/>
        <v>117.34223905117587</v>
      </c>
      <c r="E50" s="95">
        <f t="shared" si="4"/>
        <v>286.36379449551828</v>
      </c>
      <c r="F50" s="95">
        <f>IF(A50&lt;&gt;"",SUM($E$10:E50),"")</f>
        <v>11165.675907526531</v>
      </c>
      <c r="G50" s="95">
        <f t="shared" si="5"/>
        <v>88834.3240924735</v>
      </c>
      <c r="T50" s="3">
        <f t="shared" si="6"/>
        <v>40</v>
      </c>
      <c r="U50" s="12">
        <f t="shared" si="7"/>
        <v>42376</v>
      </c>
      <c r="V50" s="95">
        <f t="shared" si="8"/>
        <v>403.70603354669413</v>
      </c>
      <c r="W50" s="95">
        <f t="shared" si="9"/>
        <v>133.1669982029623</v>
      </c>
      <c r="X50" s="95">
        <f t="shared" si="10"/>
        <v>270.53903534373183</v>
      </c>
      <c r="Y50" s="95">
        <f>IF(T50&lt;&gt;"",SUM($X$10:X50),"")</f>
        <v>10504.3766193636</v>
      </c>
      <c r="Z50" s="95">
        <f t="shared" si="11"/>
        <v>86495.623380636433</v>
      </c>
    </row>
    <row r="51" spans="1:26">
      <c r="A51" s="3">
        <f t="shared" si="0"/>
        <v>41</v>
      </c>
      <c r="B51" s="12">
        <f t="shared" si="1"/>
        <v>42407</v>
      </c>
      <c r="C51" s="95">
        <f t="shared" si="2"/>
        <v>403.70603354669413</v>
      </c>
      <c r="D51" s="95">
        <f t="shared" si="3"/>
        <v>116.96519338842344</v>
      </c>
      <c r="E51" s="95">
        <f t="shared" si="4"/>
        <v>286.74084015827066</v>
      </c>
      <c r="F51" s="95">
        <f>IF(A51&lt;&gt;"",SUM($E$10:E51),"")</f>
        <v>11452.416747684802</v>
      </c>
      <c r="G51" s="95">
        <f t="shared" si="5"/>
        <v>88547.583252315235</v>
      </c>
      <c r="T51" s="3">
        <f t="shared" si="6"/>
        <v>41</v>
      </c>
      <c r="U51" s="12">
        <f t="shared" si="7"/>
        <v>42407</v>
      </c>
      <c r="V51" s="95">
        <f t="shared" si="8"/>
        <v>403.70603354669413</v>
      </c>
      <c r="W51" s="95">
        <f t="shared" si="9"/>
        <v>132.75178021670717</v>
      </c>
      <c r="X51" s="95">
        <f t="shared" si="10"/>
        <v>270.95425332998695</v>
      </c>
      <c r="Y51" s="95">
        <f>IF(T51&lt;&gt;"",SUM($X$10:X51),"")</f>
        <v>10775.330872693587</v>
      </c>
      <c r="Z51" s="95">
        <f t="shared" si="11"/>
        <v>86224.66912730645</v>
      </c>
    </row>
    <row r="52" spans="1:26">
      <c r="A52" s="3">
        <f t="shared" si="0"/>
        <v>42</v>
      </c>
      <c r="B52" s="12">
        <f t="shared" si="1"/>
        <v>42436</v>
      </c>
      <c r="C52" s="95">
        <f t="shared" si="2"/>
        <v>403.70603354669413</v>
      </c>
      <c r="D52" s="95">
        <f t="shared" si="3"/>
        <v>116.58765128221506</v>
      </c>
      <c r="E52" s="95">
        <f t="shared" si="4"/>
        <v>287.11838226447907</v>
      </c>
      <c r="F52" s="95">
        <f>IF(A52&lt;&gt;"",SUM($E$10:E52),"")</f>
        <v>11739.535129949281</v>
      </c>
      <c r="G52" s="95">
        <f t="shared" si="5"/>
        <v>88260.464870050753</v>
      </c>
      <c r="T52" s="3">
        <f t="shared" si="6"/>
        <v>42</v>
      </c>
      <c r="U52" s="12">
        <f t="shared" si="7"/>
        <v>42436</v>
      </c>
      <c r="V52" s="95">
        <f t="shared" si="8"/>
        <v>403.70603354669413</v>
      </c>
      <c r="W52" s="95">
        <f t="shared" si="9"/>
        <v>132.33592496205972</v>
      </c>
      <c r="X52" s="95">
        <f t="shared" si="10"/>
        <v>271.37010858463441</v>
      </c>
      <c r="Y52" s="95">
        <f>IF(T52&lt;&gt;"",SUM($X$10:X52),"")</f>
        <v>11046.700981278222</v>
      </c>
      <c r="Z52" s="95">
        <f t="shared" si="11"/>
        <v>85953.299018721809</v>
      </c>
    </row>
    <row r="53" spans="1:26">
      <c r="A53" s="3">
        <f t="shared" si="0"/>
        <v>43</v>
      </c>
      <c r="B53" s="12">
        <f t="shared" si="1"/>
        <v>42467</v>
      </c>
      <c r="C53" s="95">
        <f t="shared" si="2"/>
        <v>403.70603354669413</v>
      </c>
      <c r="D53" s="95">
        <f t="shared" si="3"/>
        <v>116.20961207890016</v>
      </c>
      <c r="E53" s="95">
        <f t="shared" si="4"/>
        <v>287.49642146779399</v>
      </c>
      <c r="F53" s="95">
        <f>IF(A53&lt;&gt;"",SUM($E$10:E53),"")</f>
        <v>12027.031551417076</v>
      </c>
      <c r="G53" s="95">
        <f t="shared" si="5"/>
        <v>87972.968448582964</v>
      </c>
      <c r="T53" s="3">
        <f t="shared" si="6"/>
        <v>43</v>
      </c>
      <c r="U53" s="12">
        <f t="shared" si="7"/>
        <v>42467</v>
      </c>
      <c r="V53" s="95">
        <f t="shared" si="8"/>
        <v>403.70603354669413</v>
      </c>
      <c r="W53" s="95">
        <f t="shared" si="9"/>
        <v>131.91943146095298</v>
      </c>
      <c r="X53" s="95">
        <f t="shared" si="10"/>
        <v>271.78660208574115</v>
      </c>
      <c r="Y53" s="95">
        <f>IF(T53&lt;&gt;"",SUM($X$10:X53),"")</f>
        <v>11318.487583363963</v>
      </c>
      <c r="Z53" s="95">
        <f t="shared" si="11"/>
        <v>85681.512416636062</v>
      </c>
    </row>
    <row r="54" spans="1:26">
      <c r="A54" s="3">
        <f t="shared" si="0"/>
        <v>44</v>
      </c>
      <c r="B54" s="12">
        <f t="shared" si="1"/>
        <v>42497</v>
      </c>
      <c r="C54" s="95">
        <f t="shared" si="2"/>
        <v>403.70603354669413</v>
      </c>
      <c r="D54" s="95">
        <f t="shared" si="3"/>
        <v>115.83107512396758</v>
      </c>
      <c r="E54" s="95">
        <f t="shared" si="4"/>
        <v>287.87495842272654</v>
      </c>
      <c r="F54" s="95">
        <f>IF(A54&lt;&gt;"",SUM($E$10:E54),"")</f>
        <v>12314.906509839802</v>
      </c>
      <c r="G54" s="95">
        <f t="shared" si="5"/>
        <v>87685.09349016023</v>
      </c>
      <c r="T54" s="3">
        <f t="shared" si="6"/>
        <v>44</v>
      </c>
      <c r="U54" s="12">
        <f t="shared" si="7"/>
        <v>42497</v>
      </c>
      <c r="V54" s="95">
        <f t="shared" si="8"/>
        <v>403.70603354669413</v>
      </c>
      <c r="W54" s="95">
        <f t="shared" si="9"/>
        <v>131.50229873381883</v>
      </c>
      <c r="X54" s="95">
        <f t="shared" si="10"/>
        <v>272.20373481287527</v>
      </c>
      <c r="Y54" s="95">
        <f>IF(T54&lt;&gt;"",SUM($X$10:X54),"")</f>
        <v>11590.69131817684</v>
      </c>
      <c r="Z54" s="95">
        <f t="shared" si="11"/>
        <v>85409.308681823182</v>
      </c>
    </row>
    <row r="55" spans="1:26">
      <c r="A55" s="3">
        <f t="shared" si="0"/>
        <v>45</v>
      </c>
      <c r="B55" s="12">
        <f t="shared" si="1"/>
        <v>42528</v>
      </c>
      <c r="C55" s="95">
        <f t="shared" si="2"/>
        <v>403.70603354669413</v>
      </c>
      <c r="D55" s="95">
        <f t="shared" si="3"/>
        <v>115.45203976204431</v>
      </c>
      <c r="E55" s="95">
        <f t="shared" si="4"/>
        <v>288.25399378464982</v>
      </c>
      <c r="F55" s="95">
        <f>IF(A55&lt;&gt;"",SUM($E$10:E55),"")</f>
        <v>12603.160503624453</v>
      </c>
      <c r="G55" s="95">
        <f t="shared" si="5"/>
        <v>87396.839496375585</v>
      </c>
      <c r="T55" s="3">
        <f t="shared" si="6"/>
        <v>45</v>
      </c>
      <c r="U55" s="12">
        <f t="shared" si="7"/>
        <v>42528</v>
      </c>
      <c r="V55" s="95">
        <f t="shared" si="8"/>
        <v>403.70603354669413</v>
      </c>
      <c r="W55" s="95">
        <f t="shared" si="9"/>
        <v>131.08452579958578</v>
      </c>
      <c r="X55" s="95">
        <f t="shared" si="10"/>
        <v>272.62150774710835</v>
      </c>
      <c r="Y55" s="95">
        <f>IF(T55&lt;&gt;"",SUM($X$10:X55),"")</f>
        <v>11863.312825923947</v>
      </c>
      <c r="Z55" s="95">
        <f t="shared" si="11"/>
        <v>85136.687174076069</v>
      </c>
    </row>
    <row r="56" spans="1:26">
      <c r="A56" s="3">
        <f t="shared" si="0"/>
        <v>46</v>
      </c>
      <c r="B56" s="12">
        <f t="shared" si="1"/>
        <v>42558</v>
      </c>
      <c r="C56" s="95">
        <f t="shared" si="2"/>
        <v>403.70603354669413</v>
      </c>
      <c r="D56" s="95">
        <f t="shared" si="3"/>
        <v>115.07250533689452</v>
      </c>
      <c r="E56" s="95">
        <f t="shared" si="4"/>
        <v>288.63352820979958</v>
      </c>
      <c r="F56" s="95">
        <f>IF(A56&lt;&gt;"",SUM($E$10:E56),"")</f>
        <v>12891.794031834252</v>
      </c>
      <c r="G56" s="95">
        <f t="shared" si="5"/>
        <v>87108.205968165785</v>
      </c>
      <c r="T56" s="3">
        <f t="shared" si="6"/>
        <v>46</v>
      </c>
      <c r="U56" s="12">
        <f t="shared" si="7"/>
        <v>42558</v>
      </c>
      <c r="V56" s="95">
        <f t="shared" si="8"/>
        <v>403.70603354669413</v>
      </c>
      <c r="W56" s="95">
        <f t="shared" si="9"/>
        <v>130.66611167567655</v>
      </c>
      <c r="X56" s="95">
        <f t="shared" si="10"/>
        <v>273.03992187101755</v>
      </c>
      <c r="Y56" s="95">
        <f>IF(T56&lt;&gt;"",SUM($X$10:X56),"")</f>
        <v>12136.352747794965</v>
      </c>
      <c r="Z56" s="95">
        <f t="shared" si="11"/>
        <v>84863.647252205046</v>
      </c>
    </row>
    <row r="57" spans="1:26">
      <c r="A57" s="3">
        <f t="shared" si="0"/>
        <v>47</v>
      </c>
      <c r="B57" s="12">
        <f t="shared" si="1"/>
        <v>42589</v>
      </c>
      <c r="C57" s="95">
        <f t="shared" si="2"/>
        <v>403.70603354669413</v>
      </c>
      <c r="D57" s="95">
        <f t="shared" si="3"/>
        <v>114.69247119141829</v>
      </c>
      <c r="E57" s="95">
        <f t="shared" si="4"/>
        <v>289.01356235527584</v>
      </c>
      <c r="F57" s="95">
        <f>IF(A57&lt;&gt;"",SUM($E$10:E57),"")</f>
        <v>13180.807594189528</v>
      </c>
      <c r="G57" s="95">
        <f t="shared" si="5"/>
        <v>86819.192405810507</v>
      </c>
      <c r="T57" s="3">
        <f t="shared" si="6"/>
        <v>47</v>
      </c>
      <c r="U57" s="12">
        <f t="shared" si="7"/>
        <v>42589</v>
      </c>
      <c r="V57" s="95">
        <f t="shared" si="8"/>
        <v>403.70603354669413</v>
      </c>
      <c r="W57" s="95">
        <f t="shared" si="9"/>
        <v>130.24705537800583</v>
      </c>
      <c r="X57" s="95">
        <f t="shared" si="10"/>
        <v>273.4589781686883</v>
      </c>
      <c r="Y57" s="95">
        <f>IF(T57&lt;&gt;"",SUM($X$10:X57),"")</f>
        <v>12409.811725963653</v>
      </c>
      <c r="Z57" s="95">
        <f t="shared" si="11"/>
        <v>84590.188274036351</v>
      </c>
    </row>
    <row r="58" spans="1:26">
      <c r="A58" s="3">
        <f t="shared" si="0"/>
        <v>48</v>
      </c>
      <c r="B58" s="12">
        <f t="shared" si="1"/>
        <v>42620</v>
      </c>
      <c r="C58" s="95">
        <f t="shared" si="2"/>
        <v>403.70603354669413</v>
      </c>
      <c r="D58" s="95">
        <f t="shared" si="3"/>
        <v>114.3119366676505</v>
      </c>
      <c r="E58" s="95">
        <f t="shared" si="4"/>
        <v>289.39409687904362</v>
      </c>
      <c r="F58" s="95">
        <f>IF(A58&lt;&gt;"",SUM($E$10:E58),"")</f>
        <v>13470.201691068571</v>
      </c>
      <c r="G58" s="95">
        <f t="shared" si="5"/>
        <v>86529.798308931466</v>
      </c>
      <c r="T58" s="3">
        <f t="shared" si="6"/>
        <v>48</v>
      </c>
      <c r="U58" s="12">
        <f t="shared" si="7"/>
        <v>42620</v>
      </c>
      <c r="V58" s="95">
        <f t="shared" si="8"/>
        <v>403.70603354669413</v>
      </c>
      <c r="W58" s="95">
        <f t="shared" si="9"/>
        <v>129.82735592097802</v>
      </c>
      <c r="X58" s="95">
        <f t="shared" si="10"/>
        <v>273.87867762571614</v>
      </c>
      <c r="Y58" s="95">
        <f>IF(T58&lt;&gt;"",SUM($X$10:X58),"")</f>
        <v>12683.690403589369</v>
      </c>
      <c r="Z58" s="95">
        <f t="shared" si="11"/>
        <v>84316.309596410632</v>
      </c>
    </row>
    <row r="59" spans="1:26">
      <c r="A59" s="3">
        <f t="shared" si="0"/>
        <v>49</v>
      </c>
      <c r="B59" s="12">
        <f t="shared" si="1"/>
        <v>42650</v>
      </c>
      <c r="C59" s="95">
        <f t="shared" si="2"/>
        <v>403.70603354669413</v>
      </c>
      <c r="D59" s="95">
        <f t="shared" si="3"/>
        <v>113.93090110675976</v>
      </c>
      <c r="E59" s="95">
        <f t="shared" si="4"/>
        <v>289.7751324399344</v>
      </c>
      <c r="F59" s="95">
        <f>IF(A59&lt;&gt;"",SUM($E$10:E59),"")</f>
        <v>13759.976823508505</v>
      </c>
      <c r="G59" s="95">
        <f t="shared" si="5"/>
        <v>86240.023176491537</v>
      </c>
      <c r="T59" s="3">
        <f t="shared" si="6"/>
        <v>49</v>
      </c>
      <c r="U59" s="12">
        <f t="shared" si="7"/>
        <v>42650</v>
      </c>
      <c r="V59" s="95">
        <f t="shared" si="8"/>
        <v>403.70603354669413</v>
      </c>
      <c r="W59" s="95">
        <f t="shared" si="9"/>
        <v>129.40701231748477</v>
      </c>
      <c r="X59" s="95">
        <f t="shared" si="10"/>
        <v>274.29902122920936</v>
      </c>
      <c r="Y59" s="95">
        <f>IF(T59&lt;&gt;"",SUM($X$10:X59),"")</f>
        <v>12957.989424818579</v>
      </c>
      <c r="Z59" s="95">
        <f t="shared" si="11"/>
        <v>84042.010575181426</v>
      </c>
    </row>
    <row r="60" spans="1:26">
      <c r="A60" s="3">
        <f t="shared" si="0"/>
        <v>50</v>
      </c>
      <c r="B60" s="12">
        <f t="shared" si="1"/>
        <v>42681</v>
      </c>
      <c r="C60" s="95">
        <f t="shared" si="2"/>
        <v>403.70603354669413</v>
      </c>
      <c r="D60" s="95">
        <f t="shared" si="3"/>
        <v>113.5493638490472</v>
      </c>
      <c r="E60" s="95">
        <f t="shared" si="4"/>
        <v>290.15666969764692</v>
      </c>
      <c r="F60" s="95">
        <f>IF(A60&lt;&gt;"",SUM($E$10:E60),"")</f>
        <v>14050.133493206151</v>
      </c>
      <c r="G60" s="95">
        <f t="shared" si="5"/>
        <v>85949.866506793885</v>
      </c>
      <c r="T60" s="3">
        <f t="shared" si="6"/>
        <v>50</v>
      </c>
      <c r="U60" s="12">
        <f t="shared" si="7"/>
        <v>42681</v>
      </c>
      <c r="V60" s="95">
        <f t="shared" si="8"/>
        <v>403.70603354669413</v>
      </c>
      <c r="W60" s="95">
        <f t="shared" si="9"/>
        <v>128.98602357890277</v>
      </c>
      <c r="X60" s="95">
        <f t="shared" si="10"/>
        <v>274.72000996779138</v>
      </c>
      <c r="Y60" s="95">
        <f>IF(T60&lt;&gt;"",SUM($X$10:X60),"")</f>
        <v>13232.709434786371</v>
      </c>
      <c r="Z60" s="95">
        <f t="shared" si="11"/>
        <v>83767.29056521364</v>
      </c>
    </row>
    <row r="61" spans="1:26">
      <c r="A61" s="3">
        <f t="shared" si="0"/>
        <v>51</v>
      </c>
      <c r="B61" s="12">
        <f t="shared" si="1"/>
        <v>42711</v>
      </c>
      <c r="C61" s="95">
        <f t="shared" si="2"/>
        <v>403.70603354669413</v>
      </c>
      <c r="D61" s="95">
        <f t="shared" si="3"/>
        <v>113.16732423394529</v>
      </c>
      <c r="E61" s="95">
        <f t="shared" si="4"/>
        <v>290.53870931274884</v>
      </c>
      <c r="F61" s="95">
        <f>IF(A61&lt;&gt;"",SUM($E$10:E61),"")</f>
        <v>14340.672202518899</v>
      </c>
      <c r="G61" s="95">
        <f t="shared" si="5"/>
        <v>85659.327797481135</v>
      </c>
      <c r="T61" s="3">
        <f t="shared" si="6"/>
        <v>51</v>
      </c>
      <c r="U61" s="12">
        <f t="shared" si="7"/>
        <v>42711</v>
      </c>
      <c r="V61" s="95">
        <f t="shared" si="8"/>
        <v>403.70603354669413</v>
      </c>
      <c r="W61" s="95">
        <f t="shared" si="9"/>
        <v>128.56438871509138</v>
      </c>
      <c r="X61" s="95">
        <f t="shared" si="10"/>
        <v>275.14164483160278</v>
      </c>
      <c r="Y61" s="95">
        <f>IF(T61&lt;&gt;"",SUM($X$10:X61),"")</f>
        <v>13507.851079617974</v>
      </c>
      <c r="Z61" s="95">
        <f t="shared" si="11"/>
        <v>83492.148920382038</v>
      </c>
    </row>
    <row r="62" spans="1:26">
      <c r="A62" s="3">
        <f t="shared" si="0"/>
        <v>52</v>
      </c>
      <c r="B62" s="12">
        <f t="shared" si="1"/>
        <v>42742</v>
      </c>
      <c r="C62" s="95">
        <f t="shared" si="2"/>
        <v>403.70603354669413</v>
      </c>
      <c r="D62" s="95">
        <f t="shared" si="3"/>
        <v>112.78478160001683</v>
      </c>
      <c r="E62" s="95">
        <f t="shared" si="4"/>
        <v>290.92125194667733</v>
      </c>
      <c r="F62" s="95">
        <f>IF(A62&lt;&gt;"",SUM($E$10:E62),"")</f>
        <v>14631.593454465576</v>
      </c>
      <c r="G62" s="95">
        <f t="shared" si="5"/>
        <v>85368.406545534453</v>
      </c>
      <c r="T62" s="3">
        <f t="shared" si="6"/>
        <v>52</v>
      </c>
      <c r="U62" s="12">
        <f t="shared" si="7"/>
        <v>42742</v>
      </c>
      <c r="V62" s="95">
        <f t="shared" si="8"/>
        <v>403.70603354669413</v>
      </c>
      <c r="W62" s="95">
        <f t="shared" si="9"/>
        <v>128.14210673439032</v>
      </c>
      <c r="X62" s="95">
        <f t="shared" si="10"/>
        <v>275.56392681230381</v>
      </c>
      <c r="Y62" s="95">
        <f>IF(T62&lt;&gt;"",SUM($X$10:X62),"")</f>
        <v>13783.415006430278</v>
      </c>
      <c r="Z62" s="95">
        <f t="shared" si="11"/>
        <v>83216.584993569733</v>
      </c>
    </row>
    <row r="63" spans="1:26">
      <c r="A63" s="3">
        <f t="shared" si="0"/>
        <v>53</v>
      </c>
      <c r="B63" s="12">
        <f t="shared" si="1"/>
        <v>42773</v>
      </c>
      <c r="C63" s="95">
        <f t="shared" si="2"/>
        <v>403.70603354669413</v>
      </c>
      <c r="D63" s="95">
        <f t="shared" si="3"/>
        <v>112.4017352849537</v>
      </c>
      <c r="E63" s="95">
        <f t="shared" si="4"/>
        <v>291.30429826174043</v>
      </c>
      <c r="F63" s="95">
        <f>IF(A63&lt;&gt;"",SUM($E$10:E63),"")</f>
        <v>14922.897752727316</v>
      </c>
      <c r="G63" s="95">
        <f t="shared" si="5"/>
        <v>85077.10224727272</v>
      </c>
      <c r="T63" s="3">
        <f t="shared" si="6"/>
        <v>53</v>
      </c>
      <c r="U63" s="12">
        <f t="shared" si="7"/>
        <v>42773</v>
      </c>
      <c r="V63" s="95">
        <f t="shared" si="8"/>
        <v>403.70603354669413</v>
      </c>
      <c r="W63" s="95">
        <f t="shared" si="9"/>
        <v>127.71917664361733</v>
      </c>
      <c r="X63" s="95">
        <f t="shared" si="10"/>
        <v>275.98685690307678</v>
      </c>
      <c r="Y63" s="95">
        <f>IF(T63&lt;&gt;"",SUM($X$10:X63),"")</f>
        <v>14059.401863333354</v>
      </c>
      <c r="Z63" s="95">
        <f t="shared" si="11"/>
        <v>82940.598136666653</v>
      </c>
    </row>
    <row r="64" spans="1:26">
      <c r="A64" s="3">
        <f t="shared" si="0"/>
        <v>54</v>
      </c>
      <c r="B64" s="12">
        <f t="shared" si="1"/>
        <v>42801</v>
      </c>
      <c r="C64" s="95">
        <f t="shared" si="2"/>
        <v>403.70603354669413</v>
      </c>
      <c r="D64" s="95">
        <f t="shared" si="3"/>
        <v>112.01818462557576</v>
      </c>
      <c r="E64" s="95">
        <f t="shared" si="4"/>
        <v>291.68784892111836</v>
      </c>
      <c r="F64" s="95">
        <f>IF(A64&lt;&gt;"",SUM($E$10:E64),"")</f>
        <v>15214.585601648434</v>
      </c>
      <c r="G64" s="95">
        <f t="shared" si="5"/>
        <v>84785.414398351597</v>
      </c>
      <c r="T64" s="3">
        <f t="shared" si="6"/>
        <v>54</v>
      </c>
      <c r="U64" s="12">
        <f t="shared" si="7"/>
        <v>42801</v>
      </c>
      <c r="V64" s="95">
        <f t="shared" si="8"/>
        <v>403.70603354669413</v>
      </c>
      <c r="W64" s="95">
        <f t="shared" si="9"/>
        <v>127.29559744806581</v>
      </c>
      <c r="X64" s="95">
        <f t="shared" si="10"/>
        <v>276.41043609862834</v>
      </c>
      <c r="Y64" s="95">
        <f>IF(T64&lt;&gt;"",SUM($X$10:X64),"")</f>
        <v>14335.812299431982</v>
      </c>
      <c r="Z64" s="95">
        <f t="shared" si="11"/>
        <v>82664.187700568029</v>
      </c>
    </row>
    <row r="65" spans="1:26">
      <c r="A65" s="3">
        <f t="shared" si="0"/>
        <v>55</v>
      </c>
      <c r="B65" s="12">
        <f t="shared" si="1"/>
        <v>42832</v>
      </c>
      <c r="C65" s="95">
        <f t="shared" si="2"/>
        <v>403.70603354669413</v>
      </c>
      <c r="D65" s="95">
        <f t="shared" si="3"/>
        <v>111.6341289578296</v>
      </c>
      <c r="E65" s="95">
        <f t="shared" si="4"/>
        <v>292.07190458886453</v>
      </c>
      <c r="F65" s="95">
        <f>IF(A65&lt;&gt;"",SUM($E$10:E65),"")</f>
        <v>15506.657506237298</v>
      </c>
      <c r="G65" s="95">
        <f t="shared" si="5"/>
        <v>84493.342493762728</v>
      </c>
      <c r="T65" s="3">
        <f t="shared" si="6"/>
        <v>55</v>
      </c>
      <c r="U65" s="12">
        <f t="shared" si="7"/>
        <v>42832</v>
      </c>
      <c r="V65" s="95">
        <f t="shared" si="8"/>
        <v>403.70603354669413</v>
      </c>
      <c r="W65" s="95">
        <f t="shared" si="9"/>
        <v>126.87136815150254</v>
      </c>
      <c r="X65" s="95">
        <f t="shared" si="10"/>
        <v>276.83466539519156</v>
      </c>
      <c r="Y65" s="95">
        <f>IF(T65&lt;&gt;"",SUM($X$10:X65),"")</f>
        <v>14612.646964827174</v>
      </c>
      <c r="Z65" s="95">
        <f t="shared" si="11"/>
        <v>82387.35303517284</v>
      </c>
    </row>
    <row r="66" spans="1:26">
      <c r="A66" s="3">
        <f t="shared" si="0"/>
        <v>56</v>
      </c>
      <c r="B66" s="12">
        <f t="shared" si="1"/>
        <v>42862</v>
      </c>
      <c r="C66" s="95">
        <f t="shared" si="2"/>
        <v>403.70603354669413</v>
      </c>
      <c r="D66" s="95">
        <f t="shared" si="3"/>
        <v>111.2495676167876</v>
      </c>
      <c r="E66" s="95">
        <f t="shared" si="4"/>
        <v>292.45646592990653</v>
      </c>
      <c r="F66" s="95">
        <f>IF(A66&lt;&gt;"",SUM($E$10:E66),"")</f>
        <v>15799.113972167204</v>
      </c>
      <c r="G66" s="95">
        <f t="shared" si="5"/>
        <v>84200.886027832821</v>
      </c>
      <c r="T66" s="3">
        <f t="shared" si="6"/>
        <v>56</v>
      </c>
      <c r="U66" s="12">
        <f t="shared" si="7"/>
        <v>42862</v>
      </c>
      <c r="V66" s="95">
        <f t="shared" si="8"/>
        <v>403.70603354669413</v>
      </c>
      <c r="W66" s="95">
        <f t="shared" si="9"/>
        <v>126.44648775616527</v>
      </c>
      <c r="X66" s="95">
        <f t="shared" si="10"/>
        <v>277.25954579052888</v>
      </c>
      <c r="Y66" s="95">
        <f>IF(T66&lt;&gt;"",SUM($X$10:X66),"")</f>
        <v>14889.906510617702</v>
      </c>
      <c r="Z66" s="95">
        <f t="shared" si="11"/>
        <v>82110.093489382314</v>
      </c>
    </row>
    <row r="67" spans="1:26">
      <c r="A67" s="3">
        <f t="shared" si="0"/>
        <v>57</v>
      </c>
      <c r="B67" s="12">
        <f t="shared" si="1"/>
        <v>42893</v>
      </c>
      <c r="C67" s="95">
        <f t="shared" si="2"/>
        <v>403.70603354669413</v>
      </c>
      <c r="D67" s="95">
        <f t="shared" si="3"/>
        <v>110.86449993664655</v>
      </c>
      <c r="E67" s="95">
        <f t="shared" si="4"/>
        <v>292.84153361004758</v>
      </c>
      <c r="F67" s="95">
        <f>IF(A67&lt;&gt;"",SUM($E$10:E67),"")</f>
        <v>16091.955505777252</v>
      </c>
      <c r="G67" s="95">
        <f t="shared" si="5"/>
        <v>83908.044494222777</v>
      </c>
      <c r="T67" s="3">
        <f t="shared" si="6"/>
        <v>57</v>
      </c>
      <c r="U67" s="12">
        <f t="shared" si="7"/>
        <v>42893</v>
      </c>
      <c r="V67" s="95">
        <f t="shared" si="8"/>
        <v>403.70603354669413</v>
      </c>
      <c r="W67" s="95">
        <f t="shared" si="9"/>
        <v>126.02095526276044</v>
      </c>
      <c r="X67" s="95">
        <f t="shared" si="10"/>
        <v>277.68507828393371</v>
      </c>
      <c r="Y67" s="95">
        <f>IF(T67&lt;&gt;"",SUM($X$10:X67),"")</f>
        <v>15167.591588901636</v>
      </c>
      <c r="Z67" s="95">
        <f t="shared" si="11"/>
        <v>81832.408411098382</v>
      </c>
    </row>
    <row r="68" spans="1:26">
      <c r="A68" s="3">
        <f t="shared" si="0"/>
        <v>58</v>
      </c>
      <c r="B68" s="12">
        <f t="shared" si="1"/>
        <v>42923</v>
      </c>
      <c r="C68" s="95">
        <f t="shared" si="2"/>
        <v>403.70603354669413</v>
      </c>
      <c r="D68" s="95">
        <f t="shared" si="3"/>
        <v>110.47892525072666</v>
      </c>
      <c r="E68" s="95">
        <f t="shared" si="4"/>
        <v>293.22710829596747</v>
      </c>
      <c r="F68" s="95">
        <f>IF(A68&lt;&gt;"",SUM($E$10:E68),"")</f>
        <v>16385.182614073219</v>
      </c>
      <c r="G68" s="95">
        <f t="shared" si="5"/>
        <v>83614.817385926814</v>
      </c>
      <c r="T68" s="3">
        <f t="shared" si="6"/>
        <v>58</v>
      </c>
      <c r="U68" s="12">
        <f t="shared" si="7"/>
        <v>42923</v>
      </c>
      <c r="V68" s="95">
        <f t="shared" si="8"/>
        <v>403.70603354669413</v>
      </c>
      <c r="W68" s="95">
        <f t="shared" si="9"/>
        <v>125.59476967046074</v>
      </c>
      <c r="X68" s="95">
        <f t="shared" si="10"/>
        <v>278.11126387623341</v>
      </c>
      <c r="Y68" s="95">
        <f>IF(T68&lt;&gt;"",SUM($X$10:X68),"")</f>
        <v>15445.702852777869</v>
      </c>
      <c r="Z68" s="95">
        <f t="shared" si="11"/>
        <v>81554.297147222154</v>
      </c>
    </row>
    <row r="69" spans="1:26">
      <c r="A69" s="3">
        <f t="shared" si="0"/>
        <v>59</v>
      </c>
      <c r="B69" s="12">
        <f t="shared" si="1"/>
        <v>42954</v>
      </c>
      <c r="C69" s="95">
        <f t="shared" si="2"/>
        <v>403.70603354669413</v>
      </c>
      <c r="D69" s="95">
        <f t="shared" si="3"/>
        <v>110.09284289147031</v>
      </c>
      <c r="E69" s="95">
        <f t="shared" si="4"/>
        <v>293.61319065522383</v>
      </c>
      <c r="F69" s="95">
        <f>IF(A69&lt;&gt;"",SUM($E$10:E69),"")</f>
        <v>16678.795804728445</v>
      </c>
      <c r="G69" s="95">
        <f t="shared" si="5"/>
        <v>83321.204195271595</v>
      </c>
      <c r="T69" s="3">
        <f t="shared" si="6"/>
        <v>59</v>
      </c>
      <c r="U69" s="12">
        <f t="shared" si="7"/>
        <v>42954</v>
      </c>
      <c r="V69" s="95">
        <f t="shared" si="8"/>
        <v>403.70603354669413</v>
      </c>
      <c r="W69" s="95">
        <f t="shared" si="9"/>
        <v>125.16792997690287</v>
      </c>
      <c r="X69" s="95">
        <f t="shared" si="10"/>
        <v>278.53810356979125</v>
      </c>
      <c r="Y69" s="95">
        <f>IF(T69&lt;&gt;"",SUM($X$10:X69),"")</f>
        <v>15724.240956347661</v>
      </c>
      <c r="Z69" s="95">
        <f t="shared" si="11"/>
        <v>81275.759043652361</v>
      </c>
    </row>
    <row r="70" spans="1:26">
      <c r="A70" s="3">
        <f t="shared" si="0"/>
        <v>60</v>
      </c>
      <c r="B70" s="12">
        <f t="shared" si="1"/>
        <v>42985</v>
      </c>
      <c r="C70" s="95">
        <f t="shared" si="2"/>
        <v>403.70603354669413</v>
      </c>
      <c r="D70" s="95">
        <f t="shared" si="3"/>
        <v>109.70625219044094</v>
      </c>
      <c r="E70" s="95">
        <f t="shared" si="4"/>
        <v>293.99978135625321</v>
      </c>
      <c r="F70" s="95">
        <f>IF(A70&lt;&gt;"",SUM($E$10:E70),"")</f>
        <v>16972.7955860847</v>
      </c>
      <c r="G70" s="95">
        <f t="shared" si="5"/>
        <v>83027.204413915344</v>
      </c>
      <c r="T70" s="3">
        <f t="shared" si="6"/>
        <v>60</v>
      </c>
      <c r="U70" s="12">
        <f t="shared" si="7"/>
        <v>42985</v>
      </c>
      <c r="V70" s="95">
        <f t="shared" si="8"/>
        <v>403.70603354669413</v>
      </c>
      <c r="W70" s="95">
        <f t="shared" si="9"/>
        <v>124.74043517818508</v>
      </c>
      <c r="X70" s="95">
        <f t="shared" si="10"/>
        <v>278.96559836850906</v>
      </c>
      <c r="Y70" s="95">
        <f>IF(T70&lt;&gt;"",SUM($X$10:X70),"")</f>
        <v>16003.206554716171</v>
      </c>
      <c r="Z70" s="95">
        <f t="shared" si="11"/>
        <v>80996.793445283853</v>
      </c>
    </row>
    <row r="71" spans="1:26">
      <c r="A71" s="3">
        <f t="shared" si="0"/>
        <v>61</v>
      </c>
      <c r="B71" s="12">
        <f t="shared" si="1"/>
        <v>43015</v>
      </c>
      <c r="C71" s="95">
        <f t="shared" si="2"/>
        <v>403.70603354669413</v>
      </c>
      <c r="D71" s="95">
        <f t="shared" si="3"/>
        <v>109.31915247832187</v>
      </c>
      <c r="E71" s="95">
        <f t="shared" si="4"/>
        <v>294.38688106837225</v>
      </c>
      <c r="F71" s="95">
        <f>IF(A71&lt;&gt;"",SUM($E$10:E71),"")</f>
        <v>17267.18246715307</v>
      </c>
      <c r="G71" s="95">
        <f t="shared" si="5"/>
        <v>82732.817532846966</v>
      </c>
      <c r="T71" s="3">
        <f t="shared" si="6"/>
        <v>61</v>
      </c>
      <c r="U71" s="12">
        <f t="shared" si="7"/>
        <v>43015</v>
      </c>
      <c r="V71" s="95">
        <f t="shared" si="8"/>
        <v>403.70603354669413</v>
      </c>
      <c r="W71" s="95">
        <f t="shared" si="9"/>
        <v>124.31228426886486</v>
      </c>
      <c r="X71" s="95">
        <f t="shared" si="10"/>
        <v>279.39374927782927</v>
      </c>
      <c r="Y71" s="95">
        <f>IF(T71&lt;&gt;"",SUM($X$10:X71),"")</f>
        <v>16282.600303994001</v>
      </c>
      <c r="Z71" s="95">
        <f t="shared" si="11"/>
        <v>80717.399696006018</v>
      </c>
    </row>
    <row r="72" spans="1:26">
      <c r="A72" s="3">
        <f t="shared" si="0"/>
        <v>62</v>
      </c>
      <c r="B72" s="12">
        <f t="shared" si="1"/>
        <v>43046</v>
      </c>
      <c r="C72" s="95">
        <f t="shared" si="2"/>
        <v>403.70603354669413</v>
      </c>
      <c r="D72" s="95">
        <f t="shared" si="3"/>
        <v>108.93154308491518</v>
      </c>
      <c r="E72" s="95">
        <f t="shared" si="4"/>
        <v>294.77449046177895</v>
      </c>
      <c r="F72" s="95">
        <f>IF(A72&lt;&gt;"",SUM($E$10:E72),"")</f>
        <v>17561.95695761485</v>
      </c>
      <c r="G72" s="95">
        <f t="shared" si="5"/>
        <v>82438.043042385194</v>
      </c>
      <c r="T72" s="3">
        <f t="shared" si="6"/>
        <v>62</v>
      </c>
      <c r="U72" s="12">
        <f t="shared" si="7"/>
        <v>43046</v>
      </c>
      <c r="V72" s="95">
        <f t="shared" si="8"/>
        <v>403.70603354669413</v>
      </c>
      <c r="W72" s="95">
        <f t="shared" si="9"/>
        <v>123.88347624195657</v>
      </c>
      <c r="X72" s="95">
        <f t="shared" si="10"/>
        <v>279.82255730473753</v>
      </c>
      <c r="Y72" s="95">
        <f>IF(T72&lt;&gt;"",SUM($X$10:X72),"")</f>
        <v>16562.422861298739</v>
      </c>
      <c r="Z72" s="95">
        <f t="shared" si="11"/>
        <v>80437.577138701279</v>
      </c>
    </row>
    <row r="73" spans="1:26">
      <c r="A73" s="3">
        <f t="shared" si="0"/>
        <v>63</v>
      </c>
      <c r="B73" s="12">
        <f t="shared" si="1"/>
        <v>43076</v>
      </c>
      <c r="C73" s="95">
        <f t="shared" si="2"/>
        <v>403.70603354669413</v>
      </c>
      <c r="D73" s="95">
        <f t="shared" si="3"/>
        <v>108.5434233391405</v>
      </c>
      <c r="E73" s="95">
        <f t="shared" si="4"/>
        <v>295.1626102075536</v>
      </c>
      <c r="F73" s="95">
        <f>IF(A73&lt;&gt;"",SUM($E$10:E73),"")</f>
        <v>17857.119567822403</v>
      </c>
      <c r="G73" s="95">
        <f t="shared" si="5"/>
        <v>82142.880432177641</v>
      </c>
      <c r="T73" s="3">
        <f t="shared" si="6"/>
        <v>63</v>
      </c>
      <c r="U73" s="12">
        <f t="shared" si="7"/>
        <v>43076</v>
      </c>
      <c r="V73" s="95">
        <f t="shared" si="8"/>
        <v>403.70603354669413</v>
      </c>
      <c r="W73" s="95">
        <f t="shared" si="9"/>
        <v>123.4540100889291</v>
      </c>
      <c r="X73" s="95">
        <f t="shared" si="10"/>
        <v>280.25202345776506</v>
      </c>
      <c r="Y73" s="95">
        <f>IF(T73&lt;&gt;"",SUM($X$10:X73),"")</f>
        <v>16842.674884756503</v>
      </c>
      <c r="Z73" s="95">
        <f t="shared" si="11"/>
        <v>80157.325115243511</v>
      </c>
    </row>
    <row r="74" spans="1:26">
      <c r="A74" s="3">
        <f t="shared" si="0"/>
        <v>64</v>
      </c>
      <c r="B74" s="12">
        <f t="shared" si="1"/>
        <v>43107</v>
      </c>
      <c r="C74" s="95">
        <f t="shared" si="2"/>
        <v>403.70603354669413</v>
      </c>
      <c r="D74" s="95">
        <f t="shared" si="3"/>
        <v>108.1547925690339</v>
      </c>
      <c r="E74" s="95">
        <f t="shared" si="4"/>
        <v>295.5512409776602</v>
      </c>
      <c r="F74" s="95">
        <f>IF(A74&lt;&gt;"",SUM($E$10:E74),"")</f>
        <v>18152.670808800063</v>
      </c>
      <c r="G74" s="95">
        <f t="shared" si="5"/>
        <v>81847.329191199984</v>
      </c>
      <c r="T74" s="3">
        <f t="shared" si="6"/>
        <v>64</v>
      </c>
      <c r="U74" s="12">
        <f t="shared" si="7"/>
        <v>43107</v>
      </c>
      <c r="V74" s="95">
        <f t="shared" si="8"/>
        <v>403.70603354669413</v>
      </c>
      <c r="W74" s="95">
        <f t="shared" si="9"/>
        <v>123.0238847997034</v>
      </c>
      <c r="X74" s="95">
        <f t="shared" si="10"/>
        <v>280.68214874699072</v>
      </c>
      <c r="Y74" s="95">
        <f>IF(T74&lt;&gt;"",SUM($X$10:X74),"")</f>
        <v>17123.357033503493</v>
      </c>
      <c r="Z74" s="95">
        <f t="shared" si="11"/>
        <v>79876.642966496525</v>
      </c>
    </row>
    <row r="75" spans="1:26">
      <c r="A75" s="3">
        <f t="shared" si="0"/>
        <v>65</v>
      </c>
      <c r="B75" s="12">
        <f t="shared" si="1"/>
        <v>43138</v>
      </c>
      <c r="C75" s="95">
        <f t="shared" si="2"/>
        <v>403.70603354669413</v>
      </c>
      <c r="D75" s="95">
        <f t="shared" si="3"/>
        <v>107.76565010174664</v>
      </c>
      <c r="E75" s="95">
        <f t="shared" si="4"/>
        <v>295.94038344494749</v>
      </c>
      <c r="F75" s="95">
        <f>IF(A75&lt;&gt;"",SUM($E$10:E75),"")</f>
        <v>18448.611192245011</v>
      </c>
      <c r="G75" s="95">
        <f t="shared" si="5"/>
        <v>81551.388807755036</v>
      </c>
      <c r="T75" s="3">
        <f t="shared" si="6"/>
        <v>65</v>
      </c>
      <c r="U75" s="12">
        <f t="shared" si="7"/>
        <v>43138</v>
      </c>
      <c r="V75" s="95">
        <f t="shared" si="8"/>
        <v>403.70603354669413</v>
      </c>
      <c r="W75" s="95">
        <f t="shared" si="9"/>
        <v>122.59309936265024</v>
      </c>
      <c r="X75" s="95">
        <f t="shared" si="10"/>
        <v>281.11293418404387</v>
      </c>
      <c r="Y75" s="95">
        <f>IF(T75&lt;&gt;"",SUM($X$10:X75),"")</f>
        <v>17404.469967687535</v>
      </c>
      <c r="Z75" s="95">
        <f t="shared" si="11"/>
        <v>79595.530032312483</v>
      </c>
    </row>
    <row r="76" spans="1:26">
      <c r="A76" s="3">
        <f t="shared" ref="A76:A139" si="12">IF(A75&lt;$G$4,A75+1,"")</f>
        <v>66</v>
      </c>
      <c r="B76" s="12">
        <f t="shared" ref="B76:B139" si="13">IF(A76&lt;&gt;"",EDATE($C$7,A76*12/$G$3),"")</f>
        <v>43166</v>
      </c>
      <c r="C76" s="95">
        <f t="shared" ref="C76:C139" si="14">IF(A76&lt;&gt;"",$G$6,"")</f>
        <v>403.70603354669413</v>
      </c>
      <c r="D76" s="95">
        <f t="shared" ref="D76:D139" si="15">IF(A76&lt;&gt;"",G75*$G$5,"")</f>
        <v>107.37599526354414</v>
      </c>
      <c r="E76" s="95">
        <f t="shared" ref="E76:E139" si="16">IF(A76&lt;&gt;"",C76-D76,"")</f>
        <v>296.33003828314997</v>
      </c>
      <c r="F76" s="95">
        <f>IF(A76&lt;&gt;"",SUM($E$10:E76),"")</f>
        <v>18744.941230528162</v>
      </c>
      <c r="G76" s="95">
        <f t="shared" ref="G76:G139" si="17">IF(A76&lt;&gt;"",G75-E76,"")</f>
        <v>81255.058769471885</v>
      </c>
      <c r="T76" s="3">
        <f t="shared" ref="T76:T139" si="18">IF(T75&lt;$G$4,T75+1,"")</f>
        <v>66</v>
      </c>
      <c r="U76" s="12">
        <f t="shared" ref="U76:U139" si="19">IF(T76&lt;&gt;"",EDATE($C$7,T76*12/$G$3),"")</f>
        <v>43166</v>
      </c>
      <c r="V76" s="95">
        <f t="shared" ref="V76:V139" si="20">IF(T76&lt;&gt;"",$G$6,"")</f>
        <v>403.70603354669413</v>
      </c>
      <c r="W76" s="95">
        <f t="shared" ref="W76:W139" si="21">IF(T76&lt;&gt;"",Z75*$Z$5,"")</f>
        <v>122.1616527645877</v>
      </c>
      <c r="X76" s="95">
        <f t="shared" ref="X76:X139" si="22">IF(T76&lt;&gt;"",V76-W76,"")</f>
        <v>281.54438078210643</v>
      </c>
      <c r="Y76" s="95">
        <f>IF(T76&lt;&gt;"",SUM($X$10:X76),"")</f>
        <v>17686.014348469642</v>
      </c>
      <c r="Z76" s="95">
        <f t="shared" ref="Z76:Z139" si="23">IF(T76&lt;&gt;"",Z75-X76,"")</f>
        <v>79313.985651530384</v>
      </c>
    </row>
    <row r="77" spans="1:26">
      <c r="A77" s="3">
        <f t="shared" si="12"/>
        <v>67</v>
      </c>
      <c r="B77" s="12">
        <f t="shared" si="13"/>
        <v>43197</v>
      </c>
      <c r="C77" s="95">
        <f t="shared" si="14"/>
        <v>403.70603354669413</v>
      </c>
      <c r="D77" s="95">
        <f t="shared" si="15"/>
        <v>106.98582737980465</v>
      </c>
      <c r="E77" s="95">
        <f t="shared" si="16"/>
        <v>296.72020616688951</v>
      </c>
      <c r="F77" s="95">
        <f>IF(A77&lt;&gt;"",SUM($E$10:E77),"")</f>
        <v>19041.661436695053</v>
      </c>
      <c r="G77" s="95">
        <f t="shared" si="17"/>
        <v>80958.338563304991</v>
      </c>
      <c r="T77" s="3">
        <f t="shared" si="18"/>
        <v>67</v>
      </c>
      <c r="U77" s="12">
        <f t="shared" si="19"/>
        <v>43197</v>
      </c>
      <c r="V77" s="95">
        <f t="shared" si="20"/>
        <v>403.70603354669413</v>
      </c>
      <c r="W77" s="95">
        <f t="shared" si="21"/>
        <v>121.72954399077891</v>
      </c>
      <c r="X77" s="95">
        <f t="shared" si="22"/>
        <v>281.97648955591524</v>
      </c>
      <c r="Y77" s="95">
        <f>IF(T77&lt;&gt;"",SUM($X$10:X77),"")</f>
        <v>17967.990838025558</v>
      </c>
      <c r="Z77" s="95">
        <f t="shared" si="23"/>
        <v>79032.009161974463</v>
      </c>
    </row>
    <row r="78" spans="1:26">
      <c r="A78" s="3">
        <f t="shared" si="12"/>
        <v>68</v>
      </c>
      <c r="B78" s="12">
        <f t="shared" si="13"/>
        <v>43227</v>
      </c>
      <c r="C78" s="95">
        <f t="shared" si="14"/>
        <v>403.70603354669413</v>
      </c>
      <c r="D78" s="95">
        <f t="shared" si="15"/>
        <v>106.59514577501824</v>
      </c>
      <c r="E78" s="95">
        <f t="shared" si="16"/>
        <v>297.11088777167589</v>
      </c>
      <c r="F78" s="95">
        <f>IF(A78&lt;&gt;"",SUM($E$10:E78),"")</f>
        <v>19338.772324466729</v>
      </c>
      <c r="G78" s="95">
        <f t="shared" si="17"/>
        <v>80661.227675533315</v>
      </c>
      <c r="T78" s="3">
        <f t="shared" si="18"/>
        <v>68</v>
      </c>
      <c r="U78" s="12">
        <f t="shared" si="19"/>
        <v>43227</v>
      </c>
      <c r="V78" s="95">
        <f t="shared" si="20"/>
        <v>403.70603354669413</v>
      </c>
      <c r="W78" s="95">
        <f t="shared" si="21"/>
        <v>121.29677202492952</v>
      </c>
      <c r="X78" s="95">
        <f t="shared" si="22"/>
        <v>282.40926152176462</v>
      </c>
      <c r="Y78" s="95">
        <f>IF(T78&lt;&gt;"",SUM($X$10:X78),"")</f>
        <v>18250.400099547322</v>
      </c>
      <c r="Z78" s="95">
        <f t="shared" si="23"/>
        <v>78749.599900452697</v>
      </c>
    </row>
    <row r="79" spans="1:26">
      <c r="A79" s="3">
        <f t="shared" si="12"/>
        <v>69</v>
      </c>
      <c r="B79" s="12">
        <f t="shared" si="13"/>
        <v>43258</v>
      </c>
      <c r="C79" s="95">
        <f t="shared" si="14"/>
        <v>403.70603354669413</v>
      </c>
      <c r="D79" s="95">
        <f t="shared" si="15"/>
        <v>106.20394977278553</v>
      </c>
      <c r="E79" s="95">
        <f t="shared" si="16"/>
        <v>297.50208377390857</v>
      </c>
      <c r="F79" s="95">
        <f>IF(A79&lt;&gt;"",SUM($E$10:E79),"")</f>
        <v>19636.274408240639</v>
      </c>
      <c r="G79" s="95">
        <f t="shared" si="17"/>
        <v>80363.725591759401</v>
      </c>
      <c r="T79" s="3">
        <f t="shared" si="18"/>
        <v>69</v>
      </c>
      <c r="U79" s="12">
        <f t="shared" si="19"/>
        <v>43258</v>
      </c>
      <c r="V79" s="95">
        <f t="shared" si="20"/>
        <v>403.70603354669413</v>
      </c>
      <c r="W79" s="95">
        <f t="shared" si="21"/>
        <v>120.86333584918548</v>
      </c>
      <c r="X79" s="95">
        <f t="shared" si="22"/>
        <v>282.84269769750864</v>
      </c>
      <c r="Y79" s="95">
        <f>IF(T79&lt;&gt;"",SUM($X$10:X79),"")</f>
        <v>18533.242797244831</v>
      </c>
      <c r="Z79" s="95">
        <f t="shared" si="23"/>
        <v>78466.757202755194</v>
      </c>
    </row>
    <row r="80" spans="1:26">
      <c r="A80" s="3">
        <f t="shared" si="12"/>
        <v>70</v>
      </c>
      <c r="B80" s="12">
        <f t="shared" si="13"/>
        <v>43288</v>
      </c>
      <c r="C80" s="95">
        <f t="shared" si="14"/>
        <v>403.70603354669413</v>
      </c>
      <c r="D80" s="95">
        <f t="shared" si="15"/>
        <v>105.81223869581655</v>
      </c>
      <c r="E80" s="95">
        <f t="shared" si="16"/>
        <v>297.89379485087761</v>
      </c>
      <c r="F80" s="95">
        <f>IF(A80&lt;&gt;"",SUM($E$10:E80),"")</f>
        <v>19934.168203091518</v>
      </c>
      <c r="G80" s="95">
        <f t="shared" si="17"/>
        <v>80065.831796908518</v>
      </c>
      <c r="T80" s="3">
        <f t="shared" si="18"/>
        <v>70</v>
      </c>
      <c r="U80" s="12">
        <f t="shared" si="19"/>
        <v>43288</v>
      </c>
      <c r="V80" s="95">
        <f t="shared" si="20"/>
        <v>403.70603354669413</v>
      </c>
      <c r="W80" s="95">
        <f t="shared" si="21"/>
        <v>120.42923444413051</v>
      </c>
      <c r="X80" s="95">
        <f t="shared" si="22"/>
        <v>283.27679910256359</v>
      </c>
      <c r="Y80" s="95">
        <f>IF(T80&lt;&gt;"",SUM($X$10:X80),"")</f>
        <v>18816.519596347396</v>
      </c>
      <c r="Z80" s="95">
        <f t="shared" si="23"/>
        <v>78183.480403652633</v>
      </c>
    </row>
    <row r="81" spans="1:26">
      <c r="A81" s="3">
        <f t="shared" si="12"/>
        <v>71</v>
      </c>
      <c r="B81" s="12">
        <f t="shared" si="13"/>
        <v>43319</v>
      </c>
      <c r="C81" s="95">
        <f t="shared" si="14"/>
        <v>403.70603354669413</v>
      </c>
      <c r="D81" s="95">
        <f t="shared" si="15"/>
        <v>105.42001186592955</v>
      </c>
      <c r="E81" s="95">
        <f t="shared" si="16"/>
        <v>298.28602168076458</v>
      </c>
      <c r="F81" s="95">
        <f>IF(A81&lt;&gt;"",SUM($E$10:E81),"")</f>
        <v>20232.454224772282</v>
      </c>
      <c r="G81" s="95">
        <f t="shared" si="17"/>
        <v>79767.545775227758</v>
      </c>
      <c r="T81" s="3">
        <f t="shared" si="18"/>
        <v>71</v>
      </c>
      <c r="U81" s="12">
        <f t="shared" si="19"/>
        <v>43319</v>
      </c>
      <c r="V81" s="95">
        <f t="shared" si="20"/>
        <v>403.70603354669413</v>
      </c>
      <c r="W81" s="95">
        <f t="shared" si="21"/>
        <v>119.99446678878375</v>
      </c>
      <c r="X81" s="95">
        <f t="shared" si="22"/>
        <v>283.71156675791036</v>
      </c>
      <c r="Y81" s="95">
        <f>IF(T81&lt;&gt;"",SUM($X$10:X81),"")</f>
        <v>19100.231163105305</v>
      </c>
      <c r="Z81" s="95">
        <f t="shared" si="23"/>
        <v>77899.768836894727</v>
      </c>
    </row>
    <row r="82" spans="1:26">
      <c r="A82" s="3">
        <f t="shared" si="12"/>
        <v>72</v>
      </c>
      <c r="B82" s="12">
        <f t="shared" si="13"/>
        <v>43350</v>
      </c>
      <c r="C82" s="95">
        <f t="shared" si="14"/>
        <v>403.70603354669413</v>
      </c>
      <c r="D82" s="95">
        <f t="shared" si="15"/>
        <v>105.02726860404988</v>
      </c>
      <c r="E82" s="95">
        <f t="shared" si="16"/>
        <v>298.67876494264425</v>
      </c>
      <c r="F82" s="95">
        <f>IF(A82&lt;&gt;"",SUM($E$10:E82),"")</f>
        <v>20531.132989714926</v>
      </c>
      <c r="G82" s="95">
        <f t="shared" si="17"/>
        <v>79468.867010285117</v>
      </c>
      <c r="T82" s="3">
        <f t="shared" si="18"/>
        <v>72</v>
      </c>
      <c r="U82" s="12">
        <f t="shared" si="19"/>
        <v>43350</v>
      </c>
      <c r="V82" s="95">
        <f t="shared" si="20"/>
        <v>403.70603354669413</v>
      </c>
      <c r="W82" s="95">
        <f t="shared" si="21"/>
        <v>119.55903186059739</v>
      </c>
      <c r="X82" s="95">
        <f t="shared" si="22"/>
        <v>284.14700168609676</v>
      </c>
      <c r="Y82" s="95">
        <f>IF(T82&lt;&gt;"",SUM($X$10:X82),"")</f>
        <v>19384.378164791404</v>
      </c>
      <c r="Z82" s="95">
        <f t="shared" si="23"/>
        <v>77615.621835208629</v>
      </c>
    </row>
    <row r="83" spans="1:26">
      <c r="A83" s="3">
        <f t="shared" si="12"/>
        <v>73</v>
      </c>
      <c r="B83" s="12">
        <f t="shared" si="13"/>
        <v>43380</v>
      </c>
      <c r="C83" s="95">
        <f t="shared" si="14"/>
        <v>403.70603354669413</v>
      </c>
      <c r="D83" s="95">
        <f t="shared" si="15"/>
        <v>104.63400823020875</v>
      </c>
      <c r="E83" s="95">
        <f t="shared" si="16"/>
        <v>299.07202531648539</v>
      </c>
      <c r="F83" s="95">
        <f>IF(A83&lt;&gt;"",SUM($E$10:E83),"")</f>
        <v>20830.20501503141</v>
      </c>
      <c r="G83" s="95">
        <f t="shared" si="17"/>
        <v>79169.794984968627</v>
      </c>
      <c r="T83" s="3">
        <f t="shared" si="18"/>
        <v>73</v>
      </c>
      <c r="U83" s="12">
        <f t="shared" si="19"/>
        <v>43380</v>
      </c>
      <c r="V83" s="95">
        <f t="shared" si="20"/>
        <v>403.70603354669413</v>
      </c>
      <c r="W83" s="95">
        <f t="shared" si="21"/>
        <v>119.12292863545416</v>
      </c>
      <c r="X83" s="95">
        <f t="shared" si="22"/>
        <v>284.58310491123996</v>
      </c>
      <c r="Y83" s="95">
        <f>IF(T83&lt;&gt;"",SUM($X$10:X83),"")</f>
        <v>19668.961269702642</v>
      </c>
      <c r="Z83" s="95">
        <f t="shared" si="23"/>
        <v>77331.038730297383</v>
      </c>
    </row>
    <row r="84" spans="1:26">
      <c r="A84" s="3">
        <f t="shared" si="12"/>
        <v>74</v>
      </c>
      <c r="B84" s="12">
        <f t="shared" si="13"/>
        <v>43411</v>
      </c>
      <c r="C84" s="95">
        <f t="shared" si="14"/>
        <v>403.70603354669413</v>
      </c>
      <c r="D84" s="95">
        <f t="shared" si="15"/>
        <v>104.24023006354203</v>
      </c>
      <c r="E84" s="95">
        <f t="shared" si="16"/>
        <v>299.46580348315211</v>
      </c>
      <c r="F84" s="95">
        <f>IF(A84&lt;&gt;"",SUM($E$10:E84),"")</f>
        <v>21129.670818514562</v>
      </c>
      <c r="G84" s="95">
        <f t="shared" si="17"/>
        <v>78870.329181485475</v>
      </c>
      <c r="T84" s="3">
        <f t="shared" si="18"/>
        <v>74</v>
      </c>
      <c r="U84" s="12">
        <f t="shared" si="19"/>
        <v>43411</v>
      </c>
      <c r="V84" s="95">
        <f t="shared" si="20"/>
        <v>403.70603354669413</v>
      </c>
      <c r="W84" s="95">
        <f t="shared" si="21"/>
        <v>118.68615608766507</v>
      </c>
      <c r="X84" s="95">
        <f t="shared" si="22"/>
        <v>285.01987745902909</v>
      </c>
      <c r="Y84" s="95">
        <f>IF(T84&lt;&gt;"",SUM($X$10:X84),"")</f>
        <v>19953.98114716167</v>
      </c>
      <c r="Z84" s="95">
        <f t="shared" si="23"/>
        <v>77046.018852838359</v>
      </c>
    </row>
    <row r="85" spans="1:26">
      <c r="A85" s="3">
        <f t="shared" si="12"/>
        <v>75</v>
      </c>
      <c r="B85" s="12">
        <f t="shared" si="13"/>
        <v>43441</v>
      </c>
      <c r="C85" s="95">
        <f t="shared" si="14"/>
        <v>403.70603354669413</v>
      </c>
      <c r="D85" s="95">
        <f t="shared" si="15"/>
        <v>103.84593342228921</v>
      </c>
      <c r="E85" s="95">
        <f t="shared" si="16"/>
        <v>299.86010012440494</v>
      </c>
      <c r="F85" s="95">
        <f>IF(A85&lt;&gt;"",SUM($E$10:E85),"")</f>
        <v>21429.530918638968</v>
      </c>
      <c r="G85" s="95">
        <f t="shared" si="17"/>
        <v>78570.469081361065</v>
      </c>
      <c r="T85" s="3">
        <f t="shared" si="18"/>
        <v>75</v>
      </c>
      <c r="U85" s="12">
        <f t="shared" si="19"/>
        <v>43441</v>
      </c>
      <c r="V85" s="95">
        <f t="shared" si="20"/>
        <v>403.70603354669413</v>
      </c>
      <c r="W85" s="95">
        <f t="shared" si="21"/>
        <v>118.24871318996692</v>
      </c>
      <c r="X85" s="95">
        <f t="shared" si="22"/>
        <v>285.45732035672722</v>
      </c>
      <c r="Y85" s="95">
        <f>IF(T85&lt;&gt;"",SUM($X$10:X85),"")</f>
        <v>20239.438467518397</v>
      </c>
      <c r="Z85" s="95">
        <f t="shared" si="23"/>
        <v>76760.561532481632</v>
      </c>
    </row>
    <row r="86" spans="1:26">
      <c r="A86" s="3">
        <f t="shared" si="12"/>
        <v>76</v>
      </c>
      <c r="B86" s="12">
        <f t="shared" si="13"/>
        <v>43472</v>
      </c>
      <c r="C86" s="95">
        <f t="shared" si="14"/>
        <v>403.70603354669413</v>
      </c>
      <c r="D86" s="95">
        <f t="shared" si="15"/>
        <v>103.45111762379207</v>
      </c>
      <c r="E86" s="95">
        <f t="shared" si="16"/>
        <v>300.25491592290206</v>
      </c>
      <c r="F86" s="95">
        <f>IF(A86&lt;&gt;"",SUM($E$10:E86),"")</f>
        <v>21729.78583456187</v>
      </c>
      <c r="G86" s="95">
        <f t="shared" si="17"/>
        <v>78270.214165438156</v>
      </c>
      <c r="T86" s="3">
        <f t="shared" si="18"/>
        <v>76</v>
      </c>
      <c r="U86" s="12">
        <f t="shared" si="19"/>
        <v>43472</v>
      </c>
      <c r="V86" s="95">
        <f t="shared" si="20"/>
        <v>403.70603354669413</v>
      </c>
      <c r="W86" s="95">
        <f t="shared" si="21"/>
        <v>117.81059891351985</v>
      </c>
      <c r="X86" s="95">
        <f t="shared" si="22"/>
        <v>285.89543463317426</v>
      </c>
      <c r="Y86" s="95">
        <f>IF(T86&lt;&gt;"",SUM($X$10:X86),"")</f>
        <v>20525.333902151571</v>
      </c>
      <c r="Z86" s="95">
        <f t="shared" si="23"/>
        <v>76474.666097848458</v>
      </c>
    </row>
    <row r="87" spans="1:26">
      <c r="A87" s="3">
        <f t="shared" si="12"/>
        <v>77</v>
      </c>
      <c r="B87" s="12">
        <f t="shared" si="13"/>
        <v>43503</v>
      </c>
      <c r="C87" s="95">
        <f t="shared" si="14"/>
        <v>403.70603354669413</v>
      </c>
      <c r="D87" s="95">
        <f t="shared" si="15"/>
        <v>103.05578198449358</v>
      </c>
      <c r="E87" s="95">
        <f t="shared" si="16"/>
        <v>300.65025156220054</v>
      </c>
      <c r="F87" s="95">
        <f>IF(A87&lt;&gt;"",SUM($E$10:E87),"")</f>
        <v>22030.436086124071</v>
      </c>
      <c r="G87" s="95">
        <f t="shared" si="17"/>
        <v>77969.563913875958</v>
      </c>
      <c r="T87" s="3">
        <f t="shared" si="18"/>
        <v>77</v>
      </c>
      <c r="U87" s="12">
        <f t="shared" si="19"/>
        <v>43503</v>
      </c>
      <c r="V87" s="95">
        <f t="shared" si="20"/>
        <v>403.70603354669413</v>
      </c>
      <c r="W87" s="95">
        <f t="shared" si="21"/>
        <v>117.37181222790495</v>
      </c>
      <c r="X87" s="95">
        <f t="shared" si="22"/>
        <v>286.33422131878916</v>
      </c>
      <c r="Y87" s="95">
        <f>IF(T87&lt;&gt;"",SUM($X$10:X87),"")</f>
        <v>20811.668123470361</v>
      </c>
      <c r="Z87" s="95">
        <f t="shared" si="23"/>
        <v>76188.331876529672</v>
      </c>
    </row>
    <row r="88" spans="1:26">
      <c r="A88" s="3">
        <f t="shared" si="12"/>
        <v>78</v>
      </c>
      <c r="B88" s="12">
        <f t="shared" si="13"/>
        <v>43531</v>
      </c>
      <c r="C88" s="95">
        <f t="shared" si="14"/>
        <v>403.70603354669413</v>
      </c>
      <c r="D88" s="95">
        <f t="shared" si="15"/>
        <v>102.65992581993669</v>
      </c>
      <c r="E88" s="95">
        <f t="shared" si="16"/>
        <v>301.04610772675744</v>
      </c>
      <c r="F88" s="95">
        <f>IF(A88&lt;&gt;"",SUM($E$10:E88),"")</f>
        <v>22331.482193850828</v>
      </c>
      <c r="G88" s="95">
        <f t="shared" si="17"/>
        <v>77668.517806149204</v>
      </c>
      <c r="T88" s="3">
        <f t="shared" si="18"/>
        <v>78</v>
      </c>
      <c r="U88" s="12">
        <f t="shared" si="19"/>
        <v>43531</v>
      </c>
      <c r="V88" s="95">
        <f t="shared" si="20"/>
        <v>403.70603354669413</v>
      </c>
      <c r="W88" s="95">
        <f t="shared" si="21"/>
        <v>116.93235210112191</v>
      </c>
      <c r="X88" s="95">
        <f t="shared" si="22"/>
        <v>286.77368144557221</v>
      </c>
      <c r="Y88" s="95">
        <f>IF(T88&lt;&gt;"",SUM($X$10:X88),"")</f>
        <v>21098.441804915932</v>
      </c>
      <c r="Z88" s="95">
        <f t="shared" si="23"/>
        <v>75901.558195084101</v>
      </c>
    </row>
    <row r="89" spans="1:26">
      <c r="A89" s="3">
        <f t="shared" si="12"/>
        <v>79</v>
      </c>
      <c r="B89" s="12">
        <f t="shared" si="13"/>
        <v>43562</v>
      </c>
      <c r="C89" s="95">
        <f t="shared" si="14"/>
        <v>403.70603354669413</v>
      </c>
      <c r="D89" s="95">
        <f t="shared" si="15"/>
        <v>102.26354844476312</v>
      </c>
      <c r="E89" s="95">
        <f t="shared" si="16"/>
        <v>301.44248510193103</v>
      </c>
      <c r="F89" s="95">
        <f>IF(A89&lt;&gt;"",SUM($E$10:E89),"")</f>
        <v>22632.924678952761</v>
      </c>
      <c r="G89" s="95">
        <f t="shared" si="17"/>
        <v>77367.075321047276</v>
      </c>
      <c r="T89" s="3">
        <f t="shared" si="18"/>
        <v>79</v>
      </c>
      <c r="U89" s="12">
        <f t="shared" si="19"/>
        <v>43562</v>
      </c>
      <c r="V89" s="95">
        <f t="shared" si="20"/>
        <v>403.70603354669413</v>
      </c>
      <c r="W89" s="95">
        <f t="shared" si="21"/>
        <v>116.49221749958645</v>
      </c>
      <c r="X89" s="95">
        <f t="shared" si="22"/>
        <v>287.21381604710768</v>
      </c>
      <c r="Y89" s="95">
        <f>IF(T89&lt;&gt;"",SUM($X$10:X89),"")</f>
        <v>21385.65562096304</v>
      </c>
      <c r="Z89" s="95">
        <f t="shared" si="23"/>
        <v>75614.344379036993</v>
      </c>
    </row>
    <row r="90" spans="1:26">
      <c r="A90" s="3">
        <f t="shared" si="12"/>
        <v>80</v>
      </c>
      <c r="B90" s="12">
        <f t="shared" si="13"/>
        <v>43592</v>
      </c>
      <c r="C90" s="95">
        <f t="shared" si="14"/>
        <v>403.70603354669413</v>
      </c>
      <c r="D90" s="95">
        <f t="shared" si="15"/>
        <v>101.86664917271226</v>
      </c>
      <c r="E90" s="95">
        <f t="shared" si="16"/>
        <v>301.83938437398189</v>
      </c>
      <c r="F90" s="95">
        <f>IF(A90&lt;&gt;"",SUM($E$10:E90),"")</f>
        <v>22934.764063326744</v>
      </c>
      <c r="G90" s="95">
        <f t="shared" si="17"/>
        <v>77065.2359366733</v>
      </c>
      <c r="T90" s="3">
        <f t="shared" si="18"/>
        <v>80</v>
      </c>
      <c r="U90" s="12">
        <f t="shared" si="19"/>
        <v>43592</v>
      </c>
      <c r="V90" s="95">
        <f t="shared" si="20"/>
        <v>403.70603354669413</v>
      </c>
      <c r="W90" s="95">
        <f t="shared" si="21"/>
        <v>116.05140738812798</v>
      </c>
      <c r="X90" s="95">
        <f t="shared" si="22"/>
        <v>287.65462615856615</v>
      </c>
      <c r="Y90" s="95">
        <f>IF(T90&lt;&gt;"",SUM($X$10:X90),"")</f>
        <v>21673.310247121604</v>
      </c>
      <c r="Z90" s="95">
        <f t="shared" si="23"/>
        <v>75326.689752878432</v>
      </c>
    </row>
    <row r="91" spans="1:26">
      <c r="A91" s="3">
        <f t="shared" si="12"/>
        <v>81</v>
      </c>
      <c r="B91" s="12">
        <f t="shared" si="13"/>
        <v>43623</v>
      </c>
      <c r="C91" s="95">
        <f t="shared" si="14"/>
        <v>403.70603354669413</v>
      </c>
      <c r="D91" s="95">
        <f t="shared" si="15"/>
        <v>101.46922731661985</v>
      </c>
      <c r="E91" s="95">
        <f t="shared" si="16"/>
        <v>302.23680623007431</v>
      </c>
      <c r="F91" s="95">
        <f>IF(A91&lt;&gt;"",SUM($E$10:E91),"")</f>
        <v>23237.000869556818</v>
      </c>
      <c r="G91" s="95">
        <f t="shared" si="17"/>
        <v>76762.999130443219</v>
      </c>
      <c r="T91" s="3">
        <f t="shared" si="18"/>
        <v>81</v>
      </c>
      <c r="U91" s="12">
        <f t="shared" si="19"/>
        <v>43623</v>
      </c>
      <c r="V91" s="95">
        <f t="shared" si="20"/>
        <v>403.70603354669413</v>
      </c>
      <c r="W91" s="95">
        <f t="shared" si="21"/>
        <v>115.60992072998721</v>
      </c>
      <c r="X91" s="95">
        <f t="shared" si="22"/>
        <v>288.09611281670692</v>
      </c>
      <c r="Y91" s="95">
        <f>IF(T91&lt;&gt;"",SUM($X$10:X91),"")</f>
        <v>21961.406359938312</v>
      </c>
      <c r="Z91" s="95">
        <f t="shared" si="23"/>
        <v>75038.593640061721</v>
      </c>
    </row>
    <row r="92" spans="1:26">
      <c r="A92" s="3">
        <f t="shared" si="12"/>
        <v>82</v>
      </c>
      <c r="B92" s="12">
        <f t="shared" si="13"/>
        <v>43653</v>
      </c>
      <c r="C92" s="95">
        <f t="shared" si="14"/>
        <v>403.70603354669413</v>
      </c>
      <c r="D92" s="95">
        <f t="shared" si="15"/>
        <v>101.07128218841692</v>
      </c>
      <c r="E92" s="95">
        <f t="shared" si="16"/>
        <v>302.63475135827719</v>
      </c>
      <c r="F92" s="95">
        <f>IF(A92&lt;&gt;"",SUM($E$10:E92),"")</f>
        <v>23539.635620915094</v>
      </c>
      <c r="G92" s="95">
        <f t="shared" si="17"/>
        <v>76460.364379084946</v>
      </c>
      <c r="T92" s="3">
        <f t="shared" si="18"/>
        <v>82</v>
      </c>
      <c r="U92" s="12">
        <f t="shared" si="19"/>
        <v>43653</v>
      </c>
      <c r="V92" s="95">
        <f t="shared" si="20"/>
        <v>403.70603354669413</v>
      </c>
      <c r="W92" s="95">
        <f t="shared" si="21"/>
        <v>115.16775648681356</v>
      </c>
      <c r="X92" s="95">
        <f t="shared" si="22"/>
        <v>288.53827705988056</v>
      </c>
      <c r="Y92" s="95">
        <f>IF(T92&lt;&gt;"",SUM($X$10:X92),"")</f>
        <v>22249.944636998192</v>
      </c>
      <c r="Z92" s="95">
        <f t="shared" si="23"/>
        <v>74750.05536300184</v>
      </c>
    </row>
    <row r="93" spans="1:26">
      <c r="A93" s="3">
        <f t="shared" si="12"/>
        <v>83</v>
      </c>
      <c r="B93" s="12">
        <f t="shared" si="13"/>
        <v>43684</v>
      </c>
      <c r="C93" s="95">
        <f t="shared" si="14"/>
        <v>403.70603354669413</v>
      </c>
      <c r="D93" s="95">
        <f t="shared" si="15"/>
        <v>100.67281309912852</v>
      </c>
      <c r="E93" s="95">
        <f t="shared" si="16"/>
        <v>303.03322044756561</v>
      </c>
      <c r="F93" s="95">
        <f>IF(A93&lt;&gt;"",SUM($E$10:E93),"")</f>
        <v>23842.668841362662</v>
      </c>
      <c r="G93" s="95">
        <f t="shared" si="17"/>
        <v>76157.331158637375</v>
      </c>
      <c r="T93" s="3">
        <f t="shared" si="18"/>
        <v>83</v>
      </c>
      <c r="U93" s="12">
        <f t="shared" si="19"/>
        <v>43684</v>
      </c>
      <c r="V93" s="95">
        <f t="shared" si="20"/>
        <v>403.70603354669413</v>
      </c>
      <c r="W93" s="95">
        <f t="shared" si="21"/>
        <v>114.7249136186629</v>
      </c>
      <c r="X93" s="95">
        <f t="shared" si="22"/>
        <v>288.98111992803126</v>
      </c>
      <c r="Y93" s="95">
        <f>IF(T93&lt;&gt;"",SUM($X$10:X93),"")</f>
        <v>22538.925756926223</v>
      </c>
      <c r="Z93" s="95">
        <f t="shared" si="23"/>
        <v>74461.074243073803</v>
      </c>
    </row>
    <row r="94" spans="1:26">
      <c r="A94" s="3">
        <f t="shared" si="12"/>
        <v>84</v>
      </c>
      <c r="B94" s="12">
        <f t="shared" si="13"/>
        <v>43715</v>
      </c>
      <c r="C94" s="95">
        <f t="shared" si="14"/>
        <v>403.70603354669413</v>
      </c>
      <c r="D94" s="95">
        <f t="shared" si="15"/>
        <v>100.27381935887254</v>
      </c>
      <c r="E94" s="95">
        <f t="shared" si="16"/>
        <v>303.43221418782161</v>
      </c>
      <c r="F94" s="95">
        <f>IF(A94&lt;&gt;"",SUM($E$10:E94),"")</f>
        <v>24146.101055550484</v>
      </c>
      <c r="G94" s="95">
        <f t="shared" si="17"/>
        <v>75853.898944449553</v>
      </c>
      <c r="T94" s="3">
        <f t="shared" si="18"/>
        <v>84</v>
      </c>
      <c r="U94" s="12">
        <f t="shared" si="19"/>
        <v>43715</v>
      </c>
      <c r="V94" s="95">
        <f t="shared" si="20"/>
        <v>403.70603354669413</v>
      </c>
      <c r="W94" s="95">
        <f t="shared" si="21"/>
        <v>114.28139108399493</v>
      </c>
      <c r="X94" s="95">
        <f t="shared" si="22"/>
        <v>289.42464246269918</v>
      </c>
      <c r="Y94" s="95">
        <f>IF(T94&lt;&gt;"",SUM($X$10:X94),"")</f>
        <v>22828.350399388921</v>
      </c>
      <c r="Z94" s="95">
        <f t="shared" si="23"/>
        <v>74171.649600611097</v>
      </c>
    </row>
    <row r="95" spans="1:26">
      <c r="A95" s="3">
        <f t="shared" si="12"/>
        <v>85</v>
      </c>
      <c r="B95" s="12">
        <f t="shared" si="13"/>
        <v>43745</v>
      </c>
      <c r="C95" s="95">
        <f t="shared" si="14"/>
        <v>403.70603354669413</v>
      </c>
      <c r="D95" s="95">
        <f t="shared" si="15"/>
        <v>99.874300276858577</v>
      </c>
      <c r="E95" s="95">
        <f t="shared" si="16"/>
        <v>303.83173326983558</v>
      </c>
      <c r="F95" s="95">
        <f>IF(A95&lt;&gt;"",SUM($E$10:E95),"")</f>
        <v>24449.932788820319</v>
      </c>
      <c r="G95" s="95">
        <f t="shared" si="17"/>
        <v>75550.067211179718</v>
      </c>
      <c r="T95" s="3">
        <f t="shared" si="18"/>
        <v>85</v>
      </c>
      <c r="U95" s="12">
        <f t="shared" si="19"/>
        <v>43745</v>
      </c>
      <c r="V95" s="95">
        <f t="shared" si="20"/>
        <v>403.70603354669413</v>
      </c>
      <c r="W95" s="95">
        <f t="shared" si="21"/>
        <v>113.8371878396709</v>
      </c>
      <c r="X95" s="95">
        <f t="shared" si="22"/>
        <v>289.86884570702324</v>
      </c>
      <c r="Y95" s="95">
        <f>IF(T95&lt;&gt;"",SUM($X$10:X95),"")</f>
        <v>23118.219245095945</v>
      </c>
      <c r="Z95" s="95">
        <f t="shared" si="23"/>
        <v>73881.780754904074</v>
      </c>
    </row>
    <row r="96" spans="1:26">
      <c r="A96" s="3">
        <f t="shared" si="12"/>
        <v>86</v>
      </c>
      <c r="B96" s="12">
        <f t="shared" si="13"/>
        <v>43776</v>
      </c>
      <c r="C96" s="95">
        <f t="shared" si="14"/>
        <v>403.70603354669413</v>
      </c>
      <c r="D96" s="95">
        <f t="shared" si="15"/>
        <v>99.474255161386637</v>
      </c>
      <c r="E96" s="95">
        <f t="shared" si="16"/>
        <v>304.23177838530751</v>
      </c>
      <c r="F96" s="95">
        <f>IF(A96&lt;&gt;"",SUM($E$10:E96),"")</f>
        <v>24754.164567205626</v>
      </c>
      <c r="G96" s="95">
        <f t="shared" si="17"/>
        <v>75245.835432794411</v>
      </c>
      <c r="T96" s="3">
        <f t="shared" si="18"/>
        <v>86</v>
      </c>
      <c r="U96" s="12">
        <f t="shared" si="19"/>
        <v>43776</v>
      </c>
      <c r="V96" s="95">
        <f t="shared" si="20"/>
        <v>403.70603354669413</v>
      </c>
      <c r="W96" s="95">
        <f t="shared" si="21"/>
        <v>113.39230284095103</v>
      </c>
      <c r="X96" s="95">
        <f t="shared" si="22"/>
        <v>290.31373070574307</v>
      </c>
      <c r="Y96" s="95">
        <f>IF(T96&lt;&gt;"",SUM($X$10:X96),"")</f>
        <v>23408.532975801689</v>
      </c>
      <c r="Z96" s="95">
        <f t="shared" si="23"/>
        <v>73591.467024198326</v>
      </c>
    </row>
    <row r="97" spans="1:26">
      <c r="A97" s="3">
        <f t="shared" si="12"/>
        <v>87</v>
      </c>
      <c r="B97" s="12">
        <f t="shared" si="13"/>
        <v>43806</v>
      </c>
      <c r="C97" s="95">
        <f t="shared" si="14"/>
        <v>403.70603354669413</v>
      </c>
      <c r="D97" s="95">
        <f t="shared" si="15"/>
        <v>99.073683319845983</v>
      </c>
      <c r="E97" s="95">
        <f t="shared" si="16"/>
        <v>304.63235022684813</v>
      </c>
      <c r="F97" s="95">
        <f>IF(A97&lt;&gt;"",SUM($E$10:E97),"")</f>
        <v>25058.796917432475</v>
      </c>
      <c r="G97" s="95">
        <f t="shared" si="17"/>
        <v>74941.203082567561</v>
      </c>
      <c r="T97" s="3">
        <f t="shared" si="18"/>
        <v>87</v>
      </c>
      <c r="U97" s="12">
        <f t="shared" si="19"/>
        <v>43806</v>
      </c>
      <c r="V97" s="95">
        <f t="shared" si="20"/>
        <v>403.70603354669413</v>
      </c>
      <c r="W97" s="95">
        <f t="shared" si="21"/>
        <v>112.94673504149206</v>
      </c>
      <c r="X97" s="95">
        <f t="shared" si="22"/>
        <v>290.75929850520208</v>
      </c>
      <c r="Y97" s="95">
        <f>IF(T97&lt;&gt;"",SUM($X$10:X97),"")</f>
        <v>23699.292274306892</v>
      </c>
      <c r="Z97" s="95">
        <f t="shared" si="23"/>
        <v>73300.707725693122</v>
      </c>
    </row>
    <row r="98" spans="1:26">
      <c r="A98" s="3">
        <f t="shared" si="12"/>
        <v>88</v>
      </c>
      <c r="B98" s="12">
        <f t="shared" si="13"/>
        <v>43837</v>
      </c>
      <c r="C98" s="95">
        <f t="shared" si="14"/>
        <v>403.70603354669413</v>
      </c>
      <c r="D98" s="95">
        <f t="shared" si="15"/>
        <v>98.672584058713966</v>
      </c>
      <c r="E98" s="95">
        <f t="shared" si="16"/>
        <v>305.03344948798019</v>
      </c>
      <c r="F98" s="95">
        <f>IF(A98&lt;&gt;"",SUM($E$10:E98),"")</f>
        <v>25363.830366920454</v>
      </c>
      <c r="G98" s="95">
        <f t="shared" si="17"/>
        <v>74636.169633079582</v>
      </c>
      <c r="T98" s="3">
        <f t="shared" si="18"/>
        <v>88</v>
      </c>
      <c r="U98" s="12">
        <f t="shared" si="19"/>
        <v>43837</v>
      </c>
      <c r="V98" s="95">
        <f t="shared" si="20"/>
        <v>403.70603354669413</v>
      </c>
      <c r="W98" s="95">
        <f t="shared" si="21"/>
        <v>112.50048339334488</v>
      </c>
      <c r="X98" s="95">
        <f t="shared" si="22"/>
        <v>291.20555015334924</v>
      </c>
      <c r="Y98" s="95">
        <f>IF(T98&lt;&gt;"",SUM($X$10:X98),"")</f>
        <v>23990.497824460243</v>
      </c>
      <c r="Z98" s="95">
        <f t="shared" si="23"/>
        <v>73009.502175539776</v>
      </c>
    </row>
    <row r="99" spans="1:26">
      <c r="A99" s="3">
        <f t="shared" si="12"/>
        <v>89</v>
      </c>
      <c r="B99" s="12">
        <f t="shared" si="13"/>
        <v>43868</v>
      </c>
      <c r="C99" s="95">
        <f t="shared" si="14"/>
        <v>403.70603354669413</v>
      </c>
      <c r="D99" s="95">
        <f t="shared" si="15"/>
        <v>98.270956683554786</v>
      </c>
      <c r="E99" s="95">
        <f t="shared" si="16"/>
        <v>305.43507686313933</v>
      </c>
      <c r="F99" s="95">
        <f>IF(A99&lt;&gt;"",SUM($E$10:E99),"")</f>
        <v>25669.265443783595</v>
      </c>
      <c r="G99" s="95">
        <f t="shared" si="17"/>
        <v>74330.734556216441</v>
      </c>
      <c r="T99" s="3">
        <f t="shared" si="18"/>
        <v>89</v>
      </c>
      <c r="U99" s="12">
        <f t="shared" si="19"/>
        <v>43868</v>
      </c>
      <c r="V99" s="95">
        <f t="shared" si="20"/>
        <v>403.70603354669413</v>
      </c>
      <c r="W99" s="95">
        <f t="shared" si="21"/>
        <v>112.05354684695199</v>
      </c>
      <c r="X99" s="95">
        <f t="shared" si="22"/>
        <v>291.65248669974216</v>
      </c>
      <c r="Y99" s="95">
        <f>IF(T99&lt;&gt;"",SUM($X$10:X99),"")</f>
        <v>24282.150311159985</v>
      </c>
      <c r="Z99" s="95">
        <f t="shared" si="23"/>
        <v>72717.84968884004</v>
      </c>
    </row>
    <row r="100" spans="1:26">
      <c r="A100" s="3">
        <f t="shared" si="12"/>
        <v>90</v>
      </c>
      <c r="B100" s="12">
        <f t="shared" si="13"/>
        <v>43897</v>
      </c>
      <c r="C100" s="95">
        <f t="shared" si="14"/>
        <v>403.70603354669413</v>
      </c>
      <c r="D100" s="95">
        <f t="shared" si="15"/>
        <v>97.86880049901832</v>
      </c>
      <c r="E100" s="95">
        <f t="shared" si="16"/>
        <v>305.8372330476758</v>
      </c>
      <c r="F100" s="95">
        <f>IF(A100&lt;&gt;"",SUM($E$10:E100),"")</f>
        <v>25975.102676831269</v>
      </c>
      <c r="G100" s="95">
        <f t="shared" si="17"/>
        <v>74024.897323168771</v>
      </c>
      <c r="T100" s="3">
        <f t="shared" si="18"/>
        <v>90</v>
      </c>
      <c r="U100" s="12">
        <f t="shared" si="19"/>
        <v>43897</v>
      </c>
      <c r="V100" s="95">
        <f t="shared" si="20"/>
        <v>403.70603354669413</v>
      </c>
      <c r="W100" s="95">
        <f t="shared" si="21"/>
        <v>111.60592435114503</v>
      </c>
      <c r="X100" s="95">
        <f t="shared" si="22"/>
        <v>292.10010919554907</v>
      </c>
      <c r="Y100" s="95">
        <f>IF(T100&lt;&gt;"",SUM($X$10:X100),"")</f>
        <v>24574.250420355533</v>
      </c>
      <c r="Z100" s="95">
        <f t="shared" si="23"/>
        <v>72425.749579644485</v>
      </c>
    </row>
    <row r="101" spans="1:26">
      <c r="A101" s="3">
        <f t="shared" si="12"/>
        <v>91</v>
      </c>
      <c r="B101" s="12">
        <f t="shared" si="13"/>
        <v>43928</v>
      </c>
      <c r="C101" s="95">
        <f t="shared" si="14"/>
        <v>403.70603354669413</v>
      </c>
      <c r="D101" s="95">
        <f t="shared" si="15"/>
        <v>97.466114808838881</v>
      </c>
      <c r="E101" s="95">
        <f t="shared" si="16"/>
        <v>306.23991873785525</v>
      </c>
      <c r="F101" s="95">
        <f>IF(A101&lt;&gt;"",SUM($E$10:E101),"")</f>
        <v>26281.342595569124</v>
      </c>
      <c r="G101" s="95">
        <f t="shared" si="17"/>
        <v>73718.657404430909</v>
      </c>
      <c r="T101" s="3">
        <f t="shared" si="18"/>
        <v>91</v>
      </c>
      <c r="U101" s="12">
        <f t="shared" si="19"/>
        <v>43928</v>
      </c>
      <c r="V101" s="95">
        <f t="shared" si="20"/>
        <v>403.70603354669413</v>
      </c>
      <c r="W101" s="95">
        <f t="shared" si="21"/>
        <v>111.15761485314232</v>
      </c>
      <c r="X101" s="95">
        <f t="shared" si="22"/>
        <v>292.54841869355181</v>
      </c>
      <c r="Y101" s="95">
        <f>IF(T101&lt;&gt;"",SUM($X$10:X101),"")</f>
        <v>24866.798839049083</v>
      </c>
      <c r="Z101" s="95">
        <f t="shared" si="23"/>
        <v>72133.201160950935</v>
      </c>
    </row>
    <row r="102" spans="1:26">
      <c r="A102" s="3">
        <f t="shared" si="12"/>
        <v>92</v>
      </c>
      <c r="B102" s="12">
        <f t="shared" si="13"/>
        <v>43958</v>
      </c>
      <c r="C102" s="95">
        <f t="shared" si="14"/>
        <v>403.70603354669413</v>
      </c>
      <c r="D102" s="95">
        <f t="shared" si="15"/>
        <v>97.06289891583404</v>
      </c>
      <c r="E102" s="95">
        <f t="shared" si="16"/>
        <v>306.64313463086012</v>
      </c>
      <c r="F102" s="95">
        <f>IF(A102&lt;&gt;"",SUM($E$10:E102),"")</f>
        <v>26587.985730199984</v>
      </c>
      <c r="G102" s="95">
        <f t="shared" si="17"/>
        <v>73412.014269800042</v>
      </c>
      <c r="T102" s="3">
        <f t="shared" si="18"/>
        <v>92</v>
      </c>
      <c r="U102" s="12">
        <f t="shared" si="19"/>
        <v>43958</v>
      </c>
      <c r="V102" s="95">
        <f t="shared" si="20"/>
        <v>403.70603354669413</v>
      </c>
      <c r="W102" s="95">
        <f t="shared" si="21"/>
        <v>110.70861729854644</v>
      </c>
      <c r="X102" s="95">
        <f t="shared" si="22"/>
        <v>292.99741624814772</v>
      </c>
      <c r="Y102" s="95">
        <f>IF(T102&lt;&gt;"",SUM($X$10:X102),"")</f>
        <v>25159.796255297231</v>
      </c>
      <c r="Z102" s="95">
        <f t="shared" si="23"/>
        <v>71840.203744702783</v>
      </c>
    </row>
    <row r="103" spans="1:26">
      <c r="A103" s="3">
        <f t="shared" si="12"/>
        <v>93</v>
      </c>
      <c r="B103" s="12">
        <f t="shared" si="13"/>
        <v>43989</v>
      </c>
      <c r="C103" s="95">
        <f t="shared" si="14"/>
        <v>403.70603354669413</v>
      </c>
      <c r="D103" s="95">
        <f t="shared" si="15"/>
        <v>96.659152121903389</v>
      </c>
      <c r="E103" s="95">
        <f t="shared" si="16"/>
        <v>307.04688142479074</v>
      </c>
      <c r="F103" s="95">
        <f>IF(A103&lt;&gt;"",SUM($E$10:E103),"")</f>
        <v>26895.032611624774</v>
      </c>
      <c r="G103" s="95">
        <f t="shared" si="17"/>
        <v>73104.967388375255</v>
      </c>
      <c r="T103" s="3">
        <f t="shared" si="18"/>
        <v>93</v>
      </c>
      <c r="U103" s="12">
        <f t="shared" si="19"/>
        <v>43989</v>
      </c>
      <c r="V103" s="95">
        <f t="shared" si="20"/>
        <v>403.70603354669413</v>
      </c>
      <c r="W103" s="95">
        <f t="shared" si="21"/>
        <v>110.25893063134167</v>
      </c>
      <c r="X103" s="95">
        <f t="shared" si="22"/>
        <v>293.44710291535245</v>
      </c>
      <c r="Y103" s="95">
        <f>IF(T103&lt;&gt;"",SUM($X$10:X103),"")</f>
        <v>25453.243358212585</v>
      </c>
      <c r="Z103" s="95">
        <f t="shared" si="23"/>
        <v>71546.756641787433</v>
      </c>
    </row>
    <row r="104" spans="1:26">
      <c r="A104" s="3">
        <f t="shared" si="12"/>
        <v>94</v>
      </c>
      <c r="B104" s="12">
        <f t="shared" si="13"/>
        <v>44019</v>
      </c>
      <c r="C104" s="95">
        <f t="shared" si="14"/>
        <v>403.70603354669413</v>
      </c>
      <c r="D104" s="95">
        <f t="shared" si="15"/>
        <v>96.25487372802742</v>
      </c>
      <c r="E104" s="95">
        <f t="shared" si="16"/>
        <v>307.45115981866672</v>
      </c>
      <c r="F104" s="95">
        <f>IF(A104&lt;&gt;"",SUM($E$10:E104),"")</f>
        <v>27202.48377144344</v>
      </c>
      <c r="G104" s="95">
        <f t="shared" si="17"/>
        <v>72797.516228556589</v>
      </c>
      <c r="T104" s="3">
        <f t="shared" si="18"/>
        <v>94</v>
      </c>
      <c r="U104" s="12">
        <f t="shared" si="19"/>
        <v>44019</v>
      </c>
      <c r="V104" s="95">
        <f t="shared" si="20"/>
        <v>403.70603354669413</v>
      </c>
      <c r="W104" s="95">
        <f t="shared" si="21"/>
        <v>109.80855379389155</v>
      </c>
      <c r="X104" s="95">
        <f t="shared" si="22"/>
        <v>293.89747975280261</v>
      </c>
      <c r="Y104" s="95">
        <f>IF(T104&lt;&gt;"",SUM($X$10:X104),"")</f>
        <v>25747.140837965388</v>
      </c>
      <c r="Z104" s="95">
        <f t="shared" si="23"/>
        <v>71252.859162034627</v>
      </c>
    </row>
    <row r="105" spans="1:26">
      <c r="A105" s="3">
        <f t="shared" si="12"/>
        <v>95</v>
      </c>
      <c r="B105" s="12">
        <f t="shared" si="13"/>
        <v>44050</v>
      </c>
      <c r="C105" s="95">
        <f t="shared" si="14"/>
        <v>403.70603354669413</v>
      </c>
      <c r="D105" s="95">
        <f t="shared" si="15"/>
        <v>95.850063034266185</v>
      </c>
      <c r="E105" s="95">
        <f t="shared" si="16"/>
        <v>307.85597051242792</v>
      </c>
      <c r="F105" s="95">
        <f>IF(A105&lt;&gt;"",SUM($E$10:E105),"")</f>
        <v>27510.339741955868</v>
      </c>
      <c r="G105" s="95">
        <f t="shared" si="17"/>
        <v>72489.660258044169</v>
      </c>
      <c r="T105" s="3">
        <f t="shared" si="18"/>
        <v>95</v>
      </c>
      <c r="U105" s="12">
        <f t="shared" si="19"/>
        <v>44050</v>
      </c>
      <c r="V105" s="95">
        <f t="shared" si="20"/>
        <v>403.70603354669413</v>
      </c>
      <c r="W105" s="95">
        <f t="shared" si="21"/>
        <v>109.35748572693635</v>
      </c>
      <c r="X105" s="95">
        <f t="shared" si="22"/>
        <v>294.34854781975775</v>
      </c>
      <c r="Y105" s="95">
        <f>IF(T105&lt;&gt;"",SUM($X$10:X105),"")</f>
        <v>26041.489385785146</v>
      </c>
      <c r="Z105" s="95">
        <f t="shared" si="23"/>
        <v>70958.510614214872</v>
      </c>
    </row>
    <row r="106" spans="1:26">
      <c r="A106" s="3">
        <f t="shared" si="12"/>
        <v>96</v>
      </c>
      <c r="B106" s="12">
        <f t="shared" si="13"/>
        <v>44081</v>
      </c>
      <c r="C106" s="95">
        <f t="shared" si="14"/>
        <v>403.70603354669413</v>
      </c>
      <c r="D106" s="95">
        <f t="shared" si="15"/>
        <v>95.444719339758166</v>
      </c>
      <c r="E106" s="95">
        <f t="shared" si="16"/>
        <v>308.26131420693594</v>
      </c>
      <c r="F106" s="95">
        <f>IF(A106&lt;&gt;"",SUM($E$10:E106),"")</f>
        <v>27818.601056162803</v>
      </c>
      <c r="G106" s="95">
        <f t="shared" si="17"/>
        <v>72181.398943837237</v>
      </c>
      <c r="T106" s="3">
        <f t="shared" si="18"/>
        <v>96</v>
      </c>
      <c r="U106" s="12">
        <f t="shared" si="19"/>
        <v>44081</v>
      </c>
      <c r="V106" s="95">
        <f t="shared" si="20"/>
        <v>403.70603354669413</v>
      </c>
      <c r="W106" s="95">
        <f t="shared" si="21"/>
        <v>108.90572536959066</v>
      </c>
      <c r="X106" s="95">
        <f t="shared" si="22"/>
        <v>294.80030817710349</v>
      </c>
      <c r="Y106" s="95">
        <f>IF(T106&lt;&gt;"",SUM($X$10:X106),"")</f>
        <v>26336.289693962248</v>
      </c>
      <c r="Z106" s="95">
        <f t="shared" si="23"/>
        <v>70663.71030603777</v>
      </c>
    </row>
    <row r="107" spans="1:26">
      <c r="A107" s="3">
        <f t="shared" si="12"/>
        <v>97</v>
      </c>
      <c r="B107" s="12">
        <f t="shared" si="13"/>
        <v>44111</v>
      </c>
      <c r="C107" s="95">
        <f t="shared" si="14"/>
        <v>403.70603354669413</v>
      </c>
      <c r="D107" s="95">
        <f t="shared" si="15"/>
        <v>95.038841942719031</v>
      </c>
      <c r="E107" s="95">
        <f t="shared" si="16"/>
        <v>308.66719160397508</v>
      </c>
      <c r="F107" s="95">
        <f>IF(A107&lt;&gt;"",SUM($E$10:E107),"")</f>
        <v>28127.268247766777</v>
      </c>
      <c r="G107" s="95">
        <f t="shared" si="17"/>
        <v>71872.73175223326</v>
      </c>
      <c r="T107" s="3">
        <f t="shared" si="18"/>
        <v>97</v>
      </c>
      <c r="U107" s="12">
        <f t="shared" si="19"/>
        <v>44111</v>
      </c>
      <c r="V107" s="95">
        <f t="shared" si="20"/>
        <v>403.70603354669413</v>
      </c>
      <c r="W107" s="95">
        <f t="shared" si="21"/>
        <v>108.45327165934079</v>
      </c>
      <c r="X107" s="95">
        <f t="shared" si="22"/>
        <v>295.25276188735336</v>
      </c>
      <c r="Y107" s="95">
        <f>IF(T107&lt;&gt;"",SUM($X$10:X107),"")</f>
        <v>26631.542455849602</v>
      </c>
      <c r="Z107" s="95">
        <f t="shared" si="23"/>
        <v>70368.457544150413</v>
      </c>
    </row>
    <row r="108" spans="1:26">
      <c r="A108" s="3">
        <f t="shared" si="12"/>
        <v>98</v>
      </c>
      <c r="B108" s="12">
        <f t="shared" si="13"/>
        <v>44142</v>
      </c>
      <c r="C108" s="95">
        <f t="shared" si="14"/>
        <v>403.70603354669413</v>
      </c>
      <c r="D108" s="95">
        <f t="shared" si="15"/>
        <v>94.632430140440462</v>
      </c>
      <c r="E108" s="95">
        <f t="shared" si="16"/>
        <v>309.07360340625365</v>
      </c>
      <c r="F108" s="95">
        <f>IF(A108&lt;&gt;"",SUM($E$10:E108),"")</f>
        <v>28436.341851173031</v>
      </c>
      <c r="G108" s="95">
        <f t="shared" si="17"/>
        <v>71563.658148827002</v>
      </c>
      <c r="T108" s="3">
        <f t="shared" si="18"/>
        <v>98</v>
      </c>
      <c r="U108" s="12">
        <f t="shared" si="19"/>
        <v>44142</v>
      </c>
      <c r="V108" s="95">
        <f t="shared" si="20"/>
        <v>403.70603354669413</v>
      </c>
      <c r="W108" s="95">
        <f t="shared" si="21"/>
        <v>108.00012353204235</v>
      </c>
      <c r="X108" s="95">
        <f t="shared" si="22"/>
        <v>295.70591001465175</v>
      </c>
      <c r="Y108" s="95">
        <f>IF(T108&lt;&gt;"",SUM($X$10:X108),"")</f>
        <v>26927.248365864252</v>
      </c>
      <c r="Z108" s="95">
        <f t="shared" si="23"/>
        <v>70072.751634135755</v>
      </c>
    </row>
    <row r="109" spans="1:26">
      <c r="A109" s="3">
        <f t="shared" si="12"/>
        <v>99</v>
      </c>
      <c r="B109" s="12">
        <f t="shared" si="13"/>
        <v>44172</v>
      </c>
      <c r="C109" s="95">
        <f t="shared" si="14"/>
        <v>403.70603354669413</v>
      </c>
      <c r="D109" s="95">
        <f t="shared" si="15"/>
        <v>94.225483229288884</v>
      </c>
      <c r="E109" s="95">
        <f t="shared" si="16"/>
        <v>309.48055031740523</v>
      </c>
      <c r="F109" s="95">
        <f>IF(A109&lt;&gt;"",SUM($E$10:E109),"")</f>
        <v>28745.822401490437</v>
      </c>
      <c r="G109" s="95">
        <f t="shared" si="17"/>
        <v>71254.177598509603</v>
      </c>
      <c r="T109" s="3">
        <f t="shared" si="18"/>
        <v>99</v>
      </c>
      <c r="U109" s="12">
        <f t="shared" si="19"/>
        <v>44172</v>
      </c>
      <c r="V109" s="95">
        <f t="shared" si="20"/>
        <v>403.70603354669413</v>
      </c>
      <c r="W109" s="95">
        <f t="shared" si="21"/>
        <v>107.54627992191773</v>
      </c>
      <c r="X109" s="95">
        <f t="shared" si="22"/>
        <v>296.15975362477639</v>
      </c>
      <c r="Y109" s="95">
        <f>IF(T109&lt;&gt;"",SUM($X$10:X109),"")</f>
        <v>27223.408119489028</v>
      </c>
      <c r="Z109" s="95">
        <f t="shared" si="23"/>
        <v>69776.591880510983</v>
      </c>
    </row>
    <row r="110" spans="1:26">
      <c r="A110" s="3">
        <f t="shared" si="12"/>
        <v>100</v>
      </c>
      <c r="B110" s="12">
        <f t="shared" si="13"/>
        <v>44203</v>
      </c>
      <c r="C110" s="95">
        <f t="shared" si="14"/>
        <v>403.70603354669413</v>
      </c>
      <c r="D110" s="95">
        <f t="shared" si="15"/>
        <v>93.818000504704315</v>
      </c>
      <c r="E110" s="95">
        <f t="shared" si="16"/>
        <v>309.88803304198984</v>
      </c>
      <c r="F110" s="95">
        <f>IF(A110&lt;&gt;"",SUM($E$10:E110),"")</f>
        <v>29055.710434532426</v>
      </c>
      <c r="G110" s="95">
        <f t="shared" si="17"/>
        <v>70944.28956546761</v>
      </c>
      <c r="T110" s="3">
        <f t="shared" si="18"/>
        <v>100</v>
      </c>
      <c r="U110" s="12">
        <f t="shared" si="19"/>
        <v>44203</v>
      </c>
      <c r="V110" s="95">
        <f t="shared" si="20"/>
        <v>403.70603354669413</v>
      </c>
      <c r="W110" s="95">
        <f t="shared" si="21"/>
        <v>107.0917397615536</v>
      </c>
      <c r="X110" s="95">
        <f t="shared" si="22"/>
        <v>296.61429378514055</v>
      </c>
      <c r="Y110" s="95">
        <f>IF(T110&lt;&gt;"",SUM($X$10:X110),"")</f>
        <v>27520.022413274168</v>
      </c>
      <c r="Z110" s="95">
        <f t="shared" si="23"/>
        <v>69479.977586725843</v>
      </c>
    </row>
    <row r="111" spans="1:26">
      <c r="A111" s="3">
        <f t="shared" si="12"/>
        <v>101</v>
      </c>
      <c r="B111" s="12">
        <f t="shared" si="13"/>
        <v>44234</v>
      </c>
      <c r="C111" s="95">
        <f t="shared" si="14"/>
        <v>403.70603354669413</v>
      </c>
      <c r="D111" s="95">
        <f t="shared" si="15"/>
        <v>93.409981261199022</v>
      </c>
      <c r="E111" s="95">
        <f t="shared" si="16"/>
        <v>310.29605228549508</v>
      </c>
      <c r="F111" s="95">
        <f>IF(A111&lt;&gt;"",SUM($E$10:E111),"")</f>
        <v>29366.006486817922</v>
      </c>
      <c r="G111" s="95">
        <f t="shared" si="17"/>
        <v>70633.993513182111</v>
      </c>
      <c r="T111" s="3">
        <f t="shared" si="18"/>
        <v>101</v>
      </c>
      <c r="U111" s="12">
        <f t="shared" si="19"/>
        <v>44234</v>
      </c>
      <c r="V111" s="95">
        <f t="shared" si="20"/>
        <v>403.70603354669413</v>
      </c>
      <c r="W111" s="95">
        <f t="shared" si="21"/>
        <v>106.63650198189833</v>
      </c>
      <c r="X111" s="95">
        <f t="shared" si="22"/>
        <v>297.0695315647958</v>
      </c>
      <c r="Y111" s="95">
        <f>IF(T111&lt;&gt;"",SUM($X$10:X111),"")</f>
        <v>27817.091944838965</v>
      </c>
      <c r="Z111" s="95">
        <f t="shared" si="23"/>
        <v>69182.908055161053</v>
      </c>
    </row>
    <row r="112" spans="1:26">
      <c r="A112" s="3">
        <f t="shared" si="12"/>
        <v>102</v>
      </c>
      <c r="B112" s="12">
        <f t="shared" si="13"/>
        <v>44262</v>
      </c>
      <c r="C112" s="95">
        <f t="shared" si="14"/>
        <v>403.70603354669413</v>
      </c>
      <c r="D112" s="95">
        <f t="shared" si="15"/>
        <v>93.001424792356445</v>
      </c>
      <c r="E112" s="95">
        <f t="shared" si="16"/>
        <v>310.7046087543377</v>
      </c>
      <c r="F112" s="95">
        <f>IF(A112&lt;&gt;"",SUM($E$10:E112),"")</f>
        <v>29676.71109557226</v>
      </c>
      <c r="G112" s="95">
        <f t="shared" si="17"/>
        <v>70323.288904427769</v>
      </c>
      <c r="T112" s="3">
        <f t="shared" si="18"/>
        <v>102</v>
      </c>
      <c r="U112" s="12">
        <f t="shared" si="19"/>
        <v>44262</v>
      </c>
      <c r="V112" s="95">
        <f t="shared" si="20"/>
        <v>403.70603354669413</v>
      </c>
      <c r="W112" s="95">
        <f t="shared" si="21"/>
        <v>106.18056551225961</v>
      </c>
      <c r="X112" s="95">
        <f t="shared" si="22"/>
        <v>297.52546803443454</v>
      </c>
      <c r="Y112" s="95">
        <f>IF(T112&lt;&gt;"",SUM($X$10:X112),"")</f>
        <v>28114.617412873398</v>
      </c>
      <c r="Z112" s="95">
        <f t="shared" si="23"/>
        <v>68885.382587126616</v>
      </c>
    </row>
    <row r="113" spans="1:26">
      <c r="A113" s="3">
        <f t="shared" si="12"/>
        <v>103</v>
      </c>
      <c r="B113" s="12">
        <f t="shared" si="13"/>
        <v>44293</v>
      </c>
      <c r="C113" s="95">
        <f t="shared" si="14"/>
        <v>403.70603354669413</v>
      </c>
      <c r="D113" s="95">
        <f t="shared" si="15"/>
        <v>92.5923303908299</v>
      </c>
      <c r="E113" s="95">
        <f t="shared" si="16"/>
        <v>311.11370315586424</v>
      </c>
      <c r="F113" s="95">
        <f>IF(A113&lt;&gt;"",SUM($E$10:E113),"")</f>
        <v>29987.824798728125</v>
      </c>
      <c r="G113" s="95">
        <f t="shared" si="17"/>
        <v>70012.175201271908</v>
      </c>
      <c r="T113" s="3">
        <f t="shared" si="18"/>
        <v>103</v>
      </c>
      <c r="U113" s="12">
        <f t="shared" si="19"/>
        <v>44293</v>
      </c>
      <c r="V113" s="95">
        <f t="shared" si="20"/>
        <v>403.70603354669413</v>
      </c>
      <c r="W113" s="95">
        <f t="shared" si="21"/>
        <v>105.72392928030173</v>
      </c>
      <c r="X113" s="95">
        <f t="shared" si="22"/>
        <v>297.98210426639241</v>
      </c>
      <c r="Y113" s="95">
        <f>IF(T113&lt;&gt;"",SUM($X$10:X113),"")</f>
        <v>28412.599517139792</v>
      </c>
      <c r="Z113" s="95">
        <f t="shared" si="23"/>
        <v>68587.400482860219</v>
      </c>
    </row>
    <row r="114" spans="1:26">
      <c r="A114" s="3">
        <f t="shared" si="12"/>
        <v>104</v>
      </c>
      <c r="B114" s="12">
        <f t="shared" si="13"/>
        <v>44323</v>
      </c>
      <c r="C114" s="95">
        <f t="shared" si="14"/>
        <v>403.70603354669413</v>
      </c>
      <c r="D114" s="95">
        <f t="shared" si="15"/>
        <v>92.18269734834135</v>
      </c>
      <c r="E114" s="95">
        <f t="shared" si="16"/>
        <v>311.52333619835281</v>
      </c>
      <c r="F114" s="95">
        <f>IF(A114&lt;&gt;"",SUM($E$10:E114),"")</f>
        <v>30299.348134926477</v>
      </c>
      <c r="G114" s="95">
        <f t="shared" si="17"/>
        <v>69700.651865073552</v>
      </c>
      <c r="T114" s="3">
        <f t="shared" si="18"/>
        <v>104</v>
      </c>
      <c r="U114" s="12">
        <f t="shared" si="19"/>
        <v>44323</v>
      </c>
      <c r="V114" s="95">
        <f t="shared" si="20"/>
        <v>403.70603354669413</v>
      </c>
      <c r="W114" s="95">
        <f t="shared" si="21"/>
        <v>105.26659221204332</v>
      </c>
      <c r="X114" s="95">
        <f t="shared" si="22"/>
        <v>298.43944133465084</v>
      </c>
      <c r="Y114" s="95">
        <f>IF(T114&lt;&gt;"",SUM($X$10:X114),"")</f>
        <v>28711.038958474441</v>
      </c>
      <c r="Z114" s="95">
        <f t="shared" si="23"/>
        <v>68288.961041525574</v>
      </c>
    </row>
    <row r="115" spans="1:26">
      <c r="A115" s="3">
        <f t="shared" si="12"/>
        <v>105</v>
      </c>
      <c r="B115" s="12">
        <f t="shared" si="13"/>
        <v>44354</v>
      </c>
      <c r="C115" s="95">
        <f t="shared" si="14"/>
        <v>403.70603354669413</v>
      </c>
      <c r="D115" s="95">
        <f t="shared" si="15"/>
        <v>91.772524955680183</v>
      </c>
      <c r="E115" s="95">
        <f t="shared" si="16"/>
        <v>311.93350859101395</v>
      </c>
      <c r="F115" s="95">
        <f>IF(A115&lt;&gt;"",SUM($E$10:E115),"")</f>
        <v>30611.28164351749</v>
      </c>
      <c r="G115" s="95">
        <f t="shared" si="17"/>
        <v>69388.718356482539</v>
      </c>
      <c r="T115" s="3">
        <f t="shared" si="18"/>
        <v>105</v>
      </c>
      <c r="U115" s="12">
        <f t="shared" si="19"/>
        <v>44354</v>
      </c>
      <c r="V115" s="95">
        <f t="shared" si="20"/>
        <v>403.70603354669413</v>
      </c>
      <c r="W115" s="95">
        <f t="shared" si="21"/>
        <v>104.8085532318546</v>
      </c>
      <c r="X115" s="95">
        <f t="shared" si="22"/>
        <v>298.89748031483953</v>
      </c>
      <c r="Y115" s="95">
        <f>IF(T115&lt;&gt;"",SUM($X$10:X115),"")</f>
        <v>29009.936438789282</v>
      </c>
      <c r="Z115" s="95">
        <f t="shared" si="23"/>
        <v>67990.063561210729</v>
      </c>
    </row>
    <row r="116" spans="1:26">
      <c r="A116" s="3">
        <f t="shared" si="12"/>
        <v>106</v>
      </c>
      <c r="B116" s="12">
        <f t="shared" si="13"/>
        <v>44384</v>
      </c>
      <c r="C116" s="95">
        <f t="shared" si="14"/>
        <v>403.70603354669413</v>
      </c>
      <c r="D116" s="95">
        <f t="shared" si="15"/>
        <v>91.361812502702008</v>
      </c>
      <c r="E116" s="95">
        <f t="shared" si="16"/>
        <v>312.34422104399209</v>
      </c>
      <c r="F116" s="95">
        <f>IF(A116&lt;&gt;"",SUM($E$10:E116),"")</f>
        <v>30923.625864561483</v>
      </c>
      <c r="G116" s="95">
        <f t="shared" si="17"/>
        <v>69076.374135438542</v>
      </c>
      <c r="T116" s="3">
        <f t="shared" si="18"/>
        <v>106</v>
      </c>
      <c r="U116" s="12">
        <f t="shared" si="19"/>
        <v>44384</v>
      </c>
      <c r="V116" s="95">
        <f t="shared" si="20"/>
        <v>403.70603354669413</v>
      </c>
      <c r="W116" s="95">
        <f t="shared" si="21"/>
        <v>104.34981126245495</v>
      </c>
      <c r="X116" s="95">
        <f t="shared" si="22"/>
        <v>299.35622228423915</v>
      </c>
      <c r="Y116" s="95">
        <f>IF(T116&lt;&gt;"",SUM($X$10:X116),"")</f>
        <v>29309.292661073519</v>
      </c>
      <c r="Z116" s="95">
        <f t="shared" si="23"/>
        <v>67690.707338926484</v>
      </c>
    </row>
    <row r="117" spans="1:26">
      <c r="A117" s="3">
        <f t="shared" si="12"/>
        <v>107</v>
      </c>
      <c r="B117" s="12">
        <f t="shared" si="13"/>
        <v>44415</v>
      </c>
      <c r="C117" s="95">
        <f t="shared" si="14"/>
        <v>403.70603354669413</v>
      </c>
      <c r="D117" s="95">
        <f t="shared" si="15"/>
        <v>90.950559278327418</v>
      </c>
      <c r="E117" s="95">
        <f t="shared" si="16"/>
        <v>312.7554742683667</v>
      </c>
      <c r="F117" s="95">
        <f>IF(A117&lt;&gt;"",SUM($E$10:E117),"")</f>
        <v>31236.381338829851</v>
      </c>
      <c r="G117" s="95">
        <f t="shared" si="17"/>
        <v>68763.618661170171</v>
      </c>
      <c r="T117" s="3">
        <f t="shared" si="18"/>
        <v>107</v>
      </c>
      <c r="U117" s="12">
        <f t="shared" si="19"/>
        <v>44415</v>
      </c>
      <c r="V117" s="95">
        <f t="shared" si="20"/>
        <v>403.70603354669413</v>
      </c>
      <c r="W117" s="95">
        <f t="shared" si="21"/>
        <v>103.89036522491037</v>
      </c>
      <c r="X117" s="95">
        <f t="shared" si="22"/>
        <v>299.81566832178373</v>
      </c>
      <c r="Y117" s="95">
        <f>IF(T117&lt;&gt;"",SUM($X$10:X117),"")</f>
        <v>29609.108329395302</v>
      </c>
      <c r="Z117" s="95">
        <f t="shared" si="23"/>
        <v>67390.891670604702</v>
      </c>
    </row>
    <row r="118" spans="1:26">
      <c r="A118" s="3">
        <f t="shared" si="12"/>
        <v>108</v>
      </c>
      <c r="B118" s="12">
        <f t="shared" si="13"/>
        <v>44446</v>
      </c>
      <c r="C118" s="95">
        <f t="shared" si="14"/>
        <v>403.70603354669413</v>
      </c>
      <c r="D118" s="95">
        <f t="shared" si="15"/>
        <v>90.538764570540735</v>
      </c>
      <c r="E118" s="95">
        <f t="shared" si="16"/>
        <v>313.16726897615342</v>
      </c>
      <c r="F118" s="95">
        <f>IF(A118&lt;&gt;"",SUM($E$10:E118),"")</f>
        <v>31549.548607806006</v>
      </c>
      <c r="G118" s="95">
        <f t="shared" si="17"/>
        <v>68450.451392194023</v>
      </c>
      <c r="T118" s="3">
        <f t="shared" si="18"/>
        <v>108</v>
      </c>
      <c r="U118" s="12">
        <f t="shared" si="19"/>
        <v>44446</v>
      </c>
      <c r="V118" s="95">
        <f t="shared" si="20"/>
        <v>403.70603354669413</v>
      </c>
      <c r="W118" s="95">
        <f t="shared" si="21"/>
        <v>103.43021403863095</v>
      </c>
      <c r="X118" s="95">
        <f t="shared" si="22"/>
        <v>300.27581950806319</v>
      </c>
      <c r="Y118" s="95">
        <f>IF(T118&lt;&gt;"",SUM($X$10:X118),"")</f>
        <v>29909.384148903366</v>
      </c>
      <c r="Z118" s="95">
        <f t="shared" si="23"/>
        <v>67090.615851096634</v>
      </c>
    </row>
    <row r="119" spans="1:26">
      <c r="A119" s="3">
        <f t="shared" si="12"/>
        <v>109</v>
      </c>
      <c r="B119" s="12">
        <f t="shared" si="13"/>
        <v>44476</v>
      </c>
      <c r="C119" s="95">
        <f t="shared" si="14"/>
        <v>403.70603354669413</v>
      </c>
      <c r="D119" s="95">
        <f t="shared" si="15"/>
        <v>90.126427666388807</v>
      </c>
      <c r="E119" s="95">
        <f t="shared" si="16"/>
        <v>313.57960588030534</v>
      </c>
      <c r="F119" s="95">
        <f>IF(A119&lt;&gt;"",SUM($E$10:E119),"")</f>
        <v>31863.128213686312</v>
      </c>
      <c r="G119" s="95">
        <f t="shared" si="17"/>
        <v>68136.871786313714</v>
      </c>
      <c r="T119" s="3">
        <f t="shared" si="18"/>
        <v>109</v>
      </c>
      <c r="U119" s="12">
        <f t="shared" si="19"/>
        <v>44476</v>
      </c>
      <c r="V119" s="95">
        <f t="shared" si="20"/>
        <v>403.70603354669413</v>
      </c>
      <c r="W119" s="95">
        <f t="shared" si="21"/>
        <v>102.96935662136825</v>
      </c>
      <c r="X119" s="95">
        <f t="shared" si="22"/>
        <v>300.73667692532587</v>
      </c>
      <c r="Y119" s="95">
        <f>IF(T119&lt;&gt;"",SUM($X$10:X119),"")</f>
        <v>30210.120825828693</v>
      </c>
      <c r="Z119" s="95">
        <f t="shared" si="23"/>
        <v>66789.879174171307</v>
      </c>
    </row>
    <row r="120" spans="1:26">
      <c r="A120" s="3">
        <f t="shared" si="12"/>
        <v>110</v>
      </c>
      <c r="B120" s="12">
        <f t="shared" si="13"/>
        <v>44507</v>
      </c>
      <c r="C120" s="95">
        <f t="shared" si="14"/>
        <v>403.70603354669413</v>
      </c>
      <c r="D120" s="95">
        <f t="shared" si="15"/>
        <v>89.713547851979726</v>
      </c>
      <c r="E120" s="95">
        <f t="shared" si="16"/>
        <v>313.99248569471439</v>
      </c>
      <c r="F120" s="95">
        <f>IF(A120&lt;&gt;"",SUM($E$10:E120),"")</f>
        <v>32177.120699381026</v>
      </c>
      <c r="G120" s="95">
        <f t="shared" si="17"/>
        <v>67822.879300618995</v>
      </c>
      <c r="T120" s="3">
        <f t="shared" si="18"/>
        <v>110</v>
      </c>
      <c r="U120" s="12">
        <f t="shared" si="19"/>
        <v>44507</v>
      </c>
      <c r="V120" s="95">
        <f t="shared" si="20"/>
        <v>403.70603354669413</v>
      </c>
      <c r="W120" s="95">
        <f t="shared" si="21"/>
        <v>102.5077918892129</v>
      </c>
      <c r="X120" s="95">
        <f t="shared" si="22"/>
        <v>301.19824165748122</v>
      </c>
      <c r="Y120" s="95">
        <f>IF(T120&lt;&gt;"",SUM($X$10:X120),"")</f>
        <v>30511.319067486176</v>
      </c>
      <c r="Z120" s="95">
        <f t="shared" si="23"/>
        <v>66488.680932513831</v>
      </c>
    </row>
    <row r="121" spans="1:26">
      <c r="A121" s="3">
        <f t="shared" si="12"/>
        <v>111</v>
      </c>
      <c r="B121" s="12">
        <f t="shared" si="13"/>
        <v>44537</v>
      </c>
      <c r="C121" s="95">
        <f t="shared" si="14"/>
        <v>403.70603354669413</v>
      </c>
      <c r="D121" s="95">
        <f t="shared" si="15"/>
        <v>89.300124412481679</v>
      </c>
      <c r="E121" s="95">
        <f t="shared" si="16"/>
        <v>314.40590913421244</v>
      </c>
      <c r="F121" s="95">
        <f>IF(A121&lt;&gt;"",SUM($E$10:E121),"")</f>
        <v>32491.52660851524</v>
      </c>
      <c r="G121" s="95">
        <f t="shared" si="17"/>
        <v>67508.473391484789</v>
      </c>
      <c r="T121" s="3">
        <f t="shared" si="18"/>
        <v>111</v>
      </c>
      <c r="U121" s="12">
        <f t="shared" si="19"/>
        <v>44537</v>
      </c>
      <c r="V121" s="95">
        <f t="shared" si="20"/>
        <v>403.70603354669413</v>
      </c>
      <c r="W121" s="95">
        <f t="shared" si="21"/>
        <v>102.0455187565919</v>
      </c>
      <c r="X121" s="95">
        <f t="shared" si="22"/>
        <v>301.66051479010224</v>
      </c>
      <c r="Y121" s="95">
        <f>IF(T121&lt;&gt;"",SUM($X$10:X121),"")</f>
        <v>30812.979582276279</v>
      </c>
      <c r="Z121" s="95">
        <f t="shared" si="23"/>
        <v>66187.020417723732</v>
      </c>
    </row>
    <row r="122" spans="1:26">
      <c r="A122" s="3">
        <f t="shared" si="12"/>
        <v>112</v>
      </c>
      <c r="B122" s="12">
        <f t="shared" si="13"/>
        <v>44568</v>
      </c>
      <c r="C122" s="95">
        <f t="shared" si="14"/>
        <v>403.70603354669413</v>
      </c>
      <c r="D122" s="95">
        <f t="shared" si="15"/>
        <v>88.88615663212164</v>
      </c>
      <c r="E122" s="95">
        <f t="shared" si="16"/>
        <v>314.81987691457249</v>
      </c>
      <c r="F122" s="95">
        <f>IF(A122&lt;&gt;"",SUM($E$10:E122),"")</f>
        <v>32806.346485429814</v>
      </c>
      <c r="G122" s="95">
        <f t="shared" si="17"/>
        <v>67193.653514570222</v>
      </c>
      <c r="T122" s="3">
        <f t="shared" si="18"/>
        <v>112</v>
      </c>
      <c r="U122" s="12">
        <f t="shared" si="19"/>
        <v>44568</v>
      </c>
      <c r="V122" s="95">
        <f t="shared" si="20"/>
        <v>403.70603354669413</v>
      </c>
      <c r="W122" s="95">
        <f t="shared" si="21"/>
        <v>101.58253613626619</v>
      </c>
      <c r="X122" s="95">
        <f t="shared" si="22"/>
        <v>302.12349741042794</v>
      </c>
      <c r="Y122" s="95">
        <f>IF(T122&lt;&gt;"",SUM($X$10:X122),"")</f>
        <v>31115.103079686705</v>
      </c>
      <c r="Z122" s="95">
        <f t="shared" si="23"/>
        <v>65884.896920313302</v>
      </c>
    </row>
    <row r="123" spans="1:26">
      <c r="A123" s="3">
        <f t="shared" si="12"/>
        <v>113</v>
      </c>
      <c r="B123" s="12">
        <f t="shared" si="13"/>
        <v>44599</v>
      </c>
      <c r="C123" s="95">
        <f t="shared" si="14"/>
        <v>403.70603354669413</v>
      </c>
      <c r="D123" s="95">
        <f t="shared" si="15"/>
        <v>88.471643794184132</v>
      </c>
      <c r="E123" s="95">
        <f t="shared" si="16"/>
        <v>315.23438975250997</v>
      </c>
      <c r="F123" s="95">
        <f>IF(A123&lt;&gt;"",SUM($E$10:E123),"")</f>
        <v>33121.580875182328</v>
      </c>
      <c r="G123" s="95">
        <f t="shared" si="17"/>
        <v>66878.419124817709</v>
      </c>
      <c r="T123" s="3">
        <f t="shared" si="18"/>
        <v>113</v>
      </c>
      <c r="U123" s="12">
        <f t="shared" si="19"/>
        <v>44599</v>
      </c>
      <c r="V123" s="95">
        <f t="shared" si="20"/>
        <v>403.70603354669413</v>
      </c>
      <c r="W123" s="95">
        <f t="shared" si="21"/>
        <v>101.11884293932796</v>
      </c>
      <c r="X123" s="95">
        <f t="shared" si="22"/>
        <v>302.58719060736615</v>
      </c>
      <c r="Y123" s="95">
        <f>IF(T123&lt;&gt;"",SUM($X$10:X123),"")</f>
        <v>31417.690270294072</v>
      </c>
      <c r="Z123" s="95">
        <f t="shared" si="23"/>
        <v>65582.309729705943</v>
      </c>
    </row>
    <row r="124" spans="1:26">
      <c r="A124" s="3">
        <f t="shared" si="12"/>
        <v>114</v>
      </c>
      <c r="B124" s="12">
        <f t="shared" si="13"/>
        <v>44627</v>
      </c>
      <c r="C124" s="95">
        <f t="shared" si="14"/>
        <v>403.70603354669413</v>
      </c>
      <c r="D124" s="95">
        <f t="shared" si="15"/>
        <v>88.056585181009993</v>
      </c>
      <c r="E124" s="95">
        <f t="shared" si="16"/>
        <v>315.64944836568412</v>
      </c>
      <c r="F124" s="95">
        <f>IF(A124&lt;&gt;"",SUM($E$10:E124),"")</f>
        <v>33437.230323548014</v>
      </c>
      <c r="G124" s="95">
        <f t="shared" si="17"/>
        <v>66562.769676452022</v>
      </c>
      <c r="T124" s="3">
        <f t="shared" si="18"/>
        <v>114</v>
      </c>
      <c r="U124" s="12">
        <f t="shared" si="19"/>
        <v>44627</v>
      </c>
      <c r="V124" s="95">
        <f t="shared" si="20"/>
        <v>403.70603354669413</v>
      </c>
      <c r="W124" s="95">
        <f t="shared" si="21"/>
        <v>100.65443807519824</v>
      </c>
      <c r="X124" s="95">
        <f t="shared" si="22"/>
        <v>303.05159547149589</v>
      </c>
      <c r="Y124" s="95">
        <f>IF(T124&lt;&gt;"",SUM($X$10:X124),"")</f>
        <v>31720.741865765569</v>
      </c>
      <c r="Z124" s="95">
        <f t="shared" si="23"/>
        <v>65279.258134234449</v>
      </c>
    </row>
    <row r="125" spans="1:26">
      <c r="A125" s="3">
        <f t="shared" si="12"/>
        <v>115</v>
      </c>
      <c r="B125" s="12">
        <f t="shared" si="13"/>
        <v>44658</v>
      </c>
      <c r="C125" s="95">
        <f t="shared" si="14"/>
        <v>403.70603354669413</v>
      </c>
      <c r="D125" s="95">
        <f t="shared" si="15"/>
        <v>87.640980073995166</v>
      </c>
      <c r="E125" s="95">
        <f t="shared" si="16"/>
        <v>316.06505347269899</v>
      </c>
      <c r="F125" s="95">
        <f>IF(A125&lt;&gt;"",SUM($E$10:E125),"")</f>
        <v>33753.29537702071</v>
      </c>
      <c r="G125" s="95">
        <f t="shared" si="17"/>
        <v>66246.70462297932</v>
      </c>
      <c r="T125" s="3">
        <f t="shared" si="18"/>
        <v>115</v>
      </c>
      <c r="U125" s="12">
        <f t="shared" si="19"/>
        <v>44658</v>
      </c>
      <c r="V125" s="95">
        <f t="shared" si="20"/>
        <v>403.70603354669413</v>
      </c>
      <c r="W125" s="95">
        <f t="shared" si="21"/>
        <v>100.18932045162424</v>
      </c>
      <c r="X125" s="95">
        <f t="shared" si="22"/>
        <v>303.51671309506992</v>
      </c>
      <c r="Y125" s="95">
        <f>IF(T125&lt;&gt;"",SUM($X$10:X125),"")</f>
        <v>32024.258578860637</v>
      </c>
      <c r="Z125" s="95">
        <f t="shared" si="23"/>
        <v>64975.741421139377</v>
      </c>
    </row>
    <row r="126" spans="1:26">
      <c r="A126" s="3">
        <f t="shared" si="12"/>
        <v>116</v>
      </c>
      <c r="B126" s="12">
        <f t="shared" si="13"/>
        <v>44688</v>
      </c>
      <c r="C126" s="95">
        <f t="shared" si="14"/>
        <v>403.70603354669413</v>
      </c>
      <c r="D126" s="95">
        <f t="shared" si="15"/>
        <v>87.224827753589437</v>
      </c>
      <c r="E126" s="95">
        <f t="shared" si="16"/>
        <v>316.48120579310466</v>
      </c>
      <c r="F126" s="95">
        <f>IF(A126&lt;&gt;"",SUM($E$10:E126),"")</f>
        <v>34069.776582813814</v>
      </c>
      <c r="G126" s="95">
        <f t="shared" si="17"/>
        <v>65930.223417186222</v>
      </c>
      <c r="T126" s="3">
        <f t="shared" si="18"/>
        <v>116</v>
      </c>
      <c r="U126" s="12">
        <f t="shared" si="19"/>
        <v>44688</v>
      </c>
      <c r="V126" s="95">
        <f t="shared" si="20"/>
        <v>403.70603354669413</v>
      </c>
      <c r="W126" s="95">
        <f t="shared" si="21"/>
        <v>99.723488974676769</v>
      </c>
      <c r="X126" s="95">
        <f t="shared" si="22"/>
        <v>303.98254457201733</v>
      </c>
      <c r="Y126" s="95">
        <f>IF(T126&lt;&gt;"",SUM($X$10:X126),"")</f>
        <v>32328.241123432654</v>
      </c>
      <c r="Z126" s="95">
        <f t="shared" si="23"/>
        <v>64671.758876567357</v>
      </c>
    </row>
    <row r="127" spans="1:26">
      <c r="A127" s="3">
        <f t="shared" si="12"/>
        <v>117</v>
      </c>
      <c r="B127" s="12">
        <f t="shared" si="13"/>
        <v>44719</v>
      </c>
      <c r="C127" s="95">
        <f t="shared" si="14"/>
        <v>403.70603354669413</v>
      </c>
      <c r="D127" s="95">
        <f t="shared" si="15"/>
        <v>86.808127499295196</v>
      </c>
      <c r="E127" s="95">
        <f t="shared" si="16"/>
        <v>316.89790604739892</v>
      </c>
      <c r="F127" s="95">
        <f>IF(A127&lt;&gt;"",SUM($E$10:E127),"")</f>
        <v>34386.674488861216</v>
      </c>
      <c r="G127" s="95">
        <f t="shared" si="17"/>
        <v>65613.325511138828</v>
      </c>
      <c r="T127" s="3">
        <f t="shared" si="18"/>
        <v>117</v>
      </c>
      <c r="U127" s="12">
        <f t="shared" si="19"/>
        <v>44719</v>
      </c>
      <c r="V127" s="95">
        <f t="shared" si="20"/>
        <v>403.70603354669413</v>
      </c>
      <c r="W127" s="95">
        <f t="shared" si="21"/>
        <v>99.25694254874773</v>
      </c>
      <c r="X127" s="95">
        <f t="shared" si="22"/>
        <v>304.44909099794643</v>
      </c>
      <c r="Y127" s="95">
        <f>IF(T127&lt;&gt;"",SUM($X$10:X127),"")</f>
        <v>32632.6902144306</v>
      </c>
      <c r="Z127" s="95">
        <f t="shared" si="23"/>
        <v>64367.309785569414</v>
      </c>
    </row>
    <row r="128" spans="1:26">
      <c r="A128" s="3">
        <f t="shared" si="12"/>
        <v>118</v>
      </c>
      <c r="B128" s="12">
        <f t="shared" si="13"/>
        <v>44749</v>
      </c>
      <c r="C128" s="95">
        <f t="shared" si="14"/>
        <v>403.70603354669413</v>
      </c>
      <c r="D128" s="95">
        <f t="shared" si="15"/>
        <v>86.39087858966613</v>
      </c>
      <c r="E128" s="95">
        <f t="shared" si="16"/>
        <v>317.31515495702797</v>
      </c>
      <c r="F128" s="95">
        <f>IF(A128&lt;&gt;"",SUM($E$10:E128),"")</f>
        <v>34703.98964381824</v>
      </c>
      <c r="G128" s="95">
        <f t="shared" si="17"/>
        <v>65296.010356181803</v>
      </c>
      <c r="T128" s="3">
        <f t="shared" si="18"/>
        <v>118</v>
      </c>
      <c r="U128" s="12">
        <f t="shared" si="19"/>
        <v>44749</v>
      </c>
      <c r="V128" s="95">
        <f t="shared" si="20"/>
        <v>403.70603354669413</v>
      </c>
      <c r="W128" s="95">
        <f t="shared" si="21"/>
        <v>98.789680076547498</v>
      </c>
      <c r="X128" s="95">
        <f t="shared" si="22"/>
        <v>304.91635347014665</v>
      </c>
      <c r="Y128" s="95">
        <f>IF(T128&lt;&gt;"",SUM($X$10:X128),"")</f>
        <v>32937.606567900744</v>
      </c>
      <c r="Z128" s="95">
        <f t="shared" si="23"/>
        <v>64062.39343209927</v>
      </c>
    </row>
    <row r="129" spans="1:26">
      <c r="A129" s="3">
        <f t="shared" si="12"/>
        <v>119</v>
      </c>
      <c r="B129" s="12">
        <f t="shared" si="13"/>
        <v>44780</v>
      </c>
      <c r="C129" s="95">
        <f t="shared" si="14"/>
        <v>403.70603354669413</v>
      </c>
      <c r="D129" s="95">
        <f t="shared" si="15"/>
        <v>85.973080302306045</v>
      </c>
      <c r="E129" s="95">
        <f t="shared" si="16"/>
        <v>317.73295324438811</v>
      </c>
      <c r="F129" s="95">
        <f>IF(A129&lt;&gt;"",SUM($E$10:E129),"")</f>
        <v>35021.722597062631</v>
      </c>
      <c r="G129" s="95">
        <f t="shared" si="17"/>
        <v>64978.277402937412</v>
      </c>
      <c r="T129" s="3">
        <f t="shared" si="18"/>
        <v>119</v>
      </c>
      <c r="U129" s="12">
        <f t="shared" si="19"/>
        <v>44780</v>
      </c>
      <c r="V129" s="95">
        <f t="shared" si="20"/>
        <v>403.70603354669413</v>
      </c>
      <c r="W129" s="95">
        <f t="shared" si="21"/>
        <v>98.321700459102374</v>
      </c>
      <c r="X129" s="95">
        <f t="shared" si="22"/>
        <v>305.38433308759176</v>
      </c>
      <c r="Y129" s="95">
        <f>IF(T129&lt;&gt;"",SUM($X$10:X129),"")</f>
        <v>33242.990900988334</v>
      </c>
      <c r="Z129" s="95">
        <f t="shared" si="23"/>
        <v>63757.009099011681</v>
      </c>
    </row>
    <row r="130" spans="1:26">
      <c r="A130" s="3">
        <f t="shared" si="12"/>
        <v>120</v>
      </c>
      <c r="B130" s="12">
        <f t="shared" si="13"/>
        <v>44811</v>
      </c>
      <c r="C130" s="95">
        <f t="shared" si="14"/>
        <v>403.70603354669413</v>
      </c>
      <c r="D130" s="95">
        <f t="shared" si="15"/>
        <v>85.554731913867599</v>
      </c>
      <c r="E130" s="95">
        <f t="shared" si="16"/>
        <v>318.15130163282652</v>
      </c>
      <c r="F130" s="95">
        <f>IF(A130&lt;&gt;"",SUM($E$10:E130),"")</f>
        <v>35339.873898695456</v>
      </c>
      <c r="G130" s="95">
        <f t="shared" si="17"/>
        <v>64660.126101304588</v>
      </c>
      <c r="T130" s="3">
        <f t="shared" si="18"/>
        <v>120</v>
      </c>
      <c r="U130" s="12">
        <f t="shared" si="19"/>
        <v>44811</v>
      </c>
      <c r="V130" s="95">
        <f t="shared" si="20"/>
        <v>403.70603354669413</v>
      </c>
      <c r="W130" s="95">
        <f t="shared" si="21"/>
        <v>97.853002595751931</v>
      </c>
      <c r="X130" s="95">
        <f t="shared" si="22"/>
        <v>305.85303095094218</v>
      </c>
      <c r="Y130" s="95">
        <f>IF(T130&lt;&gt;"",SUM($X$10:X130),"")</f>
        <v>33548.843931939278</v>
      </c>
      <c r="Z130" s="95">
        <f t="shared" si="23"/>
        <v>63451.156068060736</v>
      </c>
    </row>
    <row r="131" spans="1:26">
      <c r="A131" s="3">
        <f t="shared" si="12"/>
        <v>121</v>
      </c>
      <c r="B131" s="12">
        <f t="shared" si="13"/>
        <v>44841</v>
      </c>
      <c r="C131" s="95">
        <f t="shared" si="14"/>
        <v>403.70603354669413</v>
      </c>
      <c r="D131" s="95">
        <f t="shared" si="15"/>
        <v>85.13583270005104</v>
      </c>
      <c r="E131" s="95">
        <f t="shared" si="16"/>
        <v>318.5702008466431</v>
      </c>
      <c r="F131" s="95">
        <f>IF(A131&lt;&gt;"",SUM($E$10:E131),"")</f>
        <v>35658.444099542096</v>
      </c>
      <c r="G131" s="95">
        <f t="shared" si="17"/>
        <v>64341.555900457948</v>
      </c>
      <c r="T131" s="3">
        <f t="shared" si="18"/>
        <v>121</v>
      </c>
      <c r="U131" s="12">
        <f t="shared" si="19"/>
        <v>44841</v>
      </c>
      <c r="V131" s="95">
        <f t="shared" si="20"/>
        <v>403.70603354669413</v>
      </c>
      <c r="W131" s="95">
        <f t="shared" si="21"/>
        <v>97.383585384146471</v>
      </c>
      <c r="X131" s="95">
        <f t="shared" si="22"/>
        <v>306.32244816254763</v>
      </c>
      <c r="Y131" s="95">
        <f>IF(T131&lt;&gt;"",SUM($X$10:X131),"")</f>
        <v>33855.166380101829</v>
      </c>
      <c r="Z131" s="95">
        <f t="shared" si="23"/>
        <v>63144.833619898185</v>
      </c>
    </row>
    <row r="132" spans="1:26">
      <c r="A132" s="3">
        <f t="shared" si="12"/>
        <v>122</v>
      </c>
      <c r="B132" s="12">
        <f t="shared" si="13"/>
        <v>44872</v>
      </c>
      <c r="C132" s="95">
        <f t="shared" si="14"/>
        <v>403.70603354669413</v>
      </c>
      <c r="D132" s="95">
        <f t="shared" si="15"/>
        <v>84.716381935602968</v>
      </c>
      <c r="E132" s="95">
        <f t="shared" si="16"/>
        <v>318.98965161109118</v>
      </c>
      <c r="F132" s="95">
        <f>IF(A132&lt;&gt;"",SUM($E$10:E132),"")</f>
        <v>35977.433751153185</v>
      </c>
      <c r="G132" s="95">
        <f t="shared" si="17"/>
        <v>64022.566248846859</v>
      </c>
      <c r="T132" s="3">
        <f t="shared" si="18"/>
        <v>122</v>
      </c>
      <c r="U132" s="12">
        <f t="shared" si="19"/>
        <v>44872</v>
      </c>
      <c r="V132" s="95">
        <f t="shared" si="20"/>
        <v>403.70603354669413</v>
      </c>
      <c r="W132" s="95">
        <f t="shared" si="21"/>
        <v>96.913447720244491</v>
      </c>
      <c r="X132" s="95">
        <f t="shared" si="22"/>
        <v>306.79258582644962</v>
      </c>
      <c r="Y132" s="95">
        <f>IF(T132&lt;&gt;"",SUM($X$10:X132),"")</f>
        <v>34161.958965928279</v>
      </c>
      <c r="Z132" s="95">
        <f t="shared" si="23"/>
        <v>62838.041034071735</v>
      </c>
    </row>
    <row r="133" spans="1:26">
      <c r="A133" s="3">
        <f t="shared" si="12"/>
        <v>123</v>
      </c>
      <c r="B133" s="12">
        <f t="shared" si="13"/>
        <v>44902</v>
      </c>
      <c r="C133" s="95">
        <f t="shared" si="14"/>
        <v>403.70603354669413</v>
      </c>
      <c r="D133" s="95">
        <f t="shared" si="15"/>
        <v>84.29637889431504</v>
      </c>
      <c r="E133" s="95">
        <f t="shared" si="16"/>
        <v>319.40965465237912</v>
      </c>
      <c r="F133" s="95">
        <f>IF(A133&lt;&gt;"",SUM($E$10:E133),"")</f>
        <v>36296.843405805565</v>
      </c>
      <c r="G133" s="95">
        <f t="shared" si="17"/>
        <v>63703.156594194479</v>
      </c>
      <c r="T133" s="3">
        <f t="shared" si="18"/>
        <v>123</v>
      </c>
      <c r="U133" s="12">
        <f t="shared" si="19"/>
        <v>44902</v>
      </c>
      <c r="V133" s="95">
        <f t="shared" si="20"/>
        <v>403.70603354669413</v>
      </c>
      <c r="W133" s="95">
        <f t="shared" si="21"/>
        <v>96.442588498309959</v>
      </c>
      <c r="X133" s="95">
        <f t="shared" si="22"/>
        <v>307.26344504838414</v>
      </c>
      <c r="Y133" s="95">
        <f>IF(T133&lt;&gt;"",SUM($X$10:X133),"")</f>
        <v>34469.222410976661</v>
      </c>
      <c r="Z133" s="95">
        <f t="shared" si="23"/>
        <v>62530.777589023353</v>
      </c>
    </row>
    <row r="134" spans="1:26">
      <c r="A134" s="3">
        <f t="shared" si="12"/>
        <v>124</v>
      </c>
      <c r="B134" s="12">
        <f t="shared" si="13"/>
        <v>44933</v>
      </c>
      <c r="C134" s="95">
        <f t="shared" si="14"/>
        <v>403.70603354669413</v>
      </c>
      <c r="D134" s="95">
        <f t="shared" si="15"/>
        <v>83.87582284902274</v>
      </c>
      <c r="E134" s="95">
        <f t="shared" si="16"/>
        <v>319.83021069767142</v>
      </c>
      <c r="F134" s="95">
        <f>IF(A134&lt;&gt;"",SUM($E$10:E134),"")</f>
        <v>36616.673616503234</v>
      </c>
      <c r="G134" s="95">
        <f t="shared" si="17"/>
        <v>63383.326383496809</v>
      </c>
      <c r="T134" s="3">
        <f t="shared" si="18"/>
        <v>124</v>
      </c>
      <c r="U134" s="12">
        <f t="shared" si="19"/>
        <v>44933</v>
      </c>
      <c r="V134" s="95">
        <f t="shared" si="20"/>
        <v>403.70603354669413</v>
      </c>
      <c r="W134" s="95">
        <f t="shared" si="21"/>
        <v>95.971006610909839</v>
      </c>
      <c r="X134" s="95">
        <f t="shared" si="22"/>
        <v>307.73502693578428</v>
      </c>
      <c r="Y134" s="95">
        <f>IF(T134&lt;&gt;"",SUM($X$10:X134),"")</f>
        <v>34776.957437912446</v>
      </c>
      <c r="Z134" s="95">
        <f t="shared" si="23"/>
        <v>62223.042562087569</v>
      </c>
    </row>
    <row r="135" spans="1:26">
      <c r="A135" s="3">
        <f t="shared" si="12"/>
        <v>125</v>
      </c>
      <c r="B135" s="12">
        <f t="shared" si="13"/>
        <v>44964</v>
      </c>
      <c r="C135" s="95">
        <f t="shared" si="14"/>
        <v>403.70603354669413</v>
      </c>
      <c r="D135" s="95">
        <f t="shared" si="15"/>
        <v>83.454713071604132</v>
      </c>
      <c r="E135" s="95">
        <f t="shared" si="16"/>
        <v>320.25132047508998</v>
      </c>
      <c r="F135" s="95">
        <f>IF(A135&lt;&gt;"",SUM($E$10:E135),"")</f>
        <v>36936.924936978321</v>
      </c>
      <c r="G135" s="95">
        <f t="shared" si="17"/>
        <v>63063.075063021723</v>
      </c>
      <c r="T135" s="3">
        <f t="shared" si="18"/>
        <v>125</v>
      </c>
      <c r="U135" s="12">
        <f t="shared" si="19"/>
        <v>44964</v>
      </c>
      <c r="V135" s="95">
        <f t="shared" si="20"/>
        <v>403.70603354669413</v>
      </c>
      <c r="W135" s="95">
        <f t="shared" si="21"/>
        <v>95.498700948911363</v>
      </c>
      <c r="X135" s="95">
        <f t="shared" si="22"/>
        <v>308.20733259778274</v>
      </c>
      <c r="Y135" s="95">
        <f>IF(T135&lt;&gt;"",SUM($X$10:X135),"")</f>
        <v>35085.16477051023</v>
      </c>
      <c r="Z135" s="95">
        <f t="shared" si="23"/>
        <v>61914.835229489785</v>
      </c>
    </row>
    <row r="136" spans="1:26">
      <c r="A136" s="3">
        <f t="shared" si="12"/>
        <v>126</v>
      </c>
      <c r="B136" s="12">
        <f t="shared" si="13"/>
        <v>44992</v>
      </c>
      <c r="C136" s="95">
        <f t="shared" si="14"/>
        <v>403.70603354669413</v>
      </c>
      <c r="D136" s="95">
        <f t="shared" si="15"/>
        <v>83.033048832978608</v>
      </c>
      <c r="E136" s="95">
        <f t="shared" si="16"/>
        <v>320.67298471371555</v>
      </c>
      <c r="F136" s="95">
        <f>IF(A136&lt;&gt;"",SUM($E$10:E136),"")</f>
        <v>37257.597921692039</v>
      </c>
      <c r="G136" s="95">
        <f t="shared" si="17"/>
        <v>62742.402078308005</v>
      </c>
      <c r="T136" s="3">
        <f t="shared" si="18"/>
        <v>126</v>
      </c>
      <c r="U136" s="12">
        <f t="shared" si="19"/>
        <v>44992</v>
      </c>
      <c r="V136" s="95">
        <f t="shared" si="20"/>
        <v>403.70603354669413</v>
      </c>
      <c r="W136" s="95">
        <f t="shared" si="21"/>
        <v>95.025670401479545</v>
      </c>
      <c r="X136" s="95">
        <f t="shared" si="22"/>
        <v>308.68036314521459</v>
      </c>
      <c r="Y136" s="95">
        <f>IF(T136&lt;&gt;"",SUM($X$10:X136),"")</f>
        <v>35393.845133655443</v>
      </c>
      <c r="Z136" s="95">
        <f t="shared" si="23"/>
        <v>61606.154866344572</v>
      </c>
    </row>
    <row r="137" spans="1:26">
      <c r="A137" s="3">
        <f t="shared" si="12"/>
        <v>127</v>
      </c>
      <c r="B137" s="12">
        <f t="shared" si="13"/>
        <v>45023</v>
      </c>
      <c r="C137" s="95">
        <f t="shared" si="14"/>
        <v>403.70603354669413</v>
      </c>
      <c r="D137" s="95">
        <f t="shared" si="15"/>
        <v>82.610829403105541</v>
      </c>
      <c r="E137" s="95">
        <f t="shared" si="16"/>
        <v>321.0952041435886</v>
      </c>
      <c r="F137" s="95">
        <f>IF(A137&lt;&gt;"",SUM($E$10:E137),"")</f>
        <v>37578.693125835627</v>
      </c>
      <c r="G137" s="95">
        <f t="shared" si="17"/>
        <v>62421.306874164417</v>
      </c>
      <c r="T137" s="3">
        <f t="shared" si="18"/>
        <v>127</v>
      </c>
      <c r="U137" s="12">
        <f t="shared" si="19"/>
        <v>45023</v>
      </c>
      <c r="V137" s="95">
        <f t="shared" si="20"/>
        <v>403.70603354669413</v>
      </c>
      <c r="W137" s="95">
        <f t="shared" si="21"/>
        <v>94.551913856074506</v>
      </c>
      <c r="X137" s="95">
        <f t="shared" si="22"/>
        <v>309.15411969061961</v>
      </c>
      <c r="Y137" s="95">
        <f>IF(T137&lt;&gt;"",SUM($X$10:X137),"")</f>
        <v>35702.999253346061</v>
      </c>
      <c r="Z137" s="95">
        <f t="shared" si="23"/>
        <v>61297.000746653954</v>
      </c>
    </row>
    <row r="138" spans="1:26">
      <c r="A138" s="3">
        <f t="shared" si="12"/>
        <v>128</v>
      </c>
      <c r="B138" s="12">
        <f t="shared" si="13"/>
        <v>45053</v>
      </c>
      <c r="C138" s="95">
        <f t="shared" si="14"/>
        <v>403.70603354669413</v>
      </c>
      <c r="D138" s="95">
        <f t="shared" si="15"/>
        <v>82.188054050983155</v>
      </c>
      <c r="E138" s="95">
        <f t="shared" si="16"/>
        <v>321.51797949571096</v>
      </c>
      <c r="F138" s="95">
        <f>IF(A138&lt;&gt;"",SUM($E$10:E138),"")</f>
        <v>37900.211105331335</v>
      </c>
      <c r="G138" s="95">
        <f t="shared" si="17"/>
        <v>62099.788894668709</v>
      </c>
      <c r="T138" s="3">
        <f t="shared" si="18"/>
        <v>128</v>
      </c>
      <c r="U138" s="12">
        <f t="shared" si="19"/>
        <v>45053</v>
      </c>
      <c r="V138" s="95">
        <f t="shared" si="20"/>
        <v>403.70603354669413</v>
      </c>
      <c r="W138" s="95">
        <f t="shared" si="21"/>
        <v>94.077430198448809</v>
      </c>
      <c r="X138" s="95">
        <f t="shared" si="22"/>
        <v>309.62860334824529</v>
      </c>
      <c r="Y138" s="95">
        <f>IF(T138&lt;&gt;"",SUM($X$10:X138),"")</f>
        <v>36012.627856694307</v>
      </c>
      <c r="Z138" s="95">
        <f t="shared" si="23"/>
        <v>60987.372143305707</v>
      </c>
    </row>
    <row r="139" spans="1:26">
      <c r="A139" s="3">
        <f t="shared" si="12"/>
        <v>129</v>
      </c>
      <c r="B139" s="12">
        <f t="shared" si="13"/>
        <v>45084</v>
      </c>
      <c r="C139" s="95">
        <f t="shared" si="14"/>
        <v>403.70603354669413</v>
      </c>
      <c r="D139" s="95">
        <f t="shared" si="15"/>
        <v>81.764722044647144</v>
      </c>
      <c r="E139" s="95">
        <f t="shared" si="16"/>
        <v>321.94131150204697</v>
      </c>
      <c r="F139" s="95">
        <f>IF(A139&lt;&gt;"",SUM($E$10:E139),"")</f>
        <v>38222.152416833378</v>
      </c>
      <c r="G139" s="95">
        <f t="shared" si="17"/>
        <v>61777.847583166666</v>
      </c>
      <c r="T139" s="3">
        <f t="shared" si="18"/>
        <v>129</v>
      </c>
      <c r="U139" s="12">
        <f t="shared" si="19"/>
        <v>45084</v>
      </c>
      <c r="V139" s="95">
        <f t="shared" si="20"/>
        <v>403.70603354669413</v>
      </c>
      <c r="W139" s="95">
        <f t="shared" si="21"/>
        <v>93.602218312644951</v>
      </c>
      <c r="X139" s="95">
        <f t="shared" si="22"/>
        <v>310.10381523404919</v>
      </c>
      <c r="Y139" s="95">
        <f>IF(T139&lt;&gt;"",SUM($X$10:X139),"")</f>
        <v>36322.731671928355</v>
      </c>
      <c r="Z139" s="95">
        <f t="shared" si="23"/>
        <v>60677.268328071659</v>
      </c>
    </row>
    <row r="140" spans="1:26">
      <c r="A140" s="3">
        <f t="shared" ref="A140:A203" si="24">IF(A139&lt;$G$4,A139+1,"")</f>
        <v>130</v>
      </c>
      <c r="B140" s="12">
        <f t="shared" ref="B140:B203" si="25">IF(A140&lt;&gt;"",EDATE($C$7,A140*12/$G$3),"")</f>
        <v>45114</v>
      </c>
      <c r="C140" s="95">
        <f t="shared" ref="C140:C203" si="26">IF(A140&lt;&gt;"",$G$6,"")</f>
        <v>403.70603354669413</v>
      </c>
      <c r="D140" s="95">
        <f t="shared" ref="D140:D203" si="27">IF(A140&lt;&gt;"",G139*$G$5,"")</f>
        <v>81.34083265116945</v>
      </c>
      <c r="E140" s="95">
        <f t="shared" ref="E140:E203" si="28">IF(A140&lt;&gt;"",C140-D140,"")</f>
        <v>322.36520089552471</v>
      </c>
      <c r="F140" s="95">
        <f>IF(A140&lt;&gt;"",SUM($E$10:E140),"")</f>
        <v>38544.517617728903</v>
      </c>
      <c r="G140" s="95">
        <f t="shared" ref="G140:G203" si="29">IF(A140&lt;&gt;"",G139-E140,"")</f>
        <v>61455.482382271141</v>
      </c>
      <c r="T140" s="3">
        <f t="shared" ref="T140:T203" si="30">IF(T139&lt;$G$4,T139+1,"")</f>
        <v>130</v>
      </c>
      <c r="U140" s="12">
        <f t="shared" ref="U140:U203" si="31">IF(T140&lt;&gt;"",EDATE($C$7,T140*12/$G$3),"")</f>
        <v>45114</v>
      </c>
      <c r="V140" s="95">
        <f t="shared" ref="V140:V203" si="32">IF(T140&lt;&gt;"",$G$6,"")</f>
        <v>403.70603354669413</v>
      </c>
      <c r="W140" s="95">
        <f t="shared" ref="W140:W203" si="33">IF(T140&lt;&gt;"",Z139*$Z$5,"")</f>
        <v>93.126277080992665</v>
      </c>
      <c r="X140" s="95">
        <f t="shared" ref="X140:X203" si="34">IF(T140&lt;&gt;"",V140-W140,"")</f>
        <v>310.57975646570145</v>
      </c>
      <c r="Y140" s="95">
        <f>IF(T140&lt;&gt;"",SUM($X$10:X140),"")</f>
        <v>36633.311428394059</v>
      </c>
      <c r="Z140" s="95">
        <f t="shared" ref="Z140:Z203" si="35">IF(T140&lt;&gt;"",Z139-X140,"")</f>
        <v>60366.688571605955</v>
      </c>
    </row>
    <row r="141" spans="1:26">
      <c r="A141" s="3">
        <f t="shared" si="24"/>
        <v>131</v>
      </c>
      <c r="B141" s="12">
        <f t="shared" si="25"/>
        <v>45145</v>
      </c>
      <c r="C141" s="95">
        <f t="shared" si="26"/>
        <v>403.70603354669413</v>
      </c>
      <c r="D141" s="95">
        <f t="shared" si="27"/>
        <v>80.916385136656999</v>
      </c>
      <c r="E141" s="95">
        <f t="shared" si="28"/>
        <v>322.7896484100371</v>
      </c>
      <c r="F141" s="95">
        <f>IF(A141&lt;&gt;"",SUM($E$10:E141),"")</f>
        <v>38867.307266138938</v>
      </c>
      <c r="G141" s="95">
        <f t="shared" si="29"/>
        <v>61132.692733861106</v>
      </c>
      <c r="T141" s="3">
        <f t="shared" si="30"/>
        <v>131</v>
      </c>
      <c r="U141" s="12">
        <f t="shared" si="31"/>
        <v>45145</v>
      </c>
      <c r="V141" s="95">
        <f t="shared" si="32"/>
        <v>403.70603354669413</v>
      </c>
      <c r="W141" s="95">
        <f t="shared" si="33"/>
        <v>92.64960538410628</v>
      </c>
      <c r="X141" s="95">
        <f t="shared" si="34"/>
        <v>311.05642816258785</v>
      </c>
      <c r="Y141" s="95">
        <f>IF(T141&lt;&gt;"",SUM($X$10:X141),"")</f>
        <v>36944.367856556644</v>
      </c>
      <c r="Z141" s="95">
        <f t="shared" si="35"/>
        <v>60055.63214344337</v>
      </c>
    </row>
    <row r="142" spans="1:26">
      <c r="A142" s="3">
        <f t="shared" si="24"/>
        <v>132</v>
      </c>
      <c r="B142" s="12">
        <f t="shared" si="25"/>
        <v>45176</v>
      </c>
      <c r="C142" s="95">
        <f t="shared" si="26"/>
        <v>403.70603354669413</v>
      </c>
      <c r="D142" s="95">
        <f t="shared" si="27"/>
        <v>80.491378766250463</v>
      </c>
      <c r="E142" s="95">
        <f t="shared" si="28"/>
        <v>323.21465478044365</v>
      </c>
      <c r="F142" s="95">
        <f>IF(A142&lt;&gt;"",SUM($E$10:E142),"")</f>
        <v>39190.521920919382</v>
      </c>
      <c r="G142" s="95">
        <f t="shared" si="29"/>
        <v>60809.478079080662</v>
      </c>
      <c r="T142" s="3">
        <f t="shared" si="30"/>
        <v>132</v>
      </c>
      <c r="U142" s="12">
        <f t="shared" si="31"/>
        <v>45176</v>
      </c>
      <c r="V142" s="95">
        <f t="shared" si="32"/>
        <v>403.70603354669413</v>
      </c>
      <c r="W142" s="95">
        <f t="shared" si="33"/>
        <v>92.172202100882146</v>
      </c>
      <c r="X142" s="95">
        <f t="shared" si="34"/>
        <v>311.53383144581198</v>
      </c>
      <c r="Y142" s="95">
        <f>IF(T142&lt;&gt;"",SUM($X$10:X142),"")</f>
        <v>37255.901688002457</v>
      </c>
      <c r="Z142" s="95">
        <f t="shared" si="35"/>
        <v>59744.098311997557</v>
      </c>
    </row>
    <row r="143" spans="1:26">
      <c r="A143" s="3">
        <f t="shared" si="24"/>
        <v>133</v>
      </c>
      <c r="B143" s="12">
        <f t="shared" si="25"/>
        <v>45206</v>
      </c>
      <c r="C143" s="95">
        <f t="shared" si="26"/>
        <v>403.70603354669413</v>
      </c>
      <c r="D143" s="95">
        <f t="shared" si="27"/>
        <v>80.065812804122871</v>
      </c>
      <c r="E143" s="95">
        <f t="shared" si="28"/>
        <v>323.64022074257127</v>
      </c>
      <c r="F143" s="95">
        <f>IF(A143&lt;&gt;"",SUM($E$10:E143),"")</f>
        <v>39514.162141661953</v>
      </c>
      <c r="G143" s="95">
        <f t="shared" si="29"/>
        <v>60485.837858338091</v>
      </c>
      <c r="T143" s="3">
        <f t="shared" si="30"/>
        <v>133</v>
      </c>
      <c r="U143" s="12">
        <f t="shared" si="31"/>
        <v>45206</v>
      </c>
      <c r="V143" s="95">
        <f t="shared" si="32"/>
        <v>403.70603354669413</v>
      </c>
      <c r="W143" s="95">
        <f t="shared" si="33"/>
        <v>91.69406610849596</v>
      </c>
      <c r="X143" s="95">
        <f t="shared" si="34"/>
        <v>312.01196743819816</v>
      </c>
      <c r="Y143" s="95">
        <f>IF(T143&lt;&gt;"",SUM($X$10:X143),"")</f>
        <v>37567.913655440658</v>
      </c>
      <c r="Z143" s="95">
        <f t="shared" si="35"/>
        <v>59432.086344559357</v>
      </c>
    </row>
    <row r="144" spans="1:26">
      <c r="A144" s="3">
        <f t="shared" si="24"/>
        <v>134</v>
      </c>
      <c r="B144" s="12">
        <f t="shared" si="25"/>
        <v>45237</v>
      </c>
      <c r="C144" s="95">
        <f t="shared" si="26"/>
        <v>403.70603354669413</v>
      </c>
      <c r="D144" s="95">
        <f t="shared" si="27"/>
        <v>79.639686513478495</v>
      </c>
      <c r="E144" s="95">
        <f t="shared" si="28"/>
        <v>324.06634703321561</v>
      </c>
      <c r="F144" s="95">
        <f>IF(A144&lt;&gt;"",SUM($E$10:E144),"")</f>
        <v>39838.228488695167</v>
      </c>
      <c r="G144" s="95">
        <f t="shared" si="29"/>
        <v>60161.771511304876</v>
      </c>
      <c r="T144" s="3">
        <f t="shared" si="30"/>
        <v>134</v>
      </c>
      <c r="U144" s="12">
        <f t="shared" si="31"/>
        <v>45237</v>
      </c>
      <c r="V144" s="95">
        <f t="shared" si="32"/>
        <v>403.70603354669413</v>
      </c>
      <c r="W144" s="95">
        <f t="shared" si="33"/>
        <v>91.2151962824001</v>
      </c>
      <c r="X144" s="95">
        <f t="shared" si="34"/>
        <v>312.49083726429404</v>
      </c>
      <c r="Y144" s="95">
        <f>IF(T144&lt;&gt;"",SUM($X$10:X144),"")</f>
        <v>37880.404492704954</v>
      </c>
      <c r="Z144" s="95">
        <f t="shared" si="35"/>
        <v>59119.59550729506</v>
      </c>
    </row>
    <row r="145" spans="1:26">
      <c r="A145" s="3">
        <f t="shared" si="24"/>
        <v>135</v>
      </c>
      <c r="B145" s="12">
        <f t="shared" si="25"/>
        <v>45267</v>
      </c>
      <c r="C145" s="95">
        <f t="shared" si="26"/>
        <v>403.70603354669413</v>
      </c>
      <c r="D145" s="95">
        <f t="shared" si="27"/>
        <v>79.212999156551419</v>
      </c>
      <c r="E145" s="95">
        <f t="shared" si="28"/>
        <v>324.49303439014272</v>
      </c>
      <c r="F145" s="95">
        <f>IF(A145&lt;&gt;"",SUM($E$10:E145),"")</f>
        <v>40162.721523085311</v>
      </c>
      <c r="G145" s="95">
        <f t="shared" si="29"/>
        <v>59837.278476914733</v>
      </c>
      <c r="T145" s="3">
        <f t="shared" si="30"/>
        <v>135</v>
      </c>
      <c r="U145" s="12">
        <f t="shared" si="31"/>
        <v>45267</v>
      </c>
      <c r="V145" s="95">
        <f t="shared" si="32"/>
        <v>403.70603354669413</v>
      </c>
      <c r="W145" s="95">
        <f t="shared" si="33"/>
        <v>90.735591496321035</v>
      </c>
      <c r="X145" s="95">
        <f t="shared" si="34"/>
        <v>312.97044205037309</v>
      </c>
      <c r="Y145" s="95">
        <f>IF(T145&lt;&gt;"",SUM($X$10:X145),"")</f>
        <v>38193.374934755324</v>
      </c>
      <c r="Z145" s="95">
        <f t="shared" si="35"/>
        <v>58806.625065244691</v>
      </c>
    </row>
    <row r="146" spans="1:26">
      <c r="A146" s="3">
        <f t="shared" si="24"/>
        <v>136</v>
      </c>
      <c r="B146" s="12">
        <f t="shared" si="25"/>
        <v>45298</v>
      </c>
      <c r="C146" s="95">
        <f t="shared" si="26"/>
        <v>403.70603354669413</v>
      </c>
      <c r="D146" s="95">
        <f t="shared" si="27"/>
        <v>78.785749994604402</v>
      </c>
      <c r="E146" s="95">
        <f t="shared" si="28"/>
        <v>324.9202835520897</v>
      </c>
      <c r="F146" s="95">
        <f>IF(A146&lt;&gt;"",SUM($E$10:E146),"")</f>
        <v>40487.641806637403</v>
      </c>
      <c r="G146" s="95">
        <f t="shared" si="29"/>
        <v>59512.358193362641</v>
      </c>
      <c r="T146" s="3">
        <f t="shared" si="30"/>
        <v>136</v>
      </c>
      <c r="U146" s="12">
        <f t="shared" si="31"/>
        <v>45298</v>
      </c>
      <c r="V146" s="95">
        <f t="shared" si="32"/>
        <v>403.70603354669413</v>
      </c>
      <c r="W146" s="95">
        <f t="shared" si="33"/>
        <v>90.255250622256682</v>
      </c>
      <c r="X146" s="95">
        <f t="shared" si="34"/>
        <v>313.45078292443748</v>
      </c>
      <c r="Y146" s="95">
        <f>IF(T146&lt;&gt;"",SUM($X$10:X146),"")</f>
        <v>38506.825717679763</v>
      </c>
      <c r="Z146" s="95">
        <f t="shared" si="35"/>
        <v>58493.174282320251</v>
      </c>
    </row>
    <row r="147" spans="1:26">
      <c r="A147" s="3">
        <f t="shared" si="24"/>
        <v>137</v>
      </c>
      <c r="B147" s="12">
        <f t="shared" si="25"/>
        <v>45329</v>
      </c>
      <c r="C147" s="95">
        <f t="shared" si="26"/>
        <v>403.70603354669413</v>
      </c>
      <c r="D147" s="95">
        <f t="shared" si="27"/>
        <v>78.357938287927482</v>
      </c>
      <c r="E147" s="95">
        <f t="shared" si="28"/>
        <v>325.34809525876665</v>
      </c>
      <c r="F147" s="95">
        <f>IF(A147&lt;&gt;"",SUM($E$10:E147),"")</f>
        <v>40812.989901896166</v>
      </c>
      <c r="G147" s="95">
        <f t="shared" si="29"/>
        <v>59187.010098103878</v>
      </c>
      <c r="T147" s="3">
        <f t="shared" si="30"/>
        <v>137</v>
      </c>
      <c r="U147" s="12">
        <f t="shared" si="31"/>
        <v>45329</v>
      </c>
      <c r="V147" s="95">
        <f t="shared" si="32"/>
        <v>403.70603354669413</v>
      </c>
      <c r="W147" s="95">
        <f t="shared" si="33"/>
        <v>89.774172530473649</v>
      </c>
      <c r="X147" s="95">
        <f t="shared" si="34"/>
        <v>313.93186101622047</v>
      </c>
      <c r="Y147" s="95">
        <f>IF(T147&lt;&gt;"",SUM($X$10:X147),"")</f>
        <v>38820.757578695986</v>
      </c>
      <c r="Z147" s="95">
        <f t="shared" si="35"/>
        <v>58179.242421304029</v>
      </c>
    </row>
    <row r="148" spans="1:26">
      <c r="A148" s="3">
        <f t="shared" si="24"/>
        <v>138</v>
      </c>
      <c r="B148" s="12">
        <f t="shared" si="25"/>
        <v>45358</v>
      </c>
      <c r="C148" s="95">
        <f t="shared" si="26"/>
        <v>403.70603354669413</v>
      </c>
      <c r="D148" s="95">
        <f t="shared" si="27"/>
        <v>77.929563295836772</v>
      </c>
      <c r="E148" s="95">
        <f t="shared" si="28"/>
        <v>325.77647025085736</v>
      </c>
      <c r="F148" s="95">
        <f>IF(A148&lt;&gt;"",SUM($E$10:E148),"")</f>
        <v>41138.766372147024</v>
      </c>
      <c r="G148" s="95">
        <f t="shared" si="29"/>
        <v>58861.23362785302</v>
      </c>
      <c r="T148" s="3">
        <f t="shared" si="30"/>
        <v>138</v>
      </c>
      <c r="U148" s="12">
        <f t="shared" si="31"/>
        <v>45358</v>
      </c>
      <c r="V148" s="95">
        <f t="shared" si="32"/>
        <v>403.70603354669413</v>
      </c>
      <c r="W148" s="95">
        <f t="shared" si="33"/>
        <v>89.292356089504722</v>
      </c>
      <c r="X148" s="95">
        <f t="shared" si="34"/>
        <v>314.41367745718941</v>
      </c>
      <c r="Y148" s="95">
        <f>IF(T148&lt;&gt;"",SUM($X$10:X148),"")</f>
        <v>39135.171256153175</v>
      </c>
      <c r="Z148" s="95">
        <f t="shared" si="35"/>
        <v>57864.82874384684</v>
      </c>
    </row>
    <row r="149" spans="1:26">
      <c r="A149" s="3">
        <f t="shared" si="24"/>
        <v>139</v>
      </c>
      <c r="B149" s="12">
        <f t="shared" si="25"/>
        <v>45389</v>
      </c>
      <c r="C149" s="95">
        <f t="shared" si="26"/>
        <v>403.70603354669413</v>
      </c>
      <c r="D149" s="95">
        <f t="shared" si="27"/>
        <v>77.50062427667315</v>
      </c>
      <c r="E149" s="95">
        <f t="shared" si="28"/>
        <v>326.20540927002099</v>
      </c>
      <c r="F149" s="95">
        <f>IF(A149&lt;&gt;"",SUM($E$10:E149),"")</f>
        <v>41464.971781417044</v>
      </c>
      <c r="G149" s="95">
        <f t="shared" si="29"/>
        <v>58535.028218583</v>
      </c>
      <c r="T149" s="3">
        <f t="shared" si="30"/>
        <v>139</v>
      </c>
      <c r="U149" s="12">
        <f t="shared" si="31"/>
        <v>45389</v>
      </c>
      <c r="V149" s="95">
        <f t="shared" si="32"/>
        <v>403.70603354669413</v>
      </c>
      <c r="W149" s="95">
        <f t="shared" si="33"/>
        <v>88.80980016614609</v>
      </c>
      <c r="X149" s="95">
        <f t="shared" si="34"/>
        <v>314.89623338054804</v>
      </c>
      <c r="Y149" s="95">
        <f>IF(T149&lt;&gt;"",SUM($X$10:X149),"")</f>
        <v>39450.067489533722</v>
      </c>
      <c r="Z149" s="95">
        <f t="shared" si="35"/>
        <v>57549.932510466293</v>
      </c>
    </row>
    <row r="150" spans="1:26">
      <c r="A150" s="3">
        <f t="shared" si="24"/>
        <v>140</v>
      </c>
      <c r="B150" s="12">
        <f t="shared" si="25"/>
        <v>45419</v>
      </c>
      <c r="C150" s="95">
        <f t="shared" si="26"/>
        <v>403.70603354669413</v>
      </c>
      <c r="D150" s="95">
        <f t="shared" si="27"/>
        <v>77.071120487800954</v>
      </c>
      <c r="E150" s="95">
        <f t="shared" si="28"/>
        <v>326.63491305889318</v>
      </c>
      <c r="F150" s="95">
        <f>IF(A150&lt;&gt;"",SUM($E$10:E150),"")</f>
        <v>41791.606694475937</v>
      </c>
      <c r="G150" s="95">
        <f t="shared" si="29"/>
        <v>58208.393305524107</v>
      </c>
      <c r="T150" s="3">
        <f t="shared" si="30"/>
        <v>140</v>
      </c>
      <c r="U150" s="12">
        <f t="shared" si="31"/>
        <v>45419</v>
      </c>
      <c r="V150" s="95">
        <f t="shared" si="32"/>
        <v>403.70603354669413</v>
      </c>
      <c r="W150" s="95">
        <f t="shared" si="33"/>
        <v>88.326503625454748</v>
      </c>
      <c r="X150" s="95">
        <f t="shared" si="34"/>
        <v>315.3795299212394</v>
      </c>
      <c r="Y150" s="95">
        <f>IF(T150&lt;&gt;"",SUM($X$10:X150),"")</f>
        <v>39765.447019454958</v>
      </c>
      <c r="Z150" s="95">
        <f t="shared" si="35"/>
        <v>57234.552980545057</v>
      </c>
    </row>
    <row r="151" spans="1:26">
      <c r="A151" s="3">
        <f t="shared" si="24"/>
        <v>141</v>
      </c>
      <c r="B151" s="12">
        <f t="shared" si="25"/>
        <v>45450</v>
      </c>
      <c r="C151" s="95">
        <f t="shared" si="26"/>
        <v>403.70603354669413</v>
      </c>
      <c r="D151" s="95">
        <f t="shared" si="27"/>
        <v>76.641051185606742</v>
      </c>
      <c r="E151" s="95">
        <f t="shared" si="28"/>
        <v>327.0649823610874</v>
      </c>
      <c r="F151" s="95">
        <f>IF(A151&lt;&gt;"",SUM($E$10:E151),"")</f>
        <v>42118.671676837024</v>
      </c>
      <c r="G151" s="95">
        <f t="shared" si="29"/>
        <v>57881.328323163019</v>
      </c>
      <c r="T151" s="3">
        <f t="shared" si="30"/>
        <v>141</v>
      </c>
      <c r="U151" s="12">
        <f t="shared" si="31"/>
        <v>45450</v>
      </c>
      <c r="V151" s="95">
        <f t="shared" si="32"/>
        <v>403.70603354669413</v>
      </c>
      <c r="W151" s="95">
        <f t="shared" si="33"/>
        <v>87.842465330745782</v>
      </c>
      <c r="X151" s="95">
        <f t="shared" si="34"/>
        <v>315.86356821594836</v>
      </c>
      <c r="Y151" s="95">
        <f>IF(T151&lt;&gt;"",SUM($X$10:X151),"")</f>
        <v>40081.310587670909</v>
      </c>
      <c r="Z151" s="95">
        <f t="shared" si="35"/>
        <v>56918.689412329106</v>
      </c>
    </row>
    <row r="152" spans="1:26">
      <c r="A152" s="3">
        <f t="shared" si="24"/>
        <v>142</v>
      </c>
      <c r="B152" s="12">
        <f t="shared" si="25"/>
        <v>45480</v>
      </c>
      <c r="C152" s="95">
        <f t="shared" si="26"/>
        <v>403.70603354669413</v>
      </c>
      <c r="D152" s="95">
        <f t="shared" si="27"/>
        <v>76.210415625497973</v>
      </c>
      <c r="E152" s="95">
        <f t="shared" si="28"/>
        <v>327.49561792119619</v>
      </c>
      <c r="F152" s="95">
        <f>IF(A152&lt;&gt;"",SUM($E$10:E152),"")</f>
        <v>42446.167294758219</v>
      </c>
      <c r="G152" s="95">
        <f t="shared" si="29"/>
        <v>57553.832705241824</v>
      </c>
      <c r="T152" s="3">
        <f t="shared" si="30"/>
        <v>142</v>
      </c>
      <c r="U152" s="12">
        <f t="shared" si="31"/>
        <v>45480</v>
      </c>
      <c r="V152" s="95">
        <f t="shared" si="32"/>
        <v>403.70603354669413</v>
      </c>
      <c r="W152" s="95">
        <f t="shared" si="33"/>
        <v>87.357684143589708</v>
      </c>
      <c r="X152" s="95">
        <f t="shared" si="34"/>
        <v>316.34834940310441</v>
      </c>
      <c r="Y152" s="95">
        <f>IF(T152&lt;&gt;"",SUM($X$10:X152),"")</f>
        <v>40397.658937074011</v>
      </c>
      <c r="Z152" s="95">
        <f t="shared" si="35"/>
        <v>56602.341062926003</v>
      </c>
    </row>
    <row r="153" spans="1:26">
      <c r="A153" s="3">
        <f t="shared" si="24"/>
        <v>143</v>
      </c>
      <c r="B153" s="12">
        <f t="shared" si="25"/>
        <v>45511</v>
      </c>
      <c r="C153" s="95">
        <f t="shared" si="26"/>
        <v>403.70603354669413</v>
      </c>
      <c r="D153" s="95">
        <f t="shared" si="27"/>
        <v>75.779213061901743</v>
      </c>
      <c r="E153" s="95">
        <f t="shared" si="28"/>
        <v>327.92682048479242</v>
      </c>
      <c r="F153" s="95">
        <f>IF(A153&lt;&gt;"",SUM($E$10:E153),"")</f>
        <v>42774.09411524301</v>
      </c>
      <c r="G153" s="95">
        <f t="shared" si="29"/>
        <v>57225.905884757034</v>
      </c>
      <c r="T153" s="3">
        <f t="shared" si="30"/>
        <v>143</v>
      </c>
      <c r="U153" s="12">
        <f t="shared" si="31"/>
        <v>45511</v>
      </c>
      <c r="V153" s="95">
        <f t="shared" si="32"/>
        <v>403.70603354669413</v>
      </c>
      <c r="W153" s="95">
        <f t="shared" si="33"/>
        <v>86.872158923809863</v>
      </c>
      <c r="X153" s="95">
        <f t="shared" si="34"/>
        <v>316.83387462288425</v>
      </c>
      <c r="Y153" s="95">
        <f>IF(T153&lt;&gt;"",SUM($X$10:X153),"")</f>
        <v>40714.492811696895</v>
      </c>
      <c r="Z153" s="95">
        <f t="shared" si="35"/>
        <v>56285.50718830312</v>
      </c>
    </row>
    <row r="154" spans="1:26">
      <c r="A154" s="3">
        <f t="shared" si="24"/>
        <v>144</v>
      </c>
      <c r="B154" s="12">
        <f t="shared" si="25"/>
        <v>45542</v>
      </c>
      <c r="C154" s="95">
        <f t="shared" si="26"/>
        <v>403.70603354669413</v>
      </c>
      <c r="D154" s="95">
        <f t="shared" si="27"/>
        <v>75.347442748263433</v>
      </c>
      <c r="E154" s="95">
        <f t="shared" si="28"/>
        <v>328.35859079843067</v>
      </c>
      <c r="F154" s="95">
        <f>IF(A154&lt;&gt;"",SUM($E$10:E154),"")</f>
        <v>43102.45270604144</v>
      </c>
      <c r="G154" s="95">
        <f t="shared" si="29"/>
        <v>56897.547293958603</v>
      </c>
      <c r="T154" s="3">
        <f t="shared" si="30"/>
        <v>144</v>
      </c>
      <c r="U154" s="12">
        <f t="shared" si="31"/>
        <v>45542</v>
      </c>
      <c r="V154" s="95">
        <f t="shared" si="32"/>
        <v>403.70603354669413</v>
      </c>
      <c r="W154" s="95">
        <f t="shared" si="33"/>
        <v>86.385888529479587</v>
      </c>
      <c r="X154" s="95">
        <f t="shared" si="34"/>
        <v>317.32014501721454</v>
      </c>
      <c r="Y154" s="95">
        <f>IF(T154&lt;&gt;"",SUM($X$10:X154),"")</f>
        <v>41031.812956714108</v>
      </c>
      <c r="Z154" s="95">
        <f t="shared" si="35"/>
        <v>55968.187043285907</v>
      </c>
    </row>
    <row r="155" spans="1:26">
      <c r="A155" s="3">
        <f t="shared" si="24"/>
        <v>145</v>
      </c>
      <c r="B155" s="12">
        <f t="shared" si="25"/>
        <v>45572</v>
      </c>
      <c r="C155" s="95">
        <f t="shared" si="26"/>
        <v>403.70603354669413</v>
      </c>
      <c r="D155" s="95">
        <f t="shared" si="27"/>
        <v>74.915103937045501</v>
      </c>
      <c r="E155" s="95">
        <f t="shared" si="28"/>
        <v>328.79092960964863</v>
      </c>
      <c r="F155" s="95">
        <f>IF(A155&lt;&gt;"",SUM($E$10:E155),"")</f>
        <v>43431.243635651088</v>
      </c>
      <c r="G155" s="95">
        <f t="shared" si="29"/>
        <v>56568.756364348956</v>
      </c>
      <c r="T155" s="3">
        <f t="shared" si="30"/>
        <v>145</v>
      </c>
      <c r="U155" s="12">
        <f t="shared" si="31"/>
        <v>45572</v>
      </c>
      <c r="V155" s="95">
        <f t="shared" si="32"/>
        <v>403.70603354669413</v>
      </c>
      <c r="W155" s="95">
        <f t="shared" si="33"/>
        <v>85.898871816919666</v>
      </c>
      <c r="X155" s="95">
        <f t="shared" si="34"/>
        <v>317.80716172977446</v>
      </c>
      <c r="Y155" s="95">
        <f>IF(T155&lt;&gt;"",SUM($X$10:X155),"")</f>
        <v>41349.620118443883</v>
      </c>
      <c r="Z155" s="95">
        <f t="shared" si="35"/>
        <v>55650.379881556131</v>
      </c>
    </row>
    <row r="156" spans="1:26">
      <c r="A156" s="3">
        <f t="shared" si="24"/>
        <v>146</v>
      </c>
      <c r="B156" s="12">
        <f t="shared" si="25"/>
        <v>45603</v>
      </c>
      <c r="C156" s="95">
        <f t="shared" si="26"/>
        <v>403.70603354669413</v>
      </c>
      <c r="D156" s="95">
        <f t="shared" si="27"/>
        <v>74.482195879726135</v>
      </c>
      <c r="E156" s="95">
        <f t="shared" si="28"/>
        <v>329.223837666968</v>
      </c>
      <c r="F156" s="95">
        <f>IF(A156&lt;&gt;"",SUM($E$10:E156),"")</f>
        <v>43760.467473318058</v>
      </c>
      <c r="G156" s="95">
        <f t="shared" si="29"/>
        <v>56239.532526681985</v>
      </c>
      <c r="T156" s="3">
        <f t="shared" si="30"/>
        <v>146</v>
      </c>
      <c r="U156" s="12">
        <f t="shared" si="31"/>
        <v>45603</v>
      </c>
      <c r="V156" s="95">
        <f t="shared" si="32"/>
        <v>403.70603354669413</v>
      </c>
      <c r="W156" s="95">
        <f t="shared" si="33"/>
        <v>85.411107640695562</v>
      </c>
      <c r="X156" s="95">
        <f t="shared" si="34"/>
        <v>318.29492590599858</v>
      </c>
      <c r="Y156" s="95">
        <f>IF(T156&lt;&gt;"",SUM($X$10:X156),"")</f>
        <v>41667.91504434988</v>
      </c>
      <c r="Z156" s="95">
        <f t="shared" si="35"/>
        <v>55332.084955650134</v>
      </c>
    </row>
    <row r="157" spans="1:26">
      <c r="A157" s="3">
        <f t="shared" si="24"/>
        <v>147</v>
      </c>
      <c r="B157" s="12">
        <f t="shared" si="25"/>
        <v>45633</v>
      </c>
      <c r="C157" s="95">
        <f t="shared" si="26"/>
        <v>403.70603354669413</v>
      </c>
      <c r="D157" s="95">
        <f t="shared" si="27"/>
        <v>74.048717826797954</v>
      </c>
      <c r="E157" s="95">
        <f t="shared" si="28"/>
        <v>329.65731571989619</v>
      </c>
      <c r="F157" s="95">
        <f>IF(A157&lt;&gt;"",SUM($E$10:E157),"")</f>
        <v>44090.124789037953</v>
      </c>
      <c r="G157" s="95">
        <f t="shared" si="29"/>
        <v>55909.875210962091</v>
      </c>
      <c r="T157" s="3">
        <f t="shared" si="30"/>
        <v>147</v>
      </c>
      <c r="U157" s="12">
        <f t="shared" si="31"/>
        <v>45633</v>
      </c>
      <c r="V157" s="95">
        <f t="shared" si="32"/>
        <v>403.70603354669413</v>
      </c>
      <c r="W157" s="95">
        <f t="shared" si="33"/>
        <v>84.922594853614754</v>
      </c>
      <c r="X157" s="95">
        <f t="shared" si="34"/>
        <v>318.78343869307935</v>
      </c>
      <c r="Y157" s="95">
        <f>IF(T157&lt;&gt;"",SUM($X$10:X157),"")</f>
        <v>41986.698483042957</v>
      </c>
      <c r="Z157" s="95">
        <f t="shared" si="35"/>
        <v>55013.301516957057</v>
      </c>
    </row>
    <row r="158" spans="1:26">
      <c r="A158" s="3">
        <f t="shared" si="24"/>
        <v>148</v>
      </c>
      <c r="B158" s="12">
        <f t="shared" si="25"/>
        <v>45664</v>
      </c>
      <c r="C158" s="95">
        <f t="shared" si="26"/>
        <v>403.70603354669413</v>
      </c>
      <c r="D158" s="95">
        <f t="shared" si="27"/>
        <v>73.614669027766752</v>
      </c>
      <c r="E158" s="95">
        <f t="shared" si="28"/>
        <v>330.09136451892738</v>
      </c>
      <c r="F158" s="95">
        <f>IF(A158&lt;&gt;"",SUM($E$10:E158),"")</f>
        <v>44420.216153556881</v>
      </c>
      <c r="G158" s="95">
        <f t="shared" si="29"/>
        <v>55579.783846443162</v>
      </c>
      <c r="T158" s="3">
        <f t="shared" si="30"/>
        <v>148</v>
      </c>
      <c r="U158" s="12">
        <f t="shared" si="31"/>
        <v>45664</v>
      </c>
      <c r="V158" s="95">
        <f t="shared" si="32"/>
        <v>403.70603354669413</v>
      </c>
      <c r="W158" s="95">
        <f t="shared" si="33"/>
        <v>84.433332306724054</v>
      </c>
      <c r="X158" s="95">
        <f t="shared" si="34"/>
        <v>319.27270123997005</v>
      </c>
      <c r="Y158" s="95">
        <f>IF(T158&lt;&gt;"",SUM($X$10:X158),"")</f>
        <v>42305.971184282927</v>
      </c>
      <c r="Z158" s="95">
        <f t="shared" si="35"/>
        <v>54694.028815717087</v>
      </c>
    </row>
    <row r="159" spans="1:26">
      <c r="A159" s="3">
        <f t="shared" si="24"/>
        <v>149</v>
      </c>
      <c r="B159" s="12">
        <f t="shared" si="25"/>
        <v>45695</v>
      </c>
      <c r="C159" s="95">
        <f t="shared" si="26"/>
        <v>403.70603354669413</v>
      </c>
      <c r="D159" s="95">
        <f t="shared" si="27"/>
        <v>73.180048731150166</v>
      </c>
      <c r="E159" s="95">
        <f t="shared" si="28"/>
        <v>330.52598481554395</v>
      </c>
      <c r="F159" s="95">
        <f>IF(A159&lt;&gt;"",SUM($E$10:E159),"")</f>
        <v>44750.742138372429</v>
      </c>
      <c r="G159" s="95">
        <f t="shared" si="29"/>
        <v>55249.257861627615</v>
      </c>
      <c r="T159" s="3">
        <f t="shared" si="30"/>
        <v>149</v>
      </c>
      <c r="U159" s="12">
        <f t="shared" si="31"/>
        <v>45695</v>
      </c>
      <c r="V159" s="95">
        <f t="shared" si="32"/>
        <v>403.70603354669413</v>
      </c>
      <c r="W159" s="95">
        <f t="shared" si="33"/>
        <v>83.943318849306834</v>
      </c>
      <c r="X159" s="95">
        <f t="shared" si="34"/>
        <v>319.76271469738731</v>
      </c>
      <c r="Y159" s="95">
        <f>IF(T159&lt;&gt;"",SUM($X$10:X159),"")</f>
        <v>42625.733898980317</v>
      </c>
      <c r="Z159" s="95">
        <f t="shared" si="35"/>
        <v>54374.266101019697</v>
      </c>
    </row>
    <row r="160" spans="1:26">
      <c r="A160" s="3">
        <f t="shared" si="24"/>
        <v>150</v>
      </c>
      <c r="B160" s="12">
        <f t="shared" si="25"/>
        <v>45723</v>
      </c>
      <c r="C160" s="95">
        <f t="shared" si="26"/>
        <v>403.70603354669413</v>
      </c>
      <c r="D160" s="95">
        <f t="shared" si="27"/>
        <v>72.744856184476362</v>
      </c>
      <c r="E160" s="95">
        <f t="shared" si="28"/>
        <v>330.96117736221777</v>
      </c>
      <c r="F160" s="95">
        <f>IF(A160&lt;&gt;"",SUM($E$10:E160),"")</f>
        <v>45081.703315734645</v>
      </c>
      <c r="G160" s="95">
        <f t="shared" si="29"/>
        <v>54918.296684265399</v>
      </c>
      <c r="T160" s="3">
        <f t="shared" si="30"/>
        <v>150</v>
      </c>
      <c r="U160" s="12">
        <f t="shared" si="31"/>
        <v>45723</v>
      </c>
      <c r="V160" s="95">
        <f t="shared" si="32"/>
        <v>403.70603354669413</v>
      </c>
      <c r="W160" s="95">
        <f t="shared" si="33"/>
        <v>83.452553328880413</v>
      </c>
      <c r="X160" s="95">
        <f t="shared" si="34"/>
        <v>320.25348021781372</v>
      </c>
      <c r="Y160" s="95">
        <f>IF(T160&lt;&gt;"",SUM($X$10:X160),"")</f>
        <v>42945.98737919813</v>
      </c>
      <c r="Z160" s="95">
        <f t="shared" si="35"/>
        <v>54054.012620801885</v>
      </c>
    </row>
    <row r="161" spans="1:26">
      <c r="A161" s="3">
        <f t="shared" si="24"/>
        <v>151</v>
      </c>
      <c r="B161" s="12">
        <f t="shared" si="25"/>
        <v>45754</v>
      </c>
      <c r="C161" s="95">
        <f t="shared" si="26"/>
        <v>403.70603354669413</v>
      </c>
      <c r="D161" s="95">
        <f t="shared" si="27"/>
        <v>72.309090634282782</v>
      </c>
      <c r="E161" s="95">
        <f t="shared" si="28"/>
        <v>331.39694291241136</v>
      </c>
      <c r="F161" s="95">
        <f>IF(A161&lt;&gt;"",SUM($E$10:E161),"")</f>
        <v>45413.100258647057</v>
      </c>
      <c r="G161" s="95">
        <f t="shared" si="29"/>
        <v>54586.899741352987</v>
      </c>
      <c r="T161" s="3">
        <f t="shared" si="30"/>
        <v>151</v>
      </c>
      <c r="U161" s="12">
        <f t="shared" si="31"/>
        <v>45754</v>
      </c>
      <c r="V161" s="95">
        <f t="shared" si="32"/>
        <v>403.70603354669413</v>
      </c>
      <c r="W161" s="95">
        <f t="shared" si="33"/>
        <v>82.961034591193297</v>
      </c>
      <c r="X161" s="95">
        <f t="shared" si="34"/>
        <v>320.74499895550082</v>
      </c>
      <c r="Y161" s="95">
        <f>IF(T161&lt;&gt;"",SUM($X$10:X161),"")</f>
        <v>43266.732378153632</v>
      </c>
      <c r="Z161" s="95">
        <f t="shared" si="35"/>
        <v>53733.267621846382</v>
      </c>
    </row>
    <row r="162" spans="1:26">
      <c r="A162" s="3">
        <f t="shared" si="24"/>
        <v>152</v>
      </c>
      <c r="B162" s="12">
        <f t="shared" si="25"/>
        <v>45784</v>
      </c>
      <c r="C162" s="95">
        <f t="shared" si="26"/>
        <v>403.70603354669413</v>
      </c>
      <c r="D162" s="95">
        <f t="shared" si="27"/>
        <v>71.872751326114766</v>
      </c>
      <c r="E162" s="95">
        <f t="shared" si="28"/>
        <v>331.83328222057935</v>
      </c>
      <c r="F162" s="95">
        <f>IF(A162&lt;&gt;"",SUM($E$10:E162),"")</f>
        <v>45744.933540867634</v>
      </c>
      <c r="G162" s="95">
        <f t="shared" si="29"/>
        <v>54255.066459132409</v>
      </c>
      <c r="T162" s="3">
        <f t="shared" si="30"/>
        <v>152</v>
      </c>
      <c r="U162" s="12">
        <f t="shared" si="31"/>
        <v>45784</v>
      </c>
      <c r="V162" s="95">
        <f t="shared" si="32"/>
        <v>403.70603354669413</v>
      </c>
      <c r="W162" s="95">
        <f t="shared" si="33"/>
        <v>82.468761480222454</v>
      </c>
      <c r="X162" s="95">
        <f t="shared" si="34"/>
        <v>321.23727206647169</v>
      </c>
      <c r="Y162" s="95">
        <f>IF(T162&lt;&gt;"",SUM($X$10:X162),"")</f>
        <v>43587.969650220104</v>
      </c>
      <c r="Z162" s="95">
        <f t="shared" si="35"/>
        <v>53412.03034977991</v>
      </c>
    </row>
    <row r="163" spans="1:26">
      <c r="A163" s="3">
        <f t="shared" si="24"/>
        <v>153</v>
      </c>
      <c r="B163" s="12">
        <f t="shared" si="25"/>
        <v>45815</v>
      </c>
      <c r="C163" s="95">
        <f t="shared" si="26"/>
        <v>403.70603354669413</v>
      </c>
      <c r="D163" s="95">
        <f t="shared" si="27"/>
        <v>71.435837504524343</v>
      </c>
      <c r="E163" s="95">
        <f t="shared" si="28"/>
        <v>332.2701960421698</v>
      </c>
      <c r="F163" s="95">
        <f>IF(A163&lt;&gt;"",SUM($E$10:E163),"")</f>
        <v>46077.203736909803</v>
      </c>
      <c r="G163" s="95">
        <f t="shared" si="29"/>
        <v>53922.79626309024</v>
      </c>
      <c r="T163" s="3">
        <f t="shared" si="30"/>
        <v>153</v>
      </c>
      <c r="U163" s="12">
        <f t="shared" si="31"/>
        <v>45815</v>
      </c>
      <c r="V163" s="95">
        <f t="shared" si="32"/>
        <v>403.70603354669413</v>
      </c>
      <c r="W163" s="95">
        <f t="shared" si="33"/>
        <v>81.975732838170615</v>
      </c>
      <c r="X163" s="95">
        <f t="shared" si="34"/>
        <v>321.73030070852349</v>
      </c>
      <c r="Y163" s="95">
        <f>IF(T163&lt;&gt;"",SUM($X$10:X163),"")</f>
        <v>43909.699950928625</v>
      </c>
      <c r="Z163" s="95">
        <f t="shared" si="35"/>
        <v>53090.300049071389</v>
      </c>
    </row>
    <row r="164" spans="1:26">
      <c r="A164" s="3">
        <f t="shared" si="24"/>
        <v>154</v>
      </c>
      <c r="B164" s="12">
        <f t="shared" si="25"/>
        <v>45845</v>
      </c>
      <c r="C164" s="95">
        <f t="shared" si="26"/>
        <v>403.70603354669413</v>
      </c>
      <c r="D164" s="95">
        <f t="shared" si="27"/>
        <v>70.998348413068825</v>
      </c>
      <c r="E164" s="95">
        <f t="shared" si="28"/>
        <v>332.70768513362532</v>
      </c>
      <c r="F164" s="95">
        <f>IF(A164&lt;&gt;"",SUM($E$10:E164),"")</f>
        <v>46409.911422043428</v>
      </c>
      <c r="G164" s="95">
        <f t="shared" si="29"/>
        <v>53590.088577956616</v>
      </c>
      <c r="T164" s="3">
        <f t="shared" si="30"/>
        <v>154</v>
      </c>
      <c r="U164" s="12">
        <f t="shared" si="31"/>
        <v>45845</v>
      </c>
      <c r="V164" s="95">
        <f t="shared" si="32"/>
        <v>403.70603354669413</v>
      </c>
      <c r="W164" s="95">
        <f t="shared" si="33"/>
        <v>81.481947505463538</v>
      </c>
      <c r="X164" s="95">
        <f t="shared" si="34"/>
        <v>322.22408604123058</v>
      </c>
      <c r="Y164" s="95">
        <f>IF(T164&lt;&gt;"",SUM($X$10:X164),"")</f>
        <v>44231.924036969853</v>
      </c>
      <c r="Z164" s="95">
        <f t="shared" si="35"/>
        <v>52768.075963030162</v>
      </c>
    </row>
    <row r="165" spans="1:26">
      <c r="A165" s="3">
        <f t="shared" si="24"/>
        <v>155</v>
      </c>
      <c r="B165" s="12">
        <f t="shared" si="25"/>
        <v>45876</v>
      </c>
      <c r="C165" s="95">
        <f t="shared" si="26"/>
        <v>403.70603354669413</v>
      </c>
      <c r="D165" s="95">
        <f t="shared" si="27"/>
        <v>70.560283294309542</v>
      </c>
      <c r="E165" s="95">
        <f t="shared" si="28"/>
        <v>333.14575025238457</v>
      </c>
      <c r="F165" s="95">
        <f>IF(A165&lt;&gt;"",SUM($E$10:E165),"")</f>
        <v>46743.057172295812</v>
      </c>
      <c r="G165" s="95">
        <f t="shared" si="29"/>
        <v>53256.942827704232</v>
      </c>
      <c r="T165" s="3">
        <f t="shared" si="30"/>
        <v>155</v>
      </c>
      <c r="U165" s="12">
        <f t="shared" si="31"/>
        <v>45876</v>
      </c>
      <c r="V165" s="95">
        <f t="shared" si="32"/>
        <v>403.70603354669413</v>
      </c>
      <c r="W165" s="95">
        <f t="shared" si="33"/>
        <v>80.987404320747331</v>
      </c>
      <c r="X165" s="95">
        <f t="shared" si="34"/>
        <v>322.71862922594681</v>
      </c>
      <c r="Y165" s="95">
        <f>IF(T165&lt;&gt;"",SUM($X$10:X165),"")</f>
        <v>44554.642666195803</v>
      </c>
      <c r="Z165" s="95">
        <f t="shared" si="35"/>
        <v>52445.357333804212</v>
      </c>
    </row>
    <row r="166" spans="1:26">
      <c r="A166" s="3">
        <f t="shared" si="24"/>
        <v>156</v>
      </c>
      <c r="B166" s="12">
        <f t="shared" si="25"/>
        <v>45907</v>
      </c>
      <c r="C166" s="95">
        <f t="shared" si="26"/>
        <v>403.70603354669413</v>
      </c>
      <c r="D166" s="95">
        <f t="shared" si="27"/>
        <v>70.121641389810577</v>
      </c>
      <c r="E166" s="95">
        <f t="shared" si="28"/>
        <v>333.58439215688355</v>
      </c>
      <c r="F166" s="95">
        <f>IF(A166&lt;&gt;"",SUM($E$10:E166),"")</f>
        <v>47076.641564452693</v>
      </c>
      <c r="G166" s="95">
        <f t="shared" si="29"/>
        <v>52923.35843554735</v>
      </c>
      <c r="T166" s="3">
        <f t="shared" si="30"/>
        <v>156</v>
      </c>
      <c r="U166" s="12">
        <f t="shared" si="31"/>
        <v>45907</v>
      </c>
      <c r="V166" s="95">
        <f t="shared" si="32"/>
        <v>403.70603354669413</v>
      </c>
      <c r="W166" s="95">
        <f t="shared" si="33"/>
        <v>80.492102120885605</v>
      </c>
      <c r="X166" s="95">
        <f t="shared" si="34"/>
        <v>323.21393142580854</v>
      </c>
      <c r="Y166" s="95">
        <f>IF(T166&lt;&gt;"",SUM($X$10:X166),"")</f>
        <v>44877.856597621612</v>
      </c>
      <c r="Z166" s="95">
        <f t="shared" si="35"/>
        <v>52122.143402378402</v>
      </c>
    </row>
    <row r="167" spans="1:26">
      <c r="A167" s="3">
        <f t="shared" si="24"/>
        <v>157</v>
      </c>
      <c r="B167" s="12">
        <f t="shared" si="25"/>
        <v>45937</v>
      </c>
      <c r="C167" s="95">
        <f t="shared" si="26"/>
        <v>403.70603354669413</v>
      </c>
      <c r="D167" s="95">
        <f t="shared" si="27"/>
        <v>69.682421940137345</v>
      </c>
      <c r="E167" s="95">
        <f t="shared" si="28"/>
        <v>334.02361160655676</v>
      </c>
      <c r="F167" s="95">
        <f>IF(A167&lt;&gt;"",SUM($E$10:E167),"")</f>
        <v>47410.66517605925</v>
      </c>
      <c r="G167" s="95">
        <f t="shared" si="29"/>
        <v>52589.334823940793</v>
      </c>
      <c r="T167" s="3">
        <f t="shared" si="30"/>
        <v>157</v>
      </c>
      <c r="U167" s="12">
        <f t="shared" si="31"/>
        <v>45937</v>
      </c>
      <c r="V167" s="95">
        <f t="shared" si="32"/>
        <v>403.70603354669413</v>
      </c>
      <c r="W167" s="95">
        <f t="shared" si="33"/>
        <v>79.996039740956888</v>
      </c>
      <c r="X167" s="95">
        <f t="shared" si="34"/>
        <v>323.70999380573721</v>
      </c>
      <c r="Y167" s="95">
        <f>IF(T167&lt;&gt;"",SUM($X$10:X167),"")</f>
        <v>45201.566591427349</v>
      </c>
      <c r="Z167" s="95">
        <f t="shared" si="35"/>
        <v>51798.433408572666</v>
      </c>
    </row>
    <row r="168" spans="1:26">
      <c r="A168" s="3">
        <f t="shared" si="24"/>
        <v>158</v>
      </c>
      <c r="B168" s="12">
        <f t="shared" si="25"/>
        <v>45968</v>
      </c>
      <c r="C168" s="95">
        <f t="shared" si="26"/>
        <v>403.70603354669413</v>
      </c>
      <c r="D168" s="95">
        <f t="shared" si="27"/>
        <v>69.242624184855387</v>
      </c>
      <c r="E168" s="95">
        <f t="shared" si="28"/>
        <v>334.46340936183873</v>
      </c>
      <c r="F168" s="95">
        <f>IF(A168&lt;&gt;"",SUM($E$10:E168),"")</f>
        <v>47745.128585421087</v>
      </c>
      <c r="G168" s="95">
        <f t="shared" si="29"/>
        <v>52254.871414578956</v>
      </c>
      <c r="T168" s="3">
        <f t="shared" si="30"/>
        <v>158</v>
      </c>
      <c r="U168" s="12">
        <f t="shared" si="31"/>
        <v>45968</v>
      </c>
      <c r="V168" s="95">
        <f t="shared" si="32"/>
        <v>403.70603354669413</v>
      </c>
      <c r="W168" s="95">
        <f t="shared" si="33"/>
        <v>79.499216014251758</v>
      </c>
      <c r="X168" s="95">
        <f t="shared" si="34"/>
        <v>324.20681753244236</v>
      </c>
      <c r="Y168" s="95">
        <f>IF(T168&lt;&gt;"",SUM($X$10:X168),"")</f>
        <v>45525.773408959794</v>
      </c>
      <c r="Z168" s="95">
        <f t="shared" si="35"/>
        <v>51474.22659104022</v>
      </c>
    </row>
    <row r="169" spans="1:26">
      <c r="A169" s="3">
        <f t="shared" si="24"/>
        <v>159</v>
      </c>
      <c r="B169" s="12">
        <f t="shared" si="25"/>
        <v>45998</v>
      </c>
      <c r="C169" s="95">
        <f t="shared" si="26"/>
        <v>403.70603354669413</v>
      </c>
      <c r="D169" s="95">
        <f t="shared" si="27"/>
        <v>68.802247362528959</v>
      </c>
      <c r="E169" s="95">
        <f t="shared" si="28"/>
        <v>334.90378618416514</v>
      </c>
      <c r="F169" s="95">
        <f>IF(A169&lt;&gt;"",SUM($E$10:E169),"")</f>
        <v>48080.032371605252</v>
      </c>
      <c r="G169" s="95">
        <f t="shared" si="29"/>
        <v>51919.967628394792</v>
      </c>
      <c r="T169" s="3">
        <f t="shared" si="30"/>
        <v>159</v>
      </c>
      <c r="U169" s="12">
        <f t="shared" si="31"/>
        <v>45998</v>
      </c>
      <c r="V169" s="95">
        <f t="shared" si="32"/>
        <v>403.70603354669413</v>
      </c>
      <c r="W169" s="95">
        <f t="shared" si="33"/>
        <v>79.001629772270178</v>
      </c>
      <c r="X169" s="95">
        <f t="shared" si="34"/>
        <v>324.70440377442395</v>
      </c>
      <c r="Y169" s="95">
        <f>IF(T169&lt;&gt;"",SUM($X$10:X169),"")</f>
        <v>45850.477812734222</v>
      </c>
      <c r="Z169" s="95">
        <f t="shared" si="35"/>
        <v>51149.522187265793</v>
      </c>
    </row>
    <row r="170" spans="1:26">
      <c r="A170" s="3">
        <f t="shared" si="24"/>
        <v>160</v>
      </c>
      <c r="B170" s="12">
        <f t="shared" si="25"/>
        <v>46029</v>
      </c>
      <c r="C170" s="95">
        <f t="shared" si="26"/>
        <v>403.70603354669413</v>
      </c>
      <c r="D170" s="95">
        <f t="shared" si="27"/>
        <v>68.361290710719814</v>
      </c>
      <c r="E170" s="95">
        <f t="shared" si="28"/>
        <v>335.34474283597433</v>
      </c>
      <c r="F170" s="95">
        <f>IF(A170&lt;&gt;"",SUM($E$10:E170),"")</f>
        <v>48415.377114441224</v>
      </c>
      <c r="G170" s="95">
        <f t="shared" si="29"/>
        <v>51584.62288555882</v>
      </c>
      <c r="T170" s="3">
        <f t="shared" si="30"/>
        <v>160</v>
      </c>
      <c r="U170" s="12">
        <f t="shared" si="31"/>
        <v>46029</v>
      </c>
      <c r="V170" s="95">
        <f t="shared" si="32"/>
        <v>403.70603354669413</v>
      </c>
      <c r="W170" s="95">
        <f t="shared" si="33"/>
        <v>78.503279844718705</v>
      </c>
      <c r="X170" s="95">
        <f t="shared" si="34"/>
        <v>325.20275370197544</v>
      </c>
      <c r="Y170" s="95">
        <f>IF(T170&lt;&gt;"",SUM($X$10:X170),"")</f>
        <v>46175.680566436196</v>
      </c>
      <c r="Z170" s="95">
        <f t="shared" si="35"/>
        <v>50824.319433563818</v>
      </c>
    </row>
    <row r="171" spans="1:26">
      <c r="A171" s="3">
        <f t="shared" si="24"/>
        <v>161</v>
      </c>
      <c r="B171" s="12">
        <f t="shared" si="25"/>
        <v>46060</v>
      </c>
      <c r="C171" s="95">
        <f t="shared" si="26"/>
        <v>403.70603354669413</v>
      </c>
      <c r="D171" s="95">
        <f t="shared" si="27"/>
        <v>67.919753465985778</v>
      </c>
      <c r="E171" s="95">
        <f t="shared" si="28"/>
        <v>335.78628008070837</v>
      </c>
      <c r="F171" s="95">
        <f>IF(A171&lt;&gt;"",SUM($E$10:E171),"")</f>
        <v>48751.163394521929</v>
      </c>
      <c r="G171" s="95">
        <f t="shared" si="29"/>
        <v>51248.836605478115</v>
      </c>
      <c r="T171" s="3">
        <f t="shared" si="30"/>
        <v>161</v>
      </c>
      <c r="U171" s="12">
        <f t="shared" si="31"/>
        <v>46060</v>
      </c>
      <c r="V171" s="95">
        <f t="shared" si="32"/>
        <v>403.70603354669413</v>
      </c>
      <c r="W171" s="95">
        <f t="shared" si="33"/>
        <v>78.004165059507756</v>
      </c>
      <c r="X171" s="95">
        <f t="shared" si="34"/>
        <v>325.7018684871864</v>
      </c>
      <c r="Y171" s="95">
        <f>IF(T171&lt;&gt;"",SUM($X$10:X171),"")</f>
        <v>46501.382434923384</v>
      </c>
      <c r="Z171" s="95">
        <f t="shared" si="35"/>
        <v>50498.617565076631</v>
      </c>
    </row>
    <row r="172" spans="1:26">
      <c r="A172" s="3">
        <f t="shared" si="24"/>
        <v>162</v>
      </c>
      <c r="B172" s="12">
        <f t="shared" si="25"/>
        <v>46088</v>
      </c>
      <c r="C172" s="95">
        <f t="shared" si="26"/>
        <v>403.70603354669413</v>
      </c>
      <c r="D172" s="95">
        <f t="shared" si="27"/>
        <v>67.477634863879516</v>
      </c>
      <c r="E172" s="95">
        <f t="shared" si="28"/>
        <v>336.2283986828146</v>
      </c>
      <c r="F172" s="95">
        <f>IF(A172&lt;&gt;"",SUM($E$10:E172),"")</f>
        <v>49087.391793204741</v>
      </c>
      <c r="G172" s="95">
        <f t="shared" si="29"/>
        <v>50912.608206795303</v>
      </c>
      <c r="T172" s="3">
        <f t="shared" si="30"/>
        <v>162</v>
      </c>
      <c r="U172" s="12">
        <f t="shared" si="31"/>
        <v>46088</v>
      </c>
      <c r="V172" s="95">
        <f t="shared" si="32"/>
        <v>403.70603354669413</v>
      </c>
      <c r="W172" s="95">
        <f t="shared" si="33"/>
        <v>77.504284242748867</v>
      </c>
      <c r="X172" s="95">
        <f t="shared" si="34"/>
        <v>326.20174930394523</v>
      </c>
      <c r="Y172" s="95">
        <f>IF(T172&lt;&gt;"",SUM($X$10:X172),"")</f>
        <v>46827.584184227329</v>
      </c>
      <c r="Z172" s="95">
        <f t="shared" si="35"/>
        <v>50172.415815772685</v>
      </c>
    </row>
    <row r="173" spans="1:26">
      <c r="A173" s="3">
        <f t="shared" si="24"/>
        <v>163</v>
      </c>
      <c r="B173" s="12">
        <f t="shared" si="25"/>
        <v>46119</v>
      </c>
      <c r="C173" s="95">
        <f t="shared" si="26"/>
        <v>403.70603354669413</v>
      </c>
      <c r="D173" s="95">
        <f t="shared" si="27"/>
        <v>67.03493413894715</v>
      </c>
      <c r="E173" s="95">
        <f t="shared" si="28"/>
        <v>336.67109940774696</v>
      </c>
      <c r="F173" s="95">
        <f>IF(A173&lt;&gt;"",SUM($E$10:E173),"")</f>
        <v>49424.062892612485</v>
      </c>
      <c r="G173" s="95">
        <f t="shared" si="29"/>
        <v>50575.937107387559</v>
      </c>
      <c r="T173" s="3">
        <f t="shared" si="30"/>
        <v>163</v>
      </c>
      <c r="U173" s="12">
        <f t="shared" si="31"/>
        <v>46119</v>
      </c>
      <c r="V173" s="95">
        <f t="shared" si="32"/>
        <v>403.70603354669413</v>
      </c>
      <c r="W173" s="95">
        <f t="shared" si="33"/>
        <v>77.003636218751893</v>
      </c>
      <c r="X173" s="95">
        <f t="shared" si="34"/>
        <v>326.70239732794221</v>
      </c>
      <c r="Y173" s="95">
        <f>IF(T173&lt;&gt;"",SUM($X$10:X173),"")</f>
        <v>47154.286581555272</v>
      </c>
      <c r="Z173" s="95">
        <f t="shared" si="35"/>
        <v>49845.713418444742</v>
      </c>
    </row>
    <row r="174" spans="1:26">
      <c r="A174" s="3">
        <f t="shared" si="24"/>
        <v>164</v>
      </c>
      <c r="B174" s="12">
        <f t="shared" si="25"/>
        <v>46149</v>
      </c>
      <c r="C174" s="95">
        <f t="shared" si="26"/>
        <v>403.70603354669413</v>
      </c>
      <c r="D174" s="95">
        <f t="shared" si="27"/>
        <v>66.591650524726958</v>
      </c>
      <c r="E174" s="95">
        <f t="shared" si="28"/>
        <v>337.11438302196717</v>
      </c>
      <c r="F174" s="95">
        <f>IF(A174&lt;&gt;"",SUM($E$10:E174),"")</f>
        <v>49761.177275634451</v>
      </c>
      <c r="G174" s="95">
        <f t="shared" si="29"/>
        <v>50238.822724365593</v>
      </c>
      <c r="T174" s="3">
        <f t="shared" si="30"/>
        <v>164</v>
      </c>
      <c r="U174" s="12">
        <f t="shared" si="31"/>
        <v>46149</v>
      </c>
      <c r="V174" s="95">
        <f t="shared" si="32"/>
        <v>403.70603354669413</v>
      </c>
      <c r="W174" s="95">
        <f t="shared" si="33"/>
        <v>76.50221981002224</v>
      </c>
      <c r="X174" s="95">
        <f t="shared" si="34"/>
        <v>327.20381373667192</v>
      </c>
      <c r="Y174" s="95">
        <f>IF(T174&lt;&gt;"",SUM($X$10:X174),"")</f>
        <v>47481.490395291941</v>
      </c>
      <c r="Z174" s="95">
        <f t="shared" si="35"/>
        <v>49518.509604708073</v>
      </c>
    </row>
    <row r="175" spans="1:26">
      <c r="A175" s="3">
        <f t="shared" si="24"/>
        <v>165</v>
      </c>
      <c r="B175" s="12">
        <f t="shared" si="25"/>
        <v>46180</v>
      </c>
      <c r="C175" s="95">
        <f t="shared" si="26"/>
        <v>403.70603354669413</v>
      </c>
      <c r="D175" s="95">
        <f t="shared" si="27"/>
        <v>66.147783253748031</v>
      </c>
      <c r="E175" s="95">
        <f t="shared" si="28"/>
        <v>337.55825029294613</v>
      </c>
      <c r="F175" s="95">
        <f>IF(A175&lt;&gt;"",SUM($E$10:E175),"")</f>
        <v>50098.735525927397</v>
      </c>
      <c r="G175" s="95">
        <f t="shared" si="29"/>
        <v>49901.264474072646</v>
      </c>
      <c r="T175" s="3">
        <f t="shared" si="30"/>
        <v>165</v>
      </c>
      <c r="U175" s="12">
        <f t="shared" si="31"/>
        <v>46180</v>
      </c>
      <c r="V175" s="95">
        <f t="shared" si="32"/>
        <v>403.70603354669413</v>
      </c>
      <c r="W175" s="95">
        <f t="shared" si="33"/>
        <v>76.000033837258187</v>
      </c>
      <c r="X175" s="95">
        <f t="shared" si="34"/>
        <v>327.70599970943596</v>
      </c>
      <c r="Y175" s="95">
        <f>IF(T175&lt;&gt;"",SUM($X$10:X175),"")</f>
        <v>47809.196395001374</v>
      </c>
      <c r="Z175" s="95">
        <f t="shared" si="35"/>
        <v>49190.80360499864</v>
      </c>
    </row>
    <row r="176" spans="1:26">
      <c r="A176" s="3">
        <f t="shared" si="24"/>
        <v>166</v>
      </c>
      <c r="B176" s="12">
        <f t="shared" si="25"/>
        <v>46210</v>
      </c>
      <c r="C176" s="95">
        <f t="shared" si="26"/>
        <v>403.70603354669413</v>
      </c>
      <c r="D176" s="95">
        <f t="shared" si="27"/>
        <v>65.703331557528983</v>
      </c>
      <c r="E176" s="95">
        <f t="shared" si="28"/>
        <v>338.00270198916513</v>
      </c>
      <c r="F176" s="95">
        <f>IF(A176&lt;&gt;"",SUM($E$10:E176),"")</f>
        <v>50436.738227916561</v>
      </c>
      <c r="G176" s="95">
        <f t="shared" si="29"/>
        <v>49563.261772083482</v>
      </c>
      <c r="T176" s="3">
        <f t="shared" si="30"/>
        <v>166</v>
      </c>
      <c r="U176" s="12">
        <f t="shared" si="31"/>
        <v>46210</v>
      </c>
      <c r="V176" s="95">
        <f t="shared" si="32"/>
        <v>403.70603354669413</v>
      </c>
      <c r="W176" s="95">
        <f t="shared" si="33"/>
        <v>75.497077119347978</v>
      </c>
      <c r="X176" s="95">
        <f t="shared" si="34"/>
        <v>328.20895642734615</v>
      </c>
      <c r="Y176" s="95">
        <f>IF(T176&lt;&gt;"",SUM($X$10:X176),"")</f>
        <v>48137.405351428722</v>
      </c>
      <c r="Z176" s="95">
        <f t="shared" si="35"/>
        <v>48862.594648571292</v>
      </c>
    </row>
    <row r="177" spans="1:26">
      <c r="A177" s="3">
        <f t="shared" si="24"/>
        <v>167</v>
      </c>
      <c r="B177" s="12">
        <f t="shared" si="25"/>
        <v>46241</v>
      </c>
      <c r="C177" s="95">
        <f t="shared" si="26"/>
        <v>403.70603354669413</v>
      </c>
      <c r="D177" s="95">
        <f t="shared" si="27"/>
        <v>65.258294666576589</v>
      </c>
      <c r="E177" s="95">
        <f t="shared" si="28"/>
        <v>338.44773888011753</v>
      </c>
      <c r="F177" s="95">
        <f>IF(A177&lt;&gt;"",SUM($E$10:E177),"")</f>
        <v>50775.185966796678</v>
      </c>
      <c r="G177" s="95">
        <f t="shared" si="29"/>
        <v>49224.814033203365</v>
      </c>
      <c r="T177" s="3">
        <f t="shared" si="30"/>
        <v>167</v>
      </c>
      <c r="U177" s="12">
        <f t="shared" si="31"/>
        <v>46241</v>
      </c>
      <c r="V177" s="95">
        <f t="shared" si="32"/>
        <v>403.70603354669413</v>
      </c>
      <c r="W177" s="95">
        <f t="shared" si="33"/>
        <v>74.993348473367107</v>
      </c>
      <c r="X177" s="95">
        <f t="shared" si="34"/>
        <v>328.71268507332701</v>
      </c>
      <c r="Y177" s="95">
        <f>IF(T177&lt;&gt;"",SUM($X$10:X177),"")</f>
        <v>48466.118036502048</v>
      </c>
      <c r="Z177" s="95">
        <f t="shared" si="35"/>
        <v>48533.881963497966</v>
      </c>
    </row>
    <row r="178" spans="1:26">
      <c r="A178" s="3">
        <f t="shared" si="24"/>
        <v>168</v>
      </c>
      <c r="B178" s="12">
        <f t="shared" si="25"/>
        <v>46272</v>
      </c>
      <c r="C178" s="95">
        <f t="shared" si="26"/>
        <v>403.70603354669413</v>
      </c>
      <c r="D178" s="95">
        <f t="shared" si="27"/>
        <v>64.81267181038443</v>
      </c>
      <c r="E178" s="95">
        <f t="shared" si="28"/>
        <v>338.89336173630971</v>
      </c>
      <c r="F178" s="95">
        <f>IF(A178&lt;&gt;"",SUM($E$10:E178),"")</f>
        <v>51114.079328532986</v>
      </c>
      <c r="G178" s="95">
        <f t="shared" si="29"/>
        <v>48885.920671467058</v>
      </c>
      <c r="T178" s="3">
        <f t="shared" si="30"/>
        <v>168</v>
      </c>
      <c r="U178" s="12">
        <f t="shared" si="31"/>
        <v>46272</v>
      </c>
      <c r="V178" s="95">
        <f t="shared" si="32"/>
        <v>403.70603354669413</v>
      </c>
      <c r="W178" s="95">
        <f t="shared" si="33"/>
        <v>74.488846714575615</v>
      </c>
      <c r="X178" s="95">
        <f t="shared" si="34"/>
        <v>329.2171868321185</v>
      </c>
      <c r="Y178" s="95">
        <f>IF(T178&lt;&gt;"",SUM($X$10:X178),"")</f>
        <v>48795.335223334165</v>
      </c>
      <c r="Z178" s="95">
        <f t="shared" si="35"/>
        <v>48204.66477666585</v>
      </c>
    </row>
    <row r="179" spans="1:26">
      <c r="A179" s="3">
        <f t="shared" si="24"/>
        <v>169</v>
      </c>
      <c r="B179" s="12">
        <f t="shared" si="25"/>
        <v>46302</v>
      </c>
      <c r="C179" s="95">
        <f t="shared" si="26"/>
        <v>403.70603354669413</v>
      </c>
      <c r="D179" s="95">
        <f t="shared" si="27"/>
        <v>64.366462217431632</v>
      </c>
      <c r="E179" s="95">
        <f t="shared" si="28"/>
        <v>339.33957132926253</v>
      </c>
      <c r="F179" s="95">
        <f>IF(A179&lt;&gt;"",SUM($E$10:E179),"")</f>
        <v>51453.418899862249</v>
      </c>
      <c r="G179" s="95">
        <f t="shared" si="29"/>
        <v>48546.581100137795</v>
      </c>
      <c r="T179" s="3">
        <f t="shared" si="30"/>
        <v>169</v>
      </c>
      <c r="U179" s="12">
        <f t="shared" si="31"/>
        <v>46302</v>
      </c>
      <c r="V179" s="95">
        <f t="shared" si="32"/>
        <v>403.70603354669413</v>
      </c>
      <c r="W179" s="95">
        <f t="shared" si="33"/>
        <v>73.983570656415154</v>
      </c>
      <c r="X179" s="95">
        <f t="shared" si="34"/>
        <v>329.72246289027896</v>
      </c>
      <c r="Y179" s="95">
        <f>IF(T179&lt;&gt;"",SUM($X$10:X179),"")</f>
        <v>49125.057686224442</v>
      </c>
      <c r="Z179" s="95">
        <f t="shared" si="35"/>
        <v>47874.942313775573</v>
      </c>
    </row>
    <row r="180" spans="1:26">
      <c r="A180" s="3">
        <f t="shared" si="24"/>
        <v>170</v>
      </c>
      <c r="B180" s="12">
        <f t="shared" si="25"/>
        <v>46333</v>
      </c>
      <c r="C180" s="95">
        <f t="shared" si="26"/>
        <v>403.70603354669413</v>
      </c>
      <c r="D180" s="95">
        <f t="shared" si="27"/>
        <v>63.919665115181431</v>
      </c>
      <c r="E180" s="95">
        <f t="shared" si="28"/>
        <v>339.7863684315127</v>
      </c>
      <c r="F180" s="95">
        <f>IF(A180&lt;&gt;"",SUM($E$10:E180),"")</f>
        <v>51793.205268293765</v>
      </c>
      <c r="G180" s="95">
        <f t="shared" si="29"/>
        <v>48206.794731706279</v>
      </c>
      <c r="T180" s="3">
        <f t="shared" si="30"/>
        <v>170</v>
      </c>
      <c r="U180" s="12">
        <f t="shared" si="31"/>
        <v>46333</v>
      </c>
      <c r="V180" s="95">
        <f t="shared" si="32"/>
        <v>403.70603354669413</v>
      </c>
      <c r="W180" s="95">
        <f t="shared" si="33"/>
        <v>73.477519110506307</v>
      </c>
      <c r="X180" s="95">
        <f t="shared" si="34"/>
        <v>330.22851443618782</v>
      </c>
      <c r="Y180" s="95">
        <f>IF(T180&lt;&gt;"",SUM($X$10:X180),"")</f>
        <v>49455.28620066063</v>
      </c>
      <c r="Z180" s="95">
        <f t="shared" si="35"/>
        <v>47544.713799339384</v>
      </c>
    </row>
    <row r="181" spans="1:26">
      <c r="A181" s="3">
        <f t="shared" si="24"/>
        <v>171</v>
      </c>
      <c r="B181" s="12">
        <f t="shared" si="25"/>
        <v>46363</v>
      </c>
      <c r="C181" s="95">
        <f t="shared" si="26"/>
        <v>403.70603354669413</v>
      </c>
      <c r="D181" s="95">
        <f t="shared" si="27"/>
        <v>63.47227973007994</v>
      </c>
      <c r="E181" s="95">
        <f t="shared" si="28"/>
        <v>340.23375381661418</v>
      </c>
      <c r="F181" s="95">
        <f>IF(A181&lt;&gt;"",SUM($E$10:E181),"")</f>
        <v>52133.439022110382</v>
      </c>
      <c r="G181" s="95">
        <f t="shared" si="29"/>
        <v>47866.560977889661</v>
      </c>
      <c r="T181" s="3">
        <f t="shared" si="30"/>
        <v>171</v>
      </c>
      <c r="U181" s="12">
        <f t="shared" si="31"/>
        <v>46363</v>
      </c>
      <c r="V181" s="95">
        <f t="shared" si="32"/>
        <v>403.70603354669413</v>
      </c>
      <c r="W181" s="95">
        <f t="shared" si="33"/>
        <v>72.970690886645713</v>
      </c>
      <c r="X181" s="95">
        <f t="shared" si="34"/>
        <v>330.73534266004845</v>
      </c>
      <c r="Y181" s="95">
        <f>IF(T181&lt;&gt;"",SUM($X$10:X181),"")</f>
        <v>49786.021543320676</v>
      </c>
      <c r="Z181" s="95">
        <f t="shared" si="35"/>
        <v>47213.978456679339</v>
      </c>
    </row>
    <row r="182" spans="1:26">
      <c r="A182" s="3">
        <f t="shared" si="24"/>
        <v>172</v>
      </c>
      <c r="B182" s="12">
        <f t="shared" si="25"/>
        <v>46394</v>
      </c>
      <c r="C182" s="95">
        <f t="shared" si="26"/>
        <v>403.70603354669413</v>
      </c>
      <c r="D182" s="95">
        <f t="shared" si="27"/>
        <v>63.024305287554725</v>
      </c>
      <c r="E182" s="95">
        <f t="shared" si="28"/>
        <v>340.68172825913939</v>
      </c>
      <c r="F182" s="95">
        <f>IF(A182&lt;&gt;"",SUM($E$10:E182),"")</f>
        <v>52474.120750369519</v>
      </c>
      <c r="G182" s="95">
        <f t="shared" si="29"/>
        <v>47525.879249630525</v>
      </c>
      <c r="T182" s="3">
        <f t="shared" si="30"/>
        <v>172</v>
      </c>
      <c r="U182" s="12">
        <f t="shared" si="31"/>
        <v>46394</v>
      </c>
      <c r="V182" s="95">
        <f t="shared" si="32"/>
        <v>403.70603354669413</v>
      </c>
      <c r="W182" s="95">
        <f t="shared" si="33"/>
        <v>72.463084792803357</v>
      </c>
      <c r="X182" s="95">
        <f t="shared" si="34"/>
        <v>331.2429487538908</v>
      </c>
      <c r="Y182" s="95">
        <f>IF(T182&lt;&gt;"",SUM($X$10:X182),"")</f>
        <v>50117.264492074566</v>
      </c>
      <c r="Z182" s="95">
        <f t="shared" si="35"/>
        <v>46882.735507925448</v>
      </c>
    </row>
    <row r="183" spans="1:26">
      <c r="A183" s="3">
        <f t="shared" si="24"/>
        <v>173</v>
      </c>
      <c r="B183" s="12">
        <f t="shared" si="25"/>
        <v>46425</v>
      </c>
      <c r="C183" s="95">
        <f t="shared" si="26"/>
        <v>403.70603354669413</v>
      </c>
      <c r="D183" s="95">
        <f t="shared" si="27"/>
        <v>62.57574101201353</v>
      </c>
      <c r="E183" s="95">
        <f t="shared" si="28"/>
        <v>341.13029253468062</v>
      </c>
      <c r="F183" s="95">
        <f>IF(A183&lt;&gt;"",SUM($E$10:E183),"")</f>
        <v>52815.251042904201</v>
      </c>
      <c r="G183" s="95">
        <f t="shared" si="29"/>
        <v>47184.748957095842</v>
      </c>
      <c r="T183" s="3">
        <f t="shared" si="30"/>
        <v>173</v>
      </c>
      <c r="U183" s="12">
        <f t="shared" si="31"/>
        <v>46425</v>
      </c>
      <c r="V183" s="95">
        <f t="shared" si="32"/>
        <v>403.70603354669413</v>
      </c>
      <c r="W183" s="95">
        <f t="shared" si="33"/>
        <v>71.954699635119709</v>
      </c>
      <c r="X183" s="95">
        <f t="shared" si="34"/>
        <v>331.75133391157442</v>
      </c>
      <c r="Y183" s="95">
        <f>IF(T183&lt;&gt;"",SUM($X$10:X183),"")</f>
        <v>50449.015825986142</v>
      </c>
      <c r="Z183" s="95">
        <f t="shared" si="35"/>
        <v>46550.984174013873</v>
      </c>
    </row>
    <row r="184" spans="1:26">
      <c r="A184" s="3">
        <f t="shared" si="24"/>
        <v>174</v>
      </c>
      <c r="B184" s="12">
        <f t="shared" si="25"/>
        <v>46453</v>
      </c>
      <c r="C184" s="95">
        <f t="shared" si="26"/>
        <v>403.70603354669413</v>
      </c>
      <c r="D184" s="95">
        <f t="shared" si="27"/>
        <v>62.126586126842859</v>
      </c>
      <c r="E184" s="95">
        <f t="shared" si="28"/>
        <v>341.57944741985125</v>
      </c>
      <c r="F184" s="95">
        <f>IF(A184&lt;&gt;"",SUM($E$10:E184),"")</f>
        <v>53156.83049032405</v>
      </c>
      <c r="G184" s="95">
        <f t="shared" si="29"/>
        <v>46843.169509675994</v>
      </c>
      <c r="T184" s="3">
        <f t="shared" si="30"/>
        <v>174</v>
      </c>
      <c r="U184" s="12">
        <f t="shared" si="31"/>
        <v>46453</v>
      </c>
      <c r="V184" s="95">
        <f t="shared" si="32"/>
        <v>403.70603354669413</v>
      </c>
      <c r="W184" s="95">
        <f t="shared" si="33"/>
        <v>71.445534217902917</v>
      </c>
      <c r="X184" s="95">
        <f t="shared" si="34"/>
        <v>332.26049932879118</v>
      </c>
      <c r="Y184" s="95">
        <f>IF(T184&lt;&gt;"",SUM($X$10:X184),"")</f>
        <v>50781.276325314931</v>
      </c>
      <c r="Z184" s="95">
        <f t="shared" si="35"/>
        <v>46218.723674685083</v>
      </c>
    </row>
    <row r="185" spans="1:26">
      <c r="A185" s="3">
        <f t="shared" si="24"/>
        <v>175</v>
      </c>
      <c r="B185" s="12">
        <f t="shared" si="25"/>
        <v>46484</v>
      </c>
      <c r="C185" s="95">
        <f t="shared" si="26"/>
        <v>403.70603354669413</v>
      </c>
      <c r="D185" s="95">
        <f t="shared" si="27"/>
        <v>61.67683985440673</v>
      </c>
      <c r="E185" s="95">
        <f t="shared" si="28"/>
        <v>342.02919369228738</v>
      </c>
      <c r="F185" s="95">
        <f>IF(A185&lt;&gt;"",SUM($E$10:E185),"")</f>
        <v>53498.859684016337</v>
      </c>
      <c r="G185" s="95">
        <f t="shared" si="29"/>
        <v>46501.140315983706</v>
      </c>
      <c r="T185" s="3">
        <f t="shared" si="30"/>
        <v>175</v>
      </c>
      <c r="U185" s="12">
        <f t="shared" si="31"/>
        <v>46484</v>
      </c>
      <c r="V185" s="95">
        <f t="shared" si="32"/>
        <v>403.70603354669413</v>
      </c>
      <c r="W185" s="95">
        <f t="shared" si="33"/>
        <v>70.935587343625997</v>
      </c>
      <c r="X185" s="95">
        <f t="shared" si="34"/>
        <v>332.7704462030681</v>
      </c>
      <c r="Y185" s="95">
        <f>IF(T185&lt;&gt;"",SUM($X$10:X185),"")</f>
        <v>51114.046771517998</v>
      </c>
      <c r="Z185" s="95">
        <f t="shared" si="35"/>
        <v>45885.953228482016</v>
      </c>
    </row>
    <row r="186" spans="1:26">
      <c r="A186" s="3">
        <f t="shared" si="24"/>
        <v>176</v>
      </c>
      <c r="B186" s="12">
        <f t="shared" si="25"/>
        <v>46514</v>
      </c>
      <c r="C186" s="95">
        <f t="shared" si="26"/>
        <v>403.70603354669413</v>
      </c>
      <c r="D186" s="95">
        <f t="shared" si="27"/>
        <v>61.226501416045217</v>
      </c>
      <c r="E186" s="95">
        <f t="shared" si="28"/>
        <v>342.47953213064892</v>
      </c>
      <c r="F186" s="95">
        <f>IF(A186&lt;&gt;"",SUM($E$10:E186),"")</f>
        <v>53841.339216146989</v>
      </c>
      <c r="G186" s="95">
        <f t="shared" si="29"/>
        <v>46158.660783853054</v>
      </c>
      <c r="T186" s="3">
        <f t="shared" si="30"/>
        <v>176</v>
      </c>
      <c r="U186" s="12">
        <f t="shared" si="31"/>
        <v>46514</v>
      </c>
      <c r="V186" s="95">
        <f t="shared" si="32"/>
        <v>403.70603354669413</v>
      </c>
      <c r="W186" s="95">
        <f t="shared" si="33"/>
        <v>70.424857812924046</v>
      </c>
      <c r="X186" s="95">
        <f t="shared" si="34"/>
        <v>333.28117573377006</v>
      </c>
      <c r="Y186" s="95">
        <f>IF(T186&lt;&gt;"",SUM($X$10:X186),"")</f>
        <v>51447.327947251768</v>
      </c>
      <c r="Z186" s="95">
        <f t="shared" si="35"/>
        <v>45552.672052748247</v>
      </c>
    </row>
    <row r="187" spans="1:26">
      <c r="A187" s="3">
        <f t="shared" si="24"/>
        <v>177</v>
      </c>
      <c r="B187" s="12">
        <f t="shared" si="25"/>
        <v>46545</v>
      </c>
      <c r="C187" s="95">
        <f t="shared" si="26"/>
        <v>403.70603354669413</v>
      </c>
      <c r="D187" s="95">
        <f t="shared" si="27"/>
        <v>60.77557003207319</v>
      </c>
      <c r="E187" s="95">
        <f t="shared" si="28"/>
        <v>342.93046351462095</v>
      </c>
      <c r="F187" s="95">
        <f>IF(A187&lt;&gt;"",SUM($E$10:E187),"")</f>
        <v>54184.269679661607</v>
      </c>
      <c r="G187" s="95">
        <f t="shared" si="29"/>
        <v>45815.730320338436</v>
      </c>
      <c r="T187" s="3">
        <f t="shared" si="30"/>
        <v>177</v>
      </c>
      <c r="U187" s="12">
        <f t="shared" si="31"/>
        <v>46545</v>
      </c>
      <c r="V187" s="95">
        <f t="shared" si="32"/>
        <v>403.70603354669413</v>
      </c>
      <c r="W187" s="95">
        <f t="shared" si="33"/>
        <v>69.913344424591386</v>
      </c>
      <c r="X187" s="95">
        <f t="shared" si="34"/>
        <v>333.79268912210273</v>
      </c>
      <c r="Y187" s="95">
        <f>IF(T187&lt;&gt;"",SUM($X$10:X187),"")</f>
        <v>51781.120636373867</v>
      </c>
      <c r="Z187" s="95">
        <f t="shared" si="35"/>
        <v>45218.879363626147</v>
      </c>
    </row>
    <row r="188" spans="1:26">
      <c r="A188" s="3">
        <f t="shared" si="24"/>
        <v>178</v>
      </c>
      <c r="B188" s="12">
        <f t="shared" si="25"/>
        <v>46575</v>
      </c>
      <c r="C188" s="95">
        <f t="shared" si="26"/>
        <v>403.70603354669413</v>
      </c>
      <c r="D188" s="95">
        <f t="shared" si="27"/>
        <v>60.324044921778942</v>
      </c>
      <c r="E188" s="95">
        <f t="shared" si="28"/>
        <v>343.38198862491521</v>
      </c>
      <c r="F188" s="95">
        <f>IF(A188&lt;&gt;"",SUM($E$10:E188),"")</f>
        <v>54527.651668286526</v>
      </c>
      <c r="G188" s="95">
        <f t="shared" si="29"/>
        <v>45472.348331713518</v>
      </c>
      <c r="T188" s="3">
        <f t="shared" si="30"/>
        <v>178</v>
      </c>
      <c r="U188" s="12">
        <f t="shared" si="31"/>
        <v>46575</v>
      </c>
      <c r="V188" s="95">
        <f t="shared" si="32"/>
        <v>403.70603354669413</v>
      </c>
      <c r="W188" s="95">
        <f t="shared" si="33"/>
        <v>69.401045975578754</v>
      </c>
      <c r="X188" s="95">
        <f t="shared" si="34"/>
        <v>334.30498757111536</v>
      </c>
      <c r="Y188" s="95">
        <f>IF(T188&lt;&gt;"",SUM($X$10:X188),"")</f>
        <v>52115.425623944982</v>
      </c>
      <c r="Z188" s="95">
        <f t="shared" si="35"/>
        <v>44884.574376055032</v>
      </c>
    </row>
    <row r="189" spans="1:26">
      <c r="A189" s="3">
        <f t="shared" si="24"/>
        <v>179</v>
      </c>
      <c r="B189" s="12">
        <f t="shared" si="25"/>
        <v>46606</v>
      </c>
      <c r="C189" s="95">
        <f t="shared" si="26"/>
        <v>403.70603354669413</v>
      </c>
      <c r="D189" s="95">
        <f t="shared" si="27"/>
        <v>59.871925303422799</v>
      </c>
      <c r="E189" s="95">
        <f t="shared" si="28"/>
        <v>343.83410824327132</v>
      </c>
      <c r="F189" s="95">
        <f>IF(A189&lt;&gt;"",SUM($E$10:E189),"")</f>
        <v>54871.4857765298</v>
      </c>
      <c r="G189" s="95">
        <f t="shared" si="29"/>
        <v>45128.514223470243</v>
      </c>
      <c r="T189" s="3">
        <f t="shared" si="30"/>
        <v>179</v>
      </c>
      <c r="U189" s="12">
        <f t="shared" si="31"/>
        <v>46606</v>
      </c>
      <c r="V189" s="95">
        <f t="shared" si="32"/>
        <v>403.70603354669413</v>
      </c>
      <c r="W189" s="95">
        <f t="shared" si="33"/>
        <v>68.887961260990465</v>
      </c>
      <c r="X189" s="95">
        <f t="shared" si="34"/>
        <v>334.81807228570369</v>
      </c>
      <c r="Y189" s="95">
        <f>IF(T189&lt;&gt;"",SUM($X$10:X189),"")</f>
        <v>52450.243696230689</v>
      </c>
      <c r="Z189" s="95">
        <f t="shared" si="35"/>
        <v>44549.756303769325</v>
      </c>
    </row>
    <row r="190" spans="1:26">
      <c r="A190" s="3">
        <f t="shared" si="24"/>
        <v>180</v>
      </c>
      <c r="B190" s="12">
        <f t="shared" si="25"/>
        <v>46637</v>
      </c>
      <c r="C190" s="95">
        <f t="shared" si="26"/>
        <v>403.70603354669413</v>
      </c>
      <c r="D190" s="95">
        <f t="shared" si="27"/>
        <v>59.419210394235826</v>
      </c>
      <c r="E190" s="95">
        <f t="shared" si="28"/>
        <v>344.28682315245828</v>
      </c>
      <c r="F190" s="95">
        <f>IF(A190&lt;&gt;"",SUM($E$10:E190),"")</f>
        <v>55215.772599682256</v>
      </c>
      <c r="G190" s="95">
        <f t="shared" si="29"/>
        <v>44784.227400317788</v>
      </c>
      <c r="T190" s="3">
        <f t="shared" si="30"/>
        <v>180</v>
      </c>
      <c r="U190" s="12">
        <f t="shared" si="31"/>
        <v>46637</v>
      </c>
      <c r="V190" s="95">
        <f t="shared" si="32"/>
        <v>403.70603354669413</v>
      </c>
      <c r="W190" s="95">
        <f t="shared" si="33"/>
        <v>68.374089074081596</v>
      </c>
      <c r="X190" s="95">
        <f t="shared" si="34"/>
        <v>335.33194447261252</v>
      </c>
      <c r="Y190" s="95">
        <f>IF(T190&lt;&gt;"",SUM($X$10:X190),"")</f>
        <v>52785.575640703304</v>
      </c>
      <c r="Z190" s="95">
        <f t="shared" si="35"/>
        <v>44214.42435929671</v>
      </c>
    </row>
    <row r="191" spans="1:26">
      <c r="A191" s="3">
        <f t="shared" si="24"/>
        <v>181</v>
      </c>
      <c r="B191" s="12">
        <f t="shared" si="25"/>
        <v>46667</v>
      </c>
      <c r="C191" s="95">
        <f t="shared" si="26"/>
        <v>403.70603354669413</v>
      </c>
      <c r="D191" s="95">
        <f t="shared" si="27"/>
        <v>58.965899410418423</v>
      </c>
      <c r="E191" s="95">
        <f t="shared" si="28"/>
        <v>344.74013413627569</v>
      </c>
      <c r="F191" s="95">
        <f>IF(A191&lt;&gt;"",SUM($E$10:E191),"")</f>
        <v>55560.512733818534</v>
      </c>
      <c r="G191" s="95">
        <f t="shared" si="29"/>
        <v>44439.48726618151</v>
      </c>
      <c r="T191" s="3">
        <f t="shared" si="30"/>
        <v>181</v>
      </c>
      <c r="U191" s="12">
        <f t="shared" si="31"/>
        <v>46667</v>
      </c>
      <c r="V191" s="95">
        <f t="shared" si="32"/>
        <v>403.70603354669413</v>
      </c>
      <c r="W191" s="95">
        <f t="shared" si="33"/>
        <v>67.859428206255131</v>
      </c>
      <c r="X191" s="95">
        <f t="shared" si="34"/>
        <v>335.846605340439</v>
      </c>
      <c r="Y191" s="95">
        <f>IF(T191&lt;&gt;"",SUM($X$10:X191),"")</f>
        <v>53121.422246043745</v>
      </c>
      <c r="Z191" s="95">
        <f t="shared" si="35"/>
        <v>43878.57775395627</v>
      </c>
    </row>
    <row r="192" spans="1:26">
      <c r="A192" s="3">
        <f t="shared" si="24"/>
        <v>182</v>
      </c>
      <c r="B192" s="12">
        <f t="shared" si="25"/>
        <v>46698</v>
      </c>
      <c r="C192" s="95">
        <f t="shared" si="26"/>
        <v>403.70603354669413</v>
      </c>
      <c r="D192" s="95">
        <f t="shared" si="27"/>
        <v>58.511991567138992</v>
      </c>
      <c r="E192" s="95">
        <f t="shared" si="28"/>
        <v>345.19404197955515</v>
      </c>
      <c r="F192" s="95">
        <f>IF(A192&lt;&gt;"",SUM($E$10:E192),"")</f>
        <v>55905.706775798091</v>
      </c>
      <c r="G192" s="95">
        <f t="shared" si="29"/>
        <v>44094.293224201952</v>
      </c>
      <c r="T192" s="3">
        <f t="shared" si="30"/>
        <v>182</v>
      </c>
      <c r="U192" s="12">
        <f t="shared" si="31"/>
        <v>46698</v>
      </c>
      <c r="V192" s="95">
        <f t="shared" si="32"/>
        <v>403.70603354669413</v>
      </c>
      <c r="W192" s="95">
        <f t="shared" si="33"/>
        <v>67.343977447059117</v>
      </c>
      <c r="X192" s="95">
        <f t="shared" si="34"/>
        <v>336.36205609963503</v>
      </c>
      <c r="Y192" s="95">
        <f>IF(T192&lt;&gt;"",SUM($X$10:X192),"")</f>
        <v>53457.78430214338</v>
      </c>
      <c r="Z192" s="95">
        <f t="shared" si="35"/>
        <v>43542.215697856635</v>
      </c>
    </row>
    <row r="193" spans="1:26">
      <c r="A193" s="3">
        <f t="shared" si="24"/>
        <v>183</v>
      </c>
      <c r="B193" s="12">
        <f t="shared" si="25"/>
        <v>46728</v>
      </c>
      <c r="C193" s="95">
        <f t="shared" si="26"/>
        <v>403.70603354669413</v>
      </c>
      <c r="D193" s="95">
        <f t="shared" si="27"/>
        <v>58.05748607853257</v>
      </c>
      <c r="E193" s="95">
        <f t="shared" si="28"/>
        <v>345.64854746816155</v>
      </c>
      <c r="F193" s="95">
        <f>IF(A193&lt;&gt;"",SUM($E$10:E193),"")</f>
        <v>56251.355323266253</v>
      </c>
      <c r="G193" s="95">
        <f t="shared" si="29"/>
        <v>43748.644676733791</v>
      </c>
      <c r="T193" s="3">
        <f t="shared" si="30"/>
        <v>183</v>
      </c>
      <c r="U193" s="12">
        <f t="shared" si="31"/>
        <v>46728</v>
      </c>
      <c r="V193" s="95">
        <f t="shared" si="32"/>
        <v>403.70603354669413</v>
      </c>
      <c r="W193" s="95">
        <f t="shared" si="33"/>
        <v>66.827735584183841</v>
      </c>
      <c r="X193" s="95">
        <f t="shared" si="34"/>
        <v>336.87829796251026</v>
      </c>
      <c r="Y193" s="95">
        <f>IF(T193&lt;&gt;"",SUM($X$10:X193),"")</f>
        <v>53794.66260010589</v>
      </c>
      <c r="Z193" s="95">
        <f t="shared" si="35"/>
        <v>43205.337399894124</v>
      </c>
    </row>
    <row r="194" spans="1:26">
      <c r="A194" s="3">
        <f t="shared" si="24"/>
        <v>184</v>
      </c>
      <c r="B194" s="12">
        <f t="shared" si="25"/>
        <v>46759</v>
      </c>
      <c r="C194" s="95">
        <f t="shared" si="26"/>
        <v>403.70603354669413</v>
      </c>
      <c r="D194" s="95">
        <f t="shared" si="27"/>
        <v>57.602382157699495</v>
      </c>
      <c r="E194" s="95">
        <f t="shared" si="28"/>
        <v>346.10365138899465</v>
      </c>
      <c r="F194" s="95">
        <f>IF(A194&lt;&gt;"",SUM($E$10:E194),"")</f>
        <v>56597.458974655245</v>
      </c>
      <c r="G194" s="95">
        <f t="shared" si="29"/>
        <v>43402.541025344799</v>
      </c>
      <c r="T194" s="3">
        <f t="shared" si="30"/>
        <v>184</v>
      </c>
      <c r="U194" s="12">
        <f t="shared" si="31"/>
        <v>46759</v>
      </c>
      <c r="V194" s="95">
        <f t="shared" si="32"/>
        <v>403.70603354669413</v>
      </c>
      <c r="W194" s="95">
        <f t="shared" si="33"/>
        <v>66.310701403458921</v>
      </c>
      <c r="X194" s="95">
        <f t="shared" si="34"/>
        <v>337.39533214323524</v>
      </c>
      <c r="Y194" s="95">
        <f>IF(T194&lt;&gt;"",SUM($X$10:X194),"")</f>
        <v>54132.057932249125</v>
      </c>
      <c r="Z194" s="95">
        <f t="shared" si="35"/>
        <v>42867.94206775089</v>
      </c>
    </row>
    <row r="195" spans="1:26">
      <c r="A195" s="3">
        <f t="shared" si="24"/>
        <v>185</v>
      </c>
      <c r="B195" s="12">
        <f t="shared" si="25"/>
        <v>46790</v>
      </c>
      <c r="C195" s="95">
        <f t="shared" si="26"/>
        <v>403.70603354669413</v>
      </c>
      <c r="D195" s="95">
        <f t="shared" si="27"/>
        <v>57.146679016703985</v>
      </c>
      <c r="E195" s="95">
        <f t="shared" si="28"/>
        <v>346.55935452999017</v>
      </c>
      <c r="F195" s="95">
        <f>IF(A195&lt;&gt;"",SUM($E$10:E195),"")</f>
        <v>56944.018329185237</v>
      </c>
      <c r="G195" s="95">
        <f t="shared" si="29"/>
        <v>43055.981670814806</v>
      </c>
      <c r="T195" s="3">
        <f t="shared" si="30"/>
        <v>185</v>
      </c>
      <c r="U195" s="12">
        <f t="shared" si="31"/>
        <v>46790</v>
      </c>
      <c r="V195" s="95">
        <f t="shared" si="32"/>
        <v>403.70603354669413</v>
      </c>
      <c r="W195" s="95">
        <f t="shared" si="33"/>
        <v>65.792873688850548</v>
      </c>
      <c r="X195" s="95">
        <f t="shared" si="34"/>
        <v>337.9131598578436</v>
      </c>
      <c r="Y195" s="95">
        <f>IF(T195&lt;&gt;"",SUM($X$10:X195),"")</f>
        <v>54469.971092106971</v>
      </c>
      <c r="Z195" s="95">
        <f t="shared" si="35"/>
        <v>42530.028907893044</v>
      </c>
    </row>
    <row r="196" spans="1:26">
      <c r="A196" s="3">
        <f t="shared" si="24"/>
        <v>186</v>
      </c>
      <c r="B196" s="12">
        <f t="shared" si="25"/>
        <v>46819</v>
      </c>
      <c r="C196" s="95">
        <f t="shared" si="26"/>
        <v>403.70603354669413</v>
      </c>
      <c r="D196" s="95">
        <f t="shared" si="27"/>
        <v>56.690375866572829</v>
      </c>
      <c r="E196" s="95">
        <f t="shared" si="28"/>
        <v>347.01565768012131</v>
      </c>
      <c r="F196" s="95">
        <f>IF(A196&lt;&gt;"",SUM($E$10:E196),"")</f>
        <v>57291.033986865361</v>
      </c>
      <c r="G196" s="95">
        <f t="shared" si="29"/>
        <v>42708.966013134683</v>
      </c>
      <c r="T196" s="3">
        <f t="shared" si="30"/>
        <v>186</v>
      </c>
      <c r="U196" s="12">
        <f t="shared" si="31"/>
        <v>46819</v>
      </c>
      <c r="V196" s="95">
        <f t="shared" si="32"/>
        <v>403.70603354669413</v>
      </c>
      <c r="W196" s="95">
        <f t="shared" si="33"/>
        <v>65.274251222458517</v>
      </c>
      <c r="X196" s="95">
        <f t="shared" si="34"/>
        <v>338.4317823242356</v>
      </c>
      <c r="Y196" s="95">
        <f>IF(T196&lt;&gt;"",SUM($X$10:X196),"")</f>
        <v>54808.402874431209</v>
      </c>
      <c r="Z196" s="95">
        <f t="shared" si="35"/>
        <v>42191.597125568805</v>
      </c>
    </row>
    <row r="197" spans="1:26">
      <c r="A197" s="3">
        <f t="shared" si="24"/>
        <v>187</v>
      </c>
      <c r="B197" s="12">
        <f t="shared" si="25"/>
        <v>46850</v>
      </c>
      <c r="C197" s="95">
        <f t="shared" si="26"/>
        <v>403.70603354669413</v>
      </c>
      <c r="D197" s="95">
        <f t="shared" si="27"/>
        <v>56.233471917294004</v>
      </c>
      <c r="E197" s="95">
        <f t="shared" si="28"/>
        <v>347.4725616294001</v>
      </c>
      <c r="F197" s="95">
        <f>IF(A197&lt;&gt;"",SUM($E$10:E197),"")</f>
        <v>57638.506548494763</v>
      </c>
      <c r="G197" s="95">
        <f t="shared" si="29"/>
        <v>42361.493451505281</v>
      </c>
      <c r="T197" s="3">
        <f t="shared" si="30"/>
        <v>187</v>
      </c>
      <c r="U197" s="12">
        <f t="shared" si="31"/>
        <v>46850</v>
      </c>
      <c r="V197" s="95">
        <f t="shared" si="32"/>
        <v>403.70603354669413</v>
      </c>
      <c r="W197" s="95">
        <f t="shared" si="33"/>
        <v>64.754832784513454</v>
      </c>
      <c r="X197" s="95">
        <f t="shared" si="34"/>
        <v>338.95120076218069</v>
      </c>
      <c r="Y197" s="95">
        <f>IF(T197&lt;&gt;"",SUM($X$10:X197),"")</f>
        <v>55147.354075193391</v>
      </c>
      <c r="Z197" s="95">
        <f t="shared" si="35"/>
        <v>41852.645924806624</v>
      </c>
    </row>
    <row r="198" spans="1:26">
      <c r="A198" s="3">
        <f t="shared" si="24"/>
        <v>188</v>
      </c>
      <c r="B198" s="12">
        <f t="shared" si="25"/>
        <v>46880</v>
      </c>
      <c r="C198" s="95">
        <f t="shared" si="26"/>
        <v>403.70603354669413</v>
      </c>
      <c r="D198" s="95">
        <f t="shared" si="27"/>
        <v>55.775966377815287</v>
      </c>
      <c r="E198" s="95">
        <f t="shared" si="28"/>
        <v>347.93006716887885</v>
      </c>
      <c r="F198" s="95">
        <f>IF(A198&lt;&gt;"",SUM($E$10:E198),"")</f>
        <v>57986.436615663639</v>
      </c>
      <c r="G198" s="95">
        <f t="shared" si="29"/>
        <v>42013.563384336405</v>
      </c>
      <c r="T198" s="3">
        <f t="shared" si="30"/>
        <v>188</v>
      </c>
      <c r="U198" s="12">
        <f t="shared" si="31"/>
        <v>46880</v>
      </c>
      <c r="V198" s="95">
        <f t="shared" si="32"/>
        <v>403.70603354669413</v>
      </c>
      <c r="W198" s="95">
        <f t="shared" si="33"/>
        <v>64.234617153373861</v>
      </c>
      <c r="X198" s="95">
        <f t="shared" si="34"/>
        <v>339.47141639332028</v>
      </c>
      <c r="Y198" s="95">
        <f>IF(T198&lt;&gt;"",SUM($X$10:X198),"")</f>
        <v>55486.825491586707</v>
      </c>
      <c r="Z198" s="95">
        <f t="shared" si="35"/>
        <v>41513.174508413307</v>
      </c>
    </row>
    <row r="199" spans="1:26">
      <c r="A199" s="3">
        <f t="shared" si="24"/>
        <v>189</v>
      </c>
      <c r="B199" s="12">
        <f t="shared" si="25"/>
        <v>46911</v>
      </c>
      <c r="C199" s="95">
        <f t="shared" si="26"/>
        <v>403.70603354669413</v>
      </c>
      <c r="D199" s="95">
        <f t="shared" si="27"/>
        <v>55.317858456042934</v>
      </c>
      <c r="E199" s="95">
        <f t="shared" si="28"/>
        <v>348.3881750906512</v>
      </c>
      <c r="F199" s="95">
        <f>IF(A199&lt;&gt;"",SUM($E$10:E199),"")</f>
        <v>58334.82479075429</v>
      </c>
      <c r="G199" s="95">
        <f t="shared" si="29"/>
        <v>41665.175209245754</v>
      </c>
      <c r="T199" s="3">
        <f t="shared" si="30"/>
        <v>189</v>
      </c>
      <c r="U199" s="12">
        <f t="shared" si="31"/>
        <v>46911</v>
      </c>
      <c r="V199" s="95">
        <f t="shared" si="32"/>
        <v>403.70603354669413</v>
      </c>
      <c r="W199" s="95">
        <f t="shared" si="33"/>
        <v>63.713603105523333</v>
      </c>
      <c r="X199" s="95">
        <f t="shared" si="34"/>
        <v>339.99243044117077</v>
      </c>
      <c r="Y199" s="95">
        <f>IF(T199&lt;&gt;"",SUM($X$10:X199),"")</f>
        <v>55826.817922027876</v>
      </c>
      <c r="Z199" s="95">
        <f t="shared" si="35"/>
        <v>41173.182077972138</v>
      </c>
    </row>
    <row r="200" spans="1:26">
      <c r="A200" s="3">
        <f t="shared" si="24"/>
        <v>190</v>
      </c>
      <c r="B200" s="12">
        <f t="shared" si="25"/>
        <v>46941</v>
      </c>
      <c r="C200" s="95">
        <f t="shared" si="26"/>
        <v>403.70603354669413</v>
      </c>
      <c r="D200" s="95">
        <f t="shared" si="27"/>
        <v>54.859147358840247</v>
      </c>
      <c r="E200" s="95">
        <f t="shared" si="28"/>
        <v>348.8468861878539</v>
      </c>
      <c r="F200" s="95">
        <f>IF(A200&lt;&gt;"",SUM($E$10:E200),"")</f>
        <v>58683.671676942147</v>
      </c>
      <c r="G200" s="95">
        <f t="shared" si="29"/>
        <v>41316.328323057896</v>
      </c>
      <c r="T200" s="3">
        <f t="shared" si="30"/>
        <v>190</v>
      </c>
      <c r="U200" s="12">
        <f t="shared" si="31"/>
        <v>46941</v>
      </c>
      <c r="V200" s="95">
        <f t="shared" si="32"/>
        <v>403.70603354669413</v>
      </c>
      <c r="W200" s="95">
        <f t="shared" si="33"/>
        <v>63.191789415567612</v>
      </c>
      <c r="X200" s="95">
        <f t="shared" si="34"/>
        <v>340.51424413112653</v>
      </c>
      <c r="Y200" s="95">
        <f>IF(T200&lt;&gt;"",SUM($X$10:X200),"")</f>
        <v>56167.332166159002</v>
      </c>
      <c r="Z200" s="95">
        <f t="shared" si="35"/>
        <v>40832.667833841013</v>
      </c>
    </row>
    <row r="201" spans="1:26">
      <c r="A201" s="3">
        <f t="shared" si="24"/>
        <v>191</v>
      </c>
      <c r="B201" s="12">
        <f t="shared" si="25"/>
        <v>46972</v>
      </c>
      <c r="C201" s="95">
        <f t="shared" si="26"/>
        <v>403.70603354669413</v>
      </c>
      <c r="D201" s="95">
        <f t="shared" si="27"/>
        <v>54.399832292026232</v>
      </c>
      <c r="E201" s="95">
        <f t="shared" si="28"/>
        <v>349.30620125466788</v>
      </c>
      <c r="F201" s="95">
        <f>IF(A201&lt;&gt;"",SUM($E$10:E201),"")</f>
        <v>59032.977878196813</v>
      </c>
      <c r="G201" s="95">
        <f t="shared" si="29"/>
        <v>40967.022121803231</v>
      </c>
      <c r="T201" s="3">
        <f t="shared" si="30"/>
        <v>191</v>
      </c>
      <c r="U201" s="12">
        <f t="shared" si="31"/>
        <v>46972</v>
      </c>
      <c r="V201" s="95">
        <f t="shared" si="32"/>
        <v>403.70603354669413</v>
      </c>
      <c r="W201" s="95">
        <f t="shared" si="33"/>
        <v>62.669174856231734</v>
      </c>
      <c r="X201" s="95">
        <f t="shared" si="34"/>
        <v>341.0368586904624</v>
      </c>
      <c r="Y201" s="95">
        <f>IF(T201&lt;&gt;"",SUM($X$10:X201),"")</f>
        <v>56508.369024849468</v>
      </c>
      <c r="Z201" s="95">
        <f t="shared" si="35"/>
        <v>40491.630975150547</v>
      </c>
    </row>
    <row r="202" spans="1:26">
      <c r="A202" s="3">
        <f t="shared" si="24"/>
        <v>192</v>
      </c>
      <c r="B202" s="12">
        <f t="shared" si="25"/>
        <v>47003</v>
      </c>
      <c r="C202" s="95">
        <f t="shared" si="26"/>
        <v>403.70603354669413</v>
      </c>
      <c r="D202" s="95">
        <f t="shared" si="27"/>
        <v>53.939912460374259</v>
      </c>
      <c r="E202" s="95">
        <f t="shared" si="28"/>
        <v>349.76612108631986</v>
      </c>
      <c r="F202" s="95">
        <f>IF(A202&lt;&gt;"",SUM($E$10:E202),"")</f>
        <v>59382.743999283135</v>
      </c>
      <c r="G202" s="95">
        <f t="shared" si="29"/>
        <v>40617.256000716909</v>
      </c>
      <c r="T202" s="3">
        <f t="shared" si="30"/>
        <v>192</v>
      </c>
      <c r="U202" s="12">
        <f t="shared" si="31"/>
        <v>47003</v>
      </c>
      <c r="V202" s="95">
        <f t="shared" si="32"/>
        <v>403.70603354669413</v>
      </c>
      <c r="W202" s="95">
        <f t="shared" si="33"/>
        <v>62.145758198357136</v>
      </c>
      <c r="X202" s="95">
        <f t="shared" si="34"/>
        <v>341.56027534833697</v>
      </c>
      <c r="Y202" s="95">
        <f>IF(T202&lt;&gt;"",SUM($X$10:X202),"")</f>
        <v>56849.929300197808</v>
      </c>
      <c r="Z202" s="95">
        <f t="shared" si="35"/>
        <v>40150.070699802207</v>
      </c>
    </row>
    <row r="203" spans="1:26">
      <c r="A203" s="3">
        <f t="shared" si="24"/>
        <v>193</v>
      </c>
      <c r="B203" s="12">
        <f t="shared" si="25"/>
        <v>47033</v>
      </c>
      <c r="C203" s="95">
        <f t="shared" si="26"/>
        <v>403.70603354669413</v>
      </c>
      <c r="D203" s="95">
        <f t="shared" si="27"/>
        <v>53.479387067610595</v>
      </c>
      <c r="E203" s="95">
        <f t="shared" si="28"/>
        <v>350.22664647908351</v>
      </c>
      <c r="F203" s="95">
        <f>IF(A203&lt;&gt;"",SUM($E$10:E203),"")</f>
        <v>59732.970645762216</v>
      </c>
      <c r="G203" s="95">
        <f t="shared" si="29"/>
        <v>40267.029354237828</v>
      </c>
      <c r="T203" s="3">
        <f t="shared" si="30"/>
        <v>193</v>
      </c>
      <c r="U203" s="12">
        <f t="shared" si="31"/>
        <v>47033</v>
      </c>
      <c r="V203" s="95">
        <f t="shared" si="32"/>
        <v>403.70603354669413</v>
      </c>
      <c r="W203" s="95">
        <f t="shared" si="33"/>
        <v>61.62153821089877</v>
      </c>
      <c r="X203" s="95">
        <f t="shared" si="34"/>
        <v>342.08449533579534</v>
      </c>
      <c r="Y203" s="95">
        <f>IF(T203&lt;&gt;"",SUM($X$10:X203),"")</f>
        <v>57192.013795533603</v>
      </c>
      <c r="Z203" s="95">
        <f t="shared" si="35"/>
        <v>39807.986204466411</v>
      </c>
    </row>
    <row r="204" spans="1:26">
      <c r="A204" s="3">
        <f t="shared" ref="A204:A267" si="36">IF(A203&lt;$G$4,A203+1,"")</f>
        <v>194</v>
      </c>
      <c r="B204" s="12">
        <f t="shared" ref="B204:B267" si="37">IF(A204&lt;&gt;"",EDATE($C$7,A204*12/$G$3),"")</f>
        <v>47064</v>
      </c>
      <c r="C204" s="95">
        <f t="shared" ref="C204:C267" si="38">IF(A204&lt;&gt;"",$G$6,"")</f>
        <v>403.70603354669413</v>
      </c>
      <c r="D204" s="95">
        <f t="shared" ref="D204:D267" si="39">IF(A204&lt;&gt;"",G203*$G$5,"")</f>
        <v>53.018255316413139</v>
      </c>
      <c r="E204" s="95">
        <f t="shared" ref="E204:E267" si="40">IF(A204&lt;&gt;"",C204-D204,"")</f>
        <v>350.68777823028097</v>
      </c>
      <c r="F204" s="95">
        <f>IF(A204&lt;&gt;"",SUM($E$10:E204),"")</f>
        <v>60083.6584239925</v>
      </c>
      <c r="G204" s="95">
        <f t="shared" ref="G204:G267" si="41">IF(A204&lt;&gt;"",G203-E204,"")</f>
        <v>39916.341576007544</v>
      </c>
      <c r="T204" s="3">
        <f t="shared" ref="T204:T267" si="42">IF(T203&lt;$G$4,T203+1,"")</f>
        <v>194</v>
      </c>
      <c r="U204" s="12">
        <f t="shared" ref="U204:U267" si="43">IF(T204&lt;&gt;"",EDATE($C$7,T204*12/$G$3),"")</f>
        <v>47064</v>
      </c>
      <c r="V204" s="95">
        <f t="shared" ref="V204:V267" si="44">IF(T204&lt;&gt;"",$G$6,"")</f>
        <v>403.70603354669413</v>
      </c>
      <c r="W204" s="95">
        <f t="shared" ref="W204:W267" si="45">IF(T204&lt;&gt;"",Z203*$Z$5,"")</f>
        <v>61.096513660922206</v>
      </c>
      <c r="X204" s="95">
        <f t="shared" ref="X204:X267" si="46">IF(T204&lt;&gt;"",V204-W204,"")</f>
        <v>342.60951988577193</v>
      </c>
      <c r="Y204" s="95">
        <f>IF(T204&lt;&gt;"",SUM($X$10:X204),"")</f>
        <v>57534.623315419376</v>
      </c>
      <c r="Z204" s="95">
        <f t="shared" ref="Z204:Z267" si="47">IF(T204&lt;&gt;"",Z203-X204,"")</f>
        <v>39465.376684580639</v>
      </c>
    </row>
    <row r="205" spans="1:26">
      <c r="A205" s="3">
        <f t="shared" si="36"/>
        <v>195</v>
      </c>
      <c r="B205" s="12">
        <f t="shared" si="37"/>
        <v>47094</v>
      </c>
      <c r="C205" s="95">
        <f t="shared" si="38"/>
        <v>403.70603354669413</v>
      </c>
      <c r="D205" s="95">
        <f t="shared" si="39"/>
        <v>52.556516408409934</v>
      </c>
      <c r="E205" s="95">
        <f t="shared" si="40"/>
        <v>351.14951713828418</v>
      </c>
      <c r="F205" s="95">
        <f>IF(A205&lt;&gt;"",SUM($E$10:E205),"")</f>
        <v>60434.807941130784</v>
      </c>
      <c r="G205" s="95">
        <f t="shared" si="41"/>
        <v>39565.192058869259</v>
      </c>
      <c r="T205" s="3">
        <f t="shared" si="42"/>
        <v>195</v>
      </c>
      <c r="U205" s="12">
        <f t="shared" si="43"/>
        <v>47094</v>
      </c>
      <c r="V205" s="95">
        <f t="shared" si="44"/>
        <v>403.70603354669413</v>
      </c>
      <c r="W205" s="95">
        <f t="shared" si="45"/>
        <v>60.570683313600732</v>
      </c>
      <c r="X205" s="95">
        <f t="shared" si="46"/>
        <v>343.13535023309339</v>
      </c>
      <c r="Y205" s="95">
        <f>IF(T205&lt;&gt;"",SUM($X$10:X205),"")</f>
        <v>57877.758665652473</v>
      </c>
      <c r="Z205" s="95">
        <f t="shared" si="47"/>
        <v>39122.241334347542</v>
      </c>
    </row>
    <row r="206" spans="1:26">
      <c r="A206" s="3">
        <f t="shared" si="36"/>
        <v>196</v>
      </c>
      <c r="B206" s="12">
        <f t="shared" si="37"/>
        <v>47125</v>
      </c>
      <c r="C206" s="95">
        <f t="shared" si="38"/>
        <v>403.70603354669413</v>
      </c>
      <c r="D206" s="95">
        <f t="shared" si="39"/>
        <v>52.094169544177859</v>
      </c>
      <c r="E206" s="95">
        <f t="shared" si="40"/>
        <v>351.61186400251626</v>
      </c>
      <c r="F206" s="95">
        <f>IF(A206&lt;&gt;"",SUM($E$10:E206),"")</f>
        <v>60786.419805133301</v>
      </c>
      <c r="G206" s="95">
        <f t="shared" si="41"/>
        <v>39213.580194866743</v>
      </c>
      <c r="T206" s="3">
        <f t="shared" si="42"/>
        <v>196</v>
      </c>
      <c r="U206" s="12">
        <f t="shared" si="43"/>
        <v>47125</v>
      </c>
      <c r="V206" s="95">
        <f t="shared" si="44"/>
        <v>403.70603354669413</v>
      </c>
      <c r="W206" s="95">
        <f t="shared" si="45"/>
        <v>60.044045932212434</v>
      </c>
      <c r="X206" s="95">
        <f t="shared" si="46"/>
        <v>343.66198761448169</v>
      </c>
      <c r="Y206" s="95">
        <f>IF(T206&lt;&gt;"",SUM($X$10:X206),"")</f>
        <v>58221.420653266956</v>
      </c>
      <c r="Z206" s="95">
        <f t="shared" si="47"/>
        <v>38778.579346733059</v>
      </c>
    </row>
    <row r="207" spans="1:26">
      <c r="A207" s="3">
        <f t="shared" si="36"/>
        <v>197</v>
      </c>
      <c r="B207" s="12">
        <f t="shared" si="37"/>
        <v>47156</v>
      </c>
      <c r="C207" s="95">
        <f t="shared" si="38"/>
        <v>403.70603354669413</v>
      </c>
      <c r="D207" s="95">
        <f t="shared" si="39"/>
        <v>51.631213923241212</v>
      </c>
      <c r="E207" s="95">
        <f t="shared" si="40"/>
        <v>352.07481962345292</v>
      </c>
      <c r="F207" s="95">
        <f>IF(A207&lt;&gt;"",SUM($E$10:E207),"")</f>
        <v>61138.494624756757</v>
      </c>
      <c r="G207" s="95">
        <f t="shared" si="41"/>
        <v>38861.505375243287</v>
      </c>
      <c r="T207" s="3">
        <f t="shared" si="42"/>
        <v>197</v>
      </c>
      <c r="U207" s="12">
        <f t="shared" si="43"/>
        <v>47156</v>
      </c>
      <c r="V207" s="95">
        <f t="shared" si="44"/>
        <v>403.70603354669413</v>
      </c>
      <c r="W207" s="95">
        <f t="shared" si="45"/>
        <v>59.516600278137318</v>
      </c>
      <c r="X207" s="95">
        <f t="shared" si="46"/>
        <v>344.1894332685568</v>
      </c>
      <c r="Y207" s="95">
        <f>IF(T207&lt;&gt;"",SUM($X$10:X207),"")</f>
        <v>58565.610086535511</v>
      </c>
      <c r="Z207" s="95">
        <f t="shared" si="47"/>
        <v>38434.389913464503</v>
      </c>
    </row>
    <row r="208" spans="1:26">
      <c r="A208" s="3">
        <f t="shared" si="36"/>
        <v>198</v>
      </c>
      <c r="B208" s="12">
        <f t="shared" si="37"/>
        <v>47184</v>
      </c>
      <c r="C208" s="95">
        <f t="shared" si="38"/>
        <v>403.70603354669413</v>
      </c>
      <c r="D208" s="95">
        <f t="shared" si="39"/>
        <v>51.167648744070327</v>
      </c>
      <c r="E208" s="95">
        <f t="shared" si="40"/>
        <v>352.5383848026238</v>
      </c>
      <c r="F208" s="95">
        <f>IF(A208&lt;&gt;"",SUM($E$10:E208),"")</f>
        <v>61491.033009559382</v>
      </c>
      <c r="G208" s="95">
        <f t="shared" si="41"/>
        <v>38508.966990440662</v>
      </c>
      <c r="T208" s="3">
        <f t="shared" si="42"/>
        <v>198</v>
      </c>
      <c r="U208" s="12">
        <f t="shared" si="43"/>
        <v>47184</v>
      </c>
      <c r="V208" s="95">
        <f t="shared" si="44"/>
        <v>403.70603354669413</v>
      </c>
      <c r="W208" s="95">
        <f t="shared" si="45"/>
        <v>58.988345110854375</v>
      </c>
      <c r="X208" s="95">
        <f t="shared" si="46"/>
        <v>344.71768843583976</v>
      </c>
      <c r="Y208" s="95">
        <f>IF(T208&lt;&gt;"",SUM($X$10:X208),"")</f>
        <v>58910.327774971352</v>
      </c>
      <c r="Z208" s="95">
        <f t="shared" si="47"/>
        <v>38089.672225028662</v>
      </c>
    </row>
    <row r="209" spans="1:26">
      <c r="A209" s="3">
        <f t="shared" si="36"/>
        <v>199</v>
      </c>
      <c r="B209" s="12">
        <f t="shared" si="37"/>
        <v>47215</v>
      </c>
      <c r="C209" s="95">
        <f t="shared" si="38"/>
        <v>403.70603354669413</v>
      </c>
      <c r="D209" s="95">
        <f t="shared" si="39"/>
        <v>50.703473204080204</v>
      </c>
      <c r="E209" s="95">
        <f t="shared" si="40"/>
        <v>353.00256034261395</v>
      </c>
      <c r="F209" s="95">
        <f>IF(A209&lt;&gt;"",SUM($E$10:E209),"")</f>
        <v>61844.035569901993</v>
      </c>
      <c r="G209" s="95">
        <f t="shared" si="41"/>
        <v>38155.964430098051</v>
      </c>
      <c r="T209" s="3">
        <f t="shared" si="42"/>
        <v>199</v>
      </c>
      <c r="U209" s="12">
        <f t="shared" si="43"/>
        <v>47215</v>
      </c>
      <c r="V209" s="95">
        <f t="shared" si="44"/>
        <v>403.70603354669413</v>
      </c>
      <c r="W209" s="95">
        <f t="shared" si="45"/>
        <v>58.459279187938662</v>
      </c>
      <c r="X209" s="95">
        <f t="shared" si="46"/>
        <v>345.24675435875548</v>
      </c>
      <c r="Y209" s="95">
        <f>IF(T209&lt;&gt;"",SUM($X$10:X209),"")</f>
        <v>59255.574529330108</v>
      </c>
      <c r="Z209" s="95">
        <f t="shared" si="47"/>
        <v>37744.425470669907</v>
      </c>
    </row>
    <row r="210" spans="1:26">
      <c r="A210" s="3">
        <f t="shared" si="36"/>
        <v>200</v>
      </c>
      <c r="B210" s="12">
        <f t="shared" si="37"/>
        <v>47245</v>
      </c>
      <c r="C210" s="95">
        <f t="shared" si="38"/>
        <v>403.70603354669413</v>
      </c>
      <c r="D210" s="95">
        <f t="shared" si="39"/>
        <v>50.238686499629104</v>
      </c>
      <c r="E210" s="95">
        <f t="shared" si="40"/>
        <v>353.467347047065</v>
      </c>
      <c r="F210" s="95">
        <f>IF(A210&lt;&gt;"",SUM($E$10:E210),"")</f>
        <v>62197.502916949059</v>
      </c>
      <c r="G210" s="95">
        <f t="shared" si="41"/>
        <v>37802.497083050985</v>
      </c>
      <c r="T210" s="3">
        <f t="shared" si="42"/>
        <v>200</v>
      </c>
      <c r="U210" s="12">
        <f t="shared" si="43"/>
        <v>47245</v>
      </c>
      <c r="V210" s="95">
        <f t="shared" si="44"/>
        <v>403.70603354669413</v>
      </c>
      <c r="W210" s="95">
        <f t="shared" si="45"/>
        <v>57.929401265058402</v>
      </c>
      <c r="X210" s="95">
        <f t="shared" si="46"/>
        <v>345.77663228163573</v>
      </c>
      <c r="Y210" s="95">
        <f>IF(T210&lt;&gt;"",SUM($X$10:X210),"")</f>
        <v>59601.351161611747</v>
      </c>
      <c r="Z210" s="95">
        <f t="shared" si="47"/>
        <v>37398.648838388268</v>
      </c>
    </row>
    <row r="211" spans="1:26">
      <c r="A211" s="3">
        <f t="shared" si="36"/>
        <v>201</v>
      </c>
      <c r="B211" s="12">
        <f t="shared" si="37"/>
        <v>47276</v>
      </c>
      <c r="C211" s="95">
        <f t="shared" si="38"/>
        <v>403.70603354669413</v>
      </c>
      <c r="D211" s="95">
        <f t="shared" si="39"/>
        <v>49.773287826017132</v>
      </c>
      <c r="E211" s="95">
        <f t="shared" si="40"/>
        <v>353.93274572067702</v>
      </c>
      <c r="F211" s="95">
        <f>IF(A211&lt;&gt;"",SUM($E$10:E211),"")</f>
        <v>62551.435662669734</v>
      </c>
      <c r="G211" s="95">
        <f t="shared" si="41"/>
        <v>37448.56433733031</v>
      </c>
      <c r="T211" s="3">
        <f t="shared" si="42"/>
        <v>201</v>
      </c>
      <c r="U211" s="12">
        <f t="shared" si="43"/>
        <v>47276</v>
      </c>
      <c r="V211" s="95">
        <f t="shared" si="44"/>
        <v>403.70603354669413</v>
      </c>
      <c r="W211" s="95">
        <f t="shared" si="45"/>
        <v>57.398710095972021</v>
      </c>
      <c r="X211" s="95">
        <f t="shared" si="46"/>
        <v>346.30732345072209</v>
      </c>
      <c r="Y211" s="95">
        <f>IF(T211&lt;&gt;"",SUM($X$10:X211),"")</f>
        <v>59947.658485062471</v>
      </c>
      <c r="Z211" s="95">
        <f t="shared" si="47"/>
        <v>37052.341514937543</v>
      </c>
    </row>
    <row r="212" spans="1:26">
      <c r="A212" s="3">
        <f t="shared" si="36"/>
        <v>202</v>
      </c>
      <c r="B212" s="12">
        <f t="shared" si="37"/>
        <v>47306</v>
      </c>
      <c r="C212" s="95">
        <f t="shared" si="38"/>
        <v>403.70603354669413</v>
      </c>
      <c r="D212" s="95">
        <f t="shared" si="39"/>
        <v>49.307276377484911</v>
      </c>
      <c r="E212" s="95">
        <f t="shared" si="40"/>
        <v>354.3987571692092</v>
      </c>
      <c r="F212" s="95">
        <f>IF(A212&lt;&gt;"",SUM($E$10:E212),"")</f>
        <v>62905.834419838946</v>
      </c>
      <c r="G212" s="95">
        <f t="shared" si="41"/>
        <v>37094.165580161098</v>
      </c>
      <c r="T212" s="3">
        <f t="shared" si="42"/>
        <v>202</v>
      </c>
      <c r="U212" s="12">
        <f t="shared" si="43"/>
        <v>47306</v>
      </c>
      <c r="V212" s="95">
        <f t="shared" si="44"/>
        <v>403.70603354669413</v>
      </c>
      <c r="W212" s="95">
        <f t="shared" si="45"/>
        <v>56.867204432525256</v>
      </c>
      <c r="X212" s="95">
        <f t="shared" si="46"/>
        <v>346.8388291141689</v>
      </c>
      <c r="Y212" s="95">
        <f>IF(T212&lt;&gt;"",SUM($X$10:X212),"")</f>
        <v>60294.497314176639</v>
      </c>
      <c r="Z212" s="95">
        <f t="shared" si="47"/>
        <v>36705.502685823376</v>
      </c>
    </row>
    <row r="213" spans="1:26">
      <c r="A213" s="3">
        <f t="shared" si="36"/>
        <v>203</v>
      </c>
      <c r="B213" s="12">
        <f t="shared" si="37"/>
        <v>47337</v>
      </c>
      <c r="C213" s="95">
        <f t="shared" si="38"/>
        <v>403.70603354669413</v>
      </c>
      <c r="D213" s="95">
        <f t="shared" si="39"/>
        <v>48.840651347212116</v>
      </c>
      <c r="E213" s="95">
        <f t="shared" si="40"/>
        <v>354.86538219948204</v>
      </c>
      <c r="F213" s="95">
        <f>IF(A213&lt;&gt;"",SUM($E$10:E213),"")</f>
        <v>63260.699802038427</v>
      </c>
      <c r="G213" s="95">
        <f t="shared" si="41"/>
        <v>36739.300197961617</v>
      </c>
      <c r="T213" s="3">
        <f t="shared" si="42"/>
        <v>203</v>
      </c>
      <c r="U213" s="12">
        <f t="shared" si="43"/>
        <v>47337</v>
      </c>
      <c r="V213" s="95">
        <f t="shared" si="44"/>
        <v>403.70603354669413</v>
      </c>
      <c r="W213" s="95">
        <f t="shared" si="45"/>
        <v>56.3348830246482</v>
      </c>
      <c r="X213" s="95">
        <f t="shared" si="46"/>
        <v>347.37115052204592</v>
      </c>
      <c r="Y213" s="95">
        <f>IF(T213&lt;&gt;"",SUM($X$10:X213),"")</f>
        <v>60641.868464698688</v>
      </c>
      <c r="Z213" s="95">
        <f t="shared" si="47"/>
        <v>36358.131535301327</v>
      </c>
    </row>
    <row r="214" spans="1:26">
      <c r="A214" s="3">
        <f t="shared" si="36"/>
        <v>204</v>
      </c>
      <c r="B214" s="12">
        <f t="shared" si="37"/>
        <v>47368</v>
      </c>
      <c r="C214" s="95">
        <f t="shared" si="38"/>
        <v>403.70603354669413</v>
      </c>
      <c r="D214" s="95">
        <f t="shared" si="39"/>
        <v>48.373411927316127</v>
      </c>
      <c r="E214" s="95">
        <f t="shared" si="40"/>
        <v>355.33262161937802</v>
      </c>
      <c r="F214" s="95">
        <f>IF(A214&lt;&gt;"",SUM($E$10:E214),"")</f>
        <v>63616.032423657802</v>
      </c>
      <c r="G214" s="95">
        <f t="shared" si="41"/>
        <v>36383.967576342242</v>
      </c>
      <c r="T214" s="3">
        <f t="shared" si="42"/>
        <v>204</v>
      </c>
      <c r="U214" s="12">
        <f t="shared" si="43"/>
        <v>47368</v>
      </c>
      <c r="V214" s="95">
        <f t="shared" si="44"/>
        <v>403.70603354669413</v>
      </c>
      <c r="W214" s="95">
        <f t="shared" si="45"/>
        <v>55.801744620352345</v>
      </c>
      <c r="X214" s="95">
        <f t="shared" si="46"/>
        <v>347.90428892634179</v>
      </c>
      <c r="Y214" s="95">
        <f>IF(T214&lt;&gt;"",SUM($X$10:X214),"")</f>
        <v>60989.772753625031</v>
      </c>
      <c r="Z214" s="95">
        <f t="shared" si="47"/>
        <v>36010.227246374983</v>
      </c>
    </row>
    <row r="215" spans="1:26">
      <c r="A215" s="3">
        <f t="shared" si="36"/>
        <v>205</v>
      </c>
      <c r="B215" s="12">
        <f t="shared" si="37"/>
        <v>47398</v>
      </c>
      <c r="C215" s="95">
        <f t="shared" si="38"/>
        <v>403.70603354669413</v>
      </c>
      <c r="D215" s="95">
        <f t="shared" si="39"/>
        <v>47.905557308850618</v>
      </c>
      <c r="E215" s="95">
        <f t="shared" si="40"/>
        <v>355.8004762378435</v>
      </c>
      <c r="F215" s="95">
        <f>IF(A215&lt;&gt;"",SUM($E$10:E215),"")</f>
        <v>63971.832899895642</v>
      </c>
      <c r="G215" s="95">
        <f t="shared" si="41"/>
        <v>36028.167100104401</v>
      </c>
      <c r="T215" s="3">
        <f t="shared" si="42"/>
        <v>205</v>
      </c>
      <c r="U215" s="12">
        <f t="shared" si="43"/>
        <v>47398</v>
      </c>
      <c r="V215" s="95">
        <f t="shared" si="44"/>
        <v>403.70603354669413</v>
      </c>
      <c r="W215" s="95">
        <f t="shared" si="45"/>
        <v>55.267787965727678</v>
      </c>
      <c r="X215" s="95">
        <f t="shared" si="46"/>
        <v>348.43824558096645</v>
      </c>
      <c r="Y215" s="95">
        <f>IF(T215&lt;&gt;"",SUM($X$10:X215),"")</f>
        <v>61338.210999206</v>
      </c>
      <c r="Z215" s="95">
        <f t="shared" si="47"/>
        <v>35661.789000794015</v>
      </c>
    </row>
    <row r="216" spans="1:26">
      <c r="A216" s="3">
        <f t="shared" si="36"/>
        <v>206</v>
      </c>
      <c r="B216" s="12">
        <f t="shared" si="37"/>
        <v>47429</v>
      </c>
      <c r="C216" s="95">
        <f t="shared" si="38"/>
        <v>403.70603354669413</v>
      </c>
      <c r="D216" s="95">
        <f t="shared" si="39"/>
        <v>47.437086681804132</v>
      </c>
      <c r="E216" s="95">
        <f t="shared" si="40"/>
        <v>356.26894686488998</v>
      </c>
      <c r="F216" s="95">
        <f>IF(A216&lt;&gt;"",SUM($E$10:E216),"")</f>
        <v>64328.101846760532</v>
      </c>
      <c r="G216" s="95">
        <f t="shared" si="41"/>
        <v>35671.898153239512</v>
      </c>
      <c r="T216" s="3">
        <f t="shared" si="42"/>
        <v>206</v>
      </c>
      <c r="U216" s="12">
        <f t="shared" si="43"/>
        <v>47429</v>
      </c>
      <c r="V216" s="95">
        <f t="shared" si="44"/>
        <v>403.70603354669413</v>
      </c>
      <c r="W216" s="95">
        <f t="shared" si="45"/>
        <v>54.7330118049397</v>
      </c>
      <c r="X216" s="95">
        <f t="shared" si="46"/>
        <v>348.97302174175445</v>
      </c>
      <c r="Y216" s="95">
        <f>IF(T216&lt;&gt;"",SUM($X$10:X216),"")</f>
        <v>61687.184020947752</v>
      </c>
      <c r="Z216" s="95">
        <f t="shared" si="47"/>
        <v>35312.815979052262</v>
      </c>
    </row>
    <row r="217" spans="1:26">
      <c r="A217" s="3">
        <f t="shared" si="36"/>
        <v>207</v>
      </c>
      <c r="B217" s="12">
        <f t="shared" si="37"/>
        <v>47459</v>
      </c>
      <c r="C217" s="95">
        <f t="shared" si="38"/>
        <v>403.70603354669413</v>
      </c>
      <c r="D217" s="95">
        <f t="shared" si="39"/>
        <v>46.967999235098695</v>
      </c>
      <c r="E217" s="95">
        <f t="shared" si="40"/>
        <v>356.73803431159541</v>
      </c>
      <c r="F217" s="95">
        <f>IF(A217&lt;&gt;"",SUM($E$10:E217),"")</f>
        <v>64684.839881072126</v>
      </c>
      <c r="G217" s="95">
        <f t="shared" si="41"/>
        <v>35315.160118927917</v>
      </c>
      <c r="T217" s="3">
        <f t="shared" si="42"/>
        <v>207</v>
      </c>
      <c r="U217" s="12">
        <f t="shared" si="43"/>
        <v>47459</v>
      </c>
      <c r="V217" s="95">
        <f t="shared" si="44"/>
        <v>403.70603354669413</v>
      </c>
      <c r="W217" s="95">
        <f t="shared" si="45"/>
        <v>54.197414880226482</v>
      </c>
      <c r="X217" s="95">
        <f t="shared" si="46"/>
        <v>349.50861866646767</v>
      </c>
      <c r="Y217" s="95">
        <f>IF(T217&lt;&gt;"",SUM($X$10:X217),"")</f>
        <v>62036.692639614223</v>
      </c>
      <c r="Z217" s="95">
        <f t="shared" si="47"/>
        <v>34963.307360385792</v>
      </c>
    </row>
    <row r="218" spans="1:26">
      <c r="A218" s="3">
        <f t="shared" si="36"/>
        <v>208</v>
      </c>
      <c r="B218" s="12">
        <f t="shared" si="37"/>
        <v>47490</v>
      </c>
      <c r="C218" s="95">
        <f t="shared" si="38"/>
        <v>403.70603354669413</v>
      </c>
      <c r="D218" s="95">
        <f t="shared" si="39"/>
        <v>46.498294156588429</v>
      </c>
      <c r="E218" s="95">
        <f t="shared" si="40"/>
        <v>357.2077393901057</v>
      </c>
      <c r="F218" s="95">
        <f>IF(A218&lt;&gt;"",SUM($E$10:E218),"")</f>
        <v>65042.047620462232</v>
      </c>
      <c r="G218" s="95">
        <f t="shared" si="41"/>
        <v>34957.952379537812</v>
      </c>
      <c r="T218" s="3">
        <f t="shared" si="42"/>
        <v>208</v>
      </c>
      <c r="U218" s="12">
        <f t="shared" si="43"/>
        <v>47490</v>
      </c>
      <c r="V218" s="95">
        <f t="shared" si="44"/>
        <v>403.70603354669413</v>
      </c>
      <c r="W218" s="95">
        <f t="shared" si="45"/>
        <v>53.660995931895705</v>
      </c>
      <c r="X218" s="95">
        <f t="shared" si="46"/>
        <v>350.04503761479845</v>
      </c>
      <c r="Y218" s="95">
        <f>IF(T218&lt;&gt;"",SUM($X$10:X218),"")</f>
        <v>62386.737677229023</v>
      </c>
      <c r="Z218" s="95">
        <f t="shared" si="47"/>
        <v>34613.262322770992</v>
      </c>
    </row>
    <row r="219" spans="1:26">
      <c r="A219" s="3">
        <f t="shared" si="36"/>
        <v>209</v>
      </c>
      <c r="B219" s="12">
        <f t="shared" si="37"/>
        <v>47521</v>
      </c>
      <c r="C219" s="95">
        <f t="shared" si="38"/>
        <v>403.70603354669413</v>
      </c>
      <c r="D219" s="95">
        <f t="shared" si="39"/>
        <v>46.027970633058118</v>
      </c>
      <c r="E219" s="95">
        <f t="shared" si="40"/>
        <v>357.67806291363604</v>
      </c>
      <c r="F219" s="95">
        <f>IF(A219&lt;&gt;"",SUM($E$10:E219),"")</f>
        <v>65399.725683375866</v>
      </c>
      <c r="G219" s="95">
        <f t="shared" si="41"/>
        <v>34600.274316624178</v>
      </c>
      <c r="T219" s="3">
        <f t="shared" si="42"/>
        <v>209</v>
      </c>
      <c r="U219" s="12">
        <f t="shared" si="43"/>
        <v>47521</v>
      </c>
      <c r="V219" s="95">
        <f t="shared" si="44"/>
        <v>403.70603354669413</v>
      </c>
      <c r="W219" s="95">
        <f t="shared" si="45"/>
        <v>53.1237536983217</v>
      </c>
      <c r="X219" s="95">
        <f t="shared" si="46"/>
        <v>350.58227984837242</v>
      </c>
      <c r="Y219" s="95">
        <f>IF(T219&lt;&gt;"",SUM($X$10:X219),"")</f>
        <v>62737.319957077394</v>
      </c>
      <c r="Z219" s="95">
        <f t="shared" si="47"/>
        <v>34262.68004292262</v>
      </c>
    </row>
    <row r="220" spans="1:26">
      <c r="A220" s="3">
        <f t="shared" si="36"/>
        <v>210</v>
      </c>
      <c r="B220" s="12">
        <f t="shared" si="37"/>
        <v>47549</v>
      </c>
      <c r="C220" s="95">
        <f t="shared" si="38"/>
        <v>403.70603354669413</v>
      </c>
      <c r="D220" s="95">
        <f t="shared" si="39"/>
        <v>45.557027850221836</v>
      </c>
      <c r="E220" s="95">
        <f t="shared" si="40"/>
        <v>358.14900569647227</v>
      </c>
      <c r="F220" s="95">
        <f>IF(A220&lt;&gt;"",SUM($E$10:E220),"")</f>
        <v>65757.874689072341</v>
      </c>
      <c r="G220" s="95">
        <f t="shared" si="41"/>
        <v>34242.125310927702</v>
      </c>
      <c r="T220" s="3">
        <f t="shared" si="42"/>
        <v>210</v>
      </c>
      <c r="U220" s="12">
        <f t="shared" si="43"/>
        <v>47549</v>
      </c>
      <c r="V220" s="95">
        <f t="shared" si="44"/>
        <v>403.70603354669413</v>
      </c>
      <c r="W220" s="95">
        <f t="shared" si="45"/>
        <v>52.585686915942489</v>
      </c>
      <c r="X220" s="95">
        <f t="shared" si="46"/>
        <v>351.12034663075167</v>
      </c>
      <c r="Y220" s="95">
        <f>IF(T220&lt;&gt;"",SUM($X$10:X220),"")</f>
        <v>63088.440303708143</v>
      </c>
      <c r="Z220" s="95">
        <f t="shared" si="47"/>
        <v>33911.559696291872</v>
      </c>
    </row>
    <row r="221" spans="1:26">
      <c r="A221" s="3">
        <f t="shared" si="36"/>
        <v>211</v>
      </c>
      <c r="B221" s="12">
        <f t="shared" si="37"/>
        <v>47580</v>
      </c>
      <c r="C221" s="95">
        <f t="shared" si="38"/>
        <v>403.70603354669413</v>
      </c>
      <c r="D221" s="95">
        <f t="shared" si="39"/>
        <v>45.085464992721477</v>
      </c>
      <c r="E221" s="95">
        <f t="shared" si="40"/>
        <v>358.62056855397265</v>
      </c>
      <c r="F221" s="95">
        <f>IF(A221&lt;&gt;"",SUM($E$10:E221),"")</f>
        <v>66116.495257626317</v>
      </c>
      <c r="G221" s="95">
        <f t="shared" si="41"/>
        <v>33883.504742373727</v>
      </c>
      <c r="T221" s="3">
        <f t="shared" si="42"/>
        <v>211</v>
      </c>
      <c r="U221" s="12">
        <f t="shared" si="43"/>
        <v>47580</v>
      </c>
      <c r="V221" s="95">
        <f t="shared" si="44"/>
        <v>403.70603354669413</v>
      </c>
      <c r="W221" s="95">
        <f t="shared" si="45"/>
        <v>52.046794319256797</v>
      </c>
      <c r="X221" s="95">
        <f t="shared" si="46"/>
        <v>351.65923922743735</v>
      </c>
      <c r="Y221" s="95">
        <f>IF(T221&lt;&gt;"",SUM($X$10:X221),"")</f>
        <v>63440.099542935583</v>
      </c>
      <c r="Z221" s="95">
        <f t="shared" si="47"/>
        <v>33559.900457064432</v>
      </c>
    </row>
    <row r="222" spans="1:26">
      <c r="A222" s="3">
        <f t="shared" si="36"/>
        <v>212</v>
      </c>
      <c r="B222" s="12">
        <f t="shared" si="37"/>
        <v>47610</v>
      </c>
      <c r="C222" s="95">
        <f t="shared" si="38"/>
        <v>403.70603354669413</v>
      </c>
      <c r="D222" s="95">
        <f t="shared" si="39"/>
        <v>44.61328124412541</v>
      </c>
      <c r="E222" s="95">
        <f t="shared" si="40"/>
        <v>359.09275230256873</v>
      </c>
      <c r="F222" s="95">
        <f>IF(A222&lt;&gt;"",SUM($E$10:E222),"")</f>
        <v>66475.588009928892</v>
      </c>
      <c r="G222" s="95">
        <f t="shared" si="41"/>
        <v>33524.411990071159</v>
      </c>
      <c r="T222" s="3">
        <f t="shared" si="42"/>
        <v>212</v>
      </c>
      <c r="U222" s="12">
        <f t="shared" si="43"/>
        <v>47610</v>
      </c>
      <c r="V222" s="95">
        <f t="shared" si="44"/>
        <v>403.70603354669413</v>
      </c>
      <c r="W222" s="95">
        <f t="shared" si="45"/>
        <v>51.50707464082106</v>
      </c>
      <c r="X222" s="95">
        <f t="shared" si="46"/>
        <v>352.19895890587304</v>
      </c>
      <c r="Y222" s="95">
        <f>IF(T222&lt;&gt;"",SUM($X$10:X222),"")</f>
        <v>63792.298501841455</v>
      </c>
      <c r="Z222" s="95">
        <f t="shared" si="47"/>
        <v>33207.70149815856</v>
      </c>
    </row>
    <row r="223" spans="1:26">
      <c r="A223" s="3">
        <f t="shared" si="36"/>
        <v>213</v>
      </c>
      <c r="B223" s="12">
        <f t="shared" si="37"/>
        <v>47641</v>
      </c>
      <c r="C223" s="95">
        <f t="shared" si="38"/>
        <v>403.70603354669413</v>
      </c>
      <c r="D223" s="95">
        <f t="shared" si="39"/>
        <v>44.140475786927027</v>
      </c>
      <c r="E223" s="95">
        <f t="shared" si="40"/>
        <v>359.5655577597671</v>
      </c>
      <c r="F223" s="95">
        <f>IF(A223&lt;&gt;"",SUM($E$10:E223),"")</f>
        <v>66835.153567688656</v>
      </c>
      <c r="G223" s="95">
        <f t="shared" si="41"/>
        <v>33164.846432311395</v>
      </c>
      <c r="T223" s="3">
        <f t="shared" si="42"/>
        <v>213</v>
      </c>
      <c r="U223" s="12">
        <f t="shared" si="43"/>
        <v>47641</v>
      </c>
      <c r="V223" s="95">
        <f t="shared" si="44"/>
        <v>403.70603354669413</v>
      </c>
      <c r="W223" s="95">
        <f t="shared" si="45"/>
        <v>50.966526611246508</v>
      </c>
      <c r="X223" s="95">
        <f t="shared" si="46"/>
        <v>352.73950693544759</v>
      </c>
      <c r="Y223" s="95">
        <f>IF(T223&lt;&gt;"",SUM($X$10:X223),"")</f>
        <v>64145.038008776901</v>
      </c>
      <c r="Z223" s="95">
        <f t="shared" si="47"/>
        <v>32854.961991223114</v>
      </c>
    </row>
    <row r="224" spans="1:26">
      <c r="A224" s="3">
        <f t="shared" si="36"/>
        <v>214</v>
      </c>
      <c r="B224" s="12">
        <f t="shared" si="37"/>
        <v>47671</v>
      </c>
      <c r="C224" s="95">
        <f t="shared" si="38"/>
        <v>403.70603354669413</v>
      </c>
      <c r="D224" s="95">
        <f t="shared" si="39"/>
        <v>43.667047802543337</v>
      </c>
      <c r="E224" s="95">
        <f t="shared" si="40"/>
        <v>360.03898574415081</v>
      </c>
      <c r="F224" s="95">
        <f>IF(A224&lt;&gt;"",SUM($E$10:E224),"")</f>
        <v>67195.192553432804</v>
      </c>
      <c r="G224" s="95">
        <f t="shared" si="41"/>
        <v>32804.807446567247</v>
      </c>
      <c r="T224" s="3">
        <f t="shared" si="42"/>
        <v>214</v>
      </c>
      <c r="U224" s="12">
        <f t="shared" si="43"/>
        <v>47671</v>
      </c>
      <c r="V224" s="95">
        <f t="shared" si="44"/>
        <v>403.70603354669413</v>
      </c>
      <c r="W224" s="95">
        <f t="shared" si="45"/>
        <v>50.425148959196115</v>
      </c>
      <c r="X224" s="95">
        <f t="shared" si="46"/>
        <v>353.28088458749801</v>
      </c>
      <c r="Y224" s="95">
        <f>IF(T224&lt;&gt;"",SUM($X$10:X224),"")</f>
        <v>64498.318893364398</v>
      </c>
      <c r="Z224" s="95">
        <f t="shared" si="47"/>
        <v>32501.681106635617</v>
      </c>
    </row>
    <row r="225" spans="1:26">
      <c r="A225" s="3">
        <f t="shared" si="36"/>
        <v>215</v>
      </c>
      <c r="B225" s="12">
        <f t="shared" si="37"/>
        <v>47702</v>
      </c>
      <c r="C225" s="95">
        <f t="shared" si="38"/>
        <v>403.70603354669413</v>
      </c>
      <c r="D225" s="95">
        <f t="shared" si="39"/>
        <v>43.192996471313542</v>
      </c>
      <c r="E225" s="95">
        <f t="shared" si="40"/>
        <v>360.51303707538057</v>
      </c>
      <c r="F225" s="95">
        <f>IF(A225&lt;&gt;"",SUM($E$10:E225),"")</f>
        <v>67555.70559050818</v>
      </c>
      <c r="G225" s="95">
        <f t="shared" si="41"/>
        <v>32444.294409491868</v>
      </c>
      <c r="T225" s="3">
        <f t="shared" si="42"/>
        <v>215</v>
      </c>
      <c r="U225" s="12">
        <f t="shared" si="43"/>
        <v>47702</v>
      </c>
      <c r="V225" s="95">
        <f t="shared" si="44"/>
        <v>403.70603354669413</v>
      </c>
      <c r="W225" s="95">
        <f t="shared" si="45"/>
        <v>49.882940411381632</v>
      </c>
      <c r="X225" s="95">
        <f t="shared" si="46"/>
        <v>353.82309313531249</v>
      </c>
      <c r="Y225" s="95">
        <f>IF(T225&lt;&gt;"",SUM($X$10:X225),"")</f>
        <v>64852.141986499708</v>
      </c>
      <c r="Z225" s="95">
        <f t="shared" si="47"/>
        <v>32147.858013500303</v>
      </c>
    </row>
    <row r="226" spans="1:26">
      <c r="A226" s="3">
        <f t="shared" si="36"/>
        <v>216</v>
      </c>
      <c r="B226" s="12">
        <f t="shared" si="37"/>
        <v>47733</v>
      </c>
      <c r="C226" s="95">
        <f t="shared" si="38"/>
        <v>403.70603354669413</v>
      </c>
      <c r="D226" s="95">
        <f t="shared" si="39"/>
        <v>42.718320972497629</v>
      </c>
      <c r="E226" s="95">
        <f t="shared" si="40"/>
        <v>360.98771257419651</v>
      </c>
      <c r="F226" s="95">
        <f>IF(A226&lt;&gt;"",SUM($E$10:E226),"")</f>
        <v>67916.693303082371</v>
      </c>
      <c r="G226" s="95">
        <f t="shared" si="41"/>
        <v>32083.306696917673</v>
      </c>
      <c r="T226" s="3">
        <f t="shared" si="42"/>
        <v>216</v>
      </c>
      <c r="U226" s="12">
        <f t="shared" si="43"/>
        <v>47733</v>
      </c>
      <c r="V226" s="95">
        <f t="shared" si="44"/>
        <v>403.70603354669413</v>
      </c>
      <c r="W226" s="95">
        <f t="shared" si="45"/>
        <v>49.339899692560593</v>
      </c>
      <c r="X226" s="95">
        <f t="shared" si="46"/>
        <v>354.36613385413352</v>
      </c>
      <c r="Y226" s="95">
        <f>IF(T226&lt;&gt;"",SUM($X$10:X226),"")</f>
        <v>65206.508120353843</v>
      </c>
      <c r="Z226" s="95">
        <f t="shared" si="47"/>
        <v>31793.491879646168</v>
      </c>
    </row>
    <row r="227" spans="1:26">
      <c r="A227" s="3">
        <f t="shared" si="36"/>
        <v>217</v>
      </c>
      <c r="B227" s="12">
        <f t="shared" si="37"/>
        <v>47763</v>
      </c>
      <c r="C227" s="95">
        <f t="shared" si="38"/>
        <v>403.70603354669413</v>
      </c>
      <c r="D227" s="95">
        <f t="shared" si="39"/>
        <v>42.243020484274936</v>
      </c>
      <c r="E227" s="95">
        <f t="shared" si="40"/>
        <v>361.46301306241918</v>
      </c>
      <c r="F227" s="95">
        <f>IF(A227&lt;&gt;"",SUM($E$10:E227),"")</f>
        <v>68278.156316144785</v>
      </c>
      <c r="G227" s="95">
        <f t="shared" si="41"/>
        <v>31721.843683855252</v>
      </c>
      <c r="T227" s="3">
        <f t="shared" si="42"/>
        <v>217</v>
      </c>
      <c r="U227" s="12">
        <f t="shared" si="43"/>
        <v>47763</v>
      </c>
      <c r="V227" s="95">
        <f t="shared" si="44"/>
        <v>403.70603354669413</v>
      </c>
      <c r="W227" s="95">
        <f t="shared" si="45"/>
        <v>48.796025525533324</v>
      </c>
      <c r="X227" s="95">
        <f t="shared" si="46"/>
        <v>354.91000802116082</v>
      </c>
      <c r="Y227" s="95">
        <f>IF(T227&lt;&gt;"",SUM($X$10:X227),"")</f>
        <v>65561.418128375008</v>
      </c>
      <c r="Z227" s="95">
        <f t="shared" si="47"/>
        <v>31438.581871625007</v>
      </c>
    </row>
    <row r="228" spans="1:26">
      <c r="A228" s="3">
        <f t="shared" si="36"/>
        <v>218</v>
      </c>
      <c r="B228" s="12">
        <f t="shared" si="37"/>
        <v>47794</v>
      </c>
      <c r="C228" s="95">
        <f t="shared" si="38"/>
        <v>403.70603354669413</v>
      </c>
      <c r="D228" s="95">
        <f t="shared" si="39"/>
        <v>41.767094183742749</v>
      </c>
      <c r="E228" s="95">
        <f t="shared" si="40"/>
        <v>361.93893936295137</v>
      </c>
      <c r="F228" s="95">
        <f>IF(A228&lt;&gt;"",SUM($E$10:E228),"")</f>
        <v>68640.095255507738</v>
      </c>
      <c r="G228" s="95">
        <f t="shared" si="41"/>
        <v>31359.904744492302</v>
      </c>
      <c r="T228" s="3">
        <f t="shared" si="42"/>
        <v>218</v>
      </c>
      <c r="U228" s="12">
        <f t="shared" si="43"/>
        <v>47794</v>
      </c>
      <c r="V228" s="95">
        <f t="shared" si="44"/>
        <v>403.70603354669413</v>
      </c>
      <c r="W228" s="95">
        <f t="shared" si="45"/>
        <v>48.251316631139915</v>
      </c>
      <c r="X228" s="95">
        <f t="shared" si="46"/>
        <v>355.45471691555423</v>
      </c>
      <c r="Y228" s="95">
        <f>IF(T228&lt;&gt;"",SUM($X$10:X228),"")</f>
        <v>65916.872845290563</v>
      </c>
      <c r="Z228" s="95">
        <f t="shared" si="47"/>
        <v>31083.127154709451</v>
      </c>
    </row>
    <row r="229" spans="1:26">
      <c r="A229" s="3">
        <f t="shared" si="36"/>
        <v>219</v>
      </c>
      <c r="B229" s="12">
        <f t="shared" si="37"/>
        <v>47824</v>
      </c>
      <c r="C229" s="95">
        <f t="shared" si="38"/>
        <v>403.70603354669413</v>
      </c>
      <c r="D229" s="95">
        <f t="shared" si="39"/>
        <v>41.290541246914863</v>
      </c>
      <c r="E229" s="95">
        <f t="shared" si="40"/>
        <v>362.41549229977926</v>
      </c>
      <c r="F229" s="95">
        <f>IF(A229&lt;&gt;"",SUM($E$10:E229),"")</f>
        <v>69002.510747807522</v>
      </c>
      <c r="G229" s="95">
        <f t="shared" si="41"/>
        <v>30997.489252192521</v>
      </c>
      <c r="T229" s="3">
        <f t="shared" si="42"/>
        <v>219</v>
      </c>
      <c r="U229" s="12">
        <f t="shared" si="43"/>
        <v>47824</v>
      </c>
      <c r="V229" s="95">
        <f t="shared" si="44"/>
        <v>403.70603354669413</v>
      </c>
      <c r="W229" s="95">
        <f t="shared" si="45"/>
        <v>47.70577172825724</v>
      </c>
      <c r="X229" s="95">
        <f t="shared" si="46"/>
        <v>356.00026181843691</v>
      </c>
      <c r="Y229" s="95">
        <f>IF(T229&lt;&gt;"",SUM($X$10:X229),"")</f>
        <v>66272.873107109001</v>
      </c>
      <c r="Z229" s="95">
        <f t="shared" si="47"/>
        <v>30727.126892891014</v>
      </c>
    </row>
    <row r="230" spans="1:26">
      <c r="A230" s="3">
        <f t="shared" si="36"/>
        <v>220</v>
      </c>
      <c r="B230" s="12">
        <f t="shared" si="37"/>
        <v>47855</v>
      </c>
      <c r="C230" s="95">
        <f t="shared" si="38"/>
        <v>403.70603354669413</v>
      </c>
      <c r="D230" s="95">
        <f t="shared" si="39"/>
        <v>40.813360848720151</v>
      </c>
      <c r="E230" s="95">
        <f t="shared" si="40"/>
        <v>362.89267269797398</v>
      </c>
      <c r="F230" s="95">
        <f>IF(A230&lt;&gt;"",SUM($E$10:E230),"")</f>
        <v>69365.403420505492</v>
      </c>
      <c r="G230" s="95">
        <f t="shared" si="41"/>
        <v>30634.596579494548</v>
      </c>
      <c r="T230" s="3">
        <f t="shared" si="42"/>
        <v>220</v>
      </c>
      <c r="U230" s="12">
        <f t="shared" si="43"/>
        <v>47855</v>
      </c>
      <c r="V230" s="95">
        <f t="shared" si="44"/>
        <v>403.70603354669413</v>
      </c>
      <c r="W230" s="95">
        <f t="shared" si="45"/>
        <v>47.159389533795931</v>
      </c>
      <c r="X230" s="95">
        <f t="shared" si="46"/>
        <v>356.54664401289818</v>
      </c>
      <c r="Y230" s="95">
        <f>IF(T230&lt;&gt;"",SUM($X$10:X230),"")</f>
        <v>66629.419751121895</v>
      </c>
      <c r="Z230" s="95">
        <f t="shared" si="47"/>
        <v>30370.580248878116</v>
      </c>
    </row>
    <row r="231" spans="1:26">
      <c r="A231" s="3">
        <f t="shared" si="36"/>
        <v>221</v>
      </c>
      <c r="B231" s="12">
        <f t="shared" si="37"/>
        <v>47886</v>
      </c>
      <c r="C231" s="95">
        <f t="shared" si="38"/>
        <v>403.70603354669413</v>
      </c>
      <c r="D231" s="95">
        <f t="shared" si="39"/>
        <v>40.335552163001154</v>
      </c>
      <c r="E231" s="95">
        <f t="shared" si="40"/>
        <v>363.370481383693</v>
      </c>
      <c r="F231" s="95">
        <f>IF(A231&lt;&gt;"",SUM($E$10:E231),"")</f>
        <v>69728.773901889188</v>
      </c>
      <c r="G231" s="95">
        <f t="shared" si="41"/>
        <v>30271.226098110856</v>
      </c>
      <c r="T231" s="3">
        <f t="shared" si="42"/>
        <v>221</v>
      </c>
      <c r="U231" s="12">
        <f t="shared" si="43"/>
        <v>47886</v>
      </c>
      <c r="V231" s="95">
        <f t="shared" si="44"/>
        <v>403.70603354669413</v>
      </c>
      <c r="W231" s="95">
        <f t="shared" si="45"/>
        <v>46.612168762697344</v>
      </c>
      <c r="X231" s="95">
        <f t="shared" si="46"/>
        <v>357.09386478399676</v>
      </c>
      <c r="Y231" s="95">
        <f>IF(T231&lt;&gt;"",SUM($X$10:X231),"")</f>
        <v>66986.513615905889</v>
      </c>
      <c r="Z231" s="95">
        <f t="shared" si="47"/>
        <v>30013.486384094118</v>
      </c>
    </row>
    <row r="232" spans="1:26">
      <c r="A232" s="3">
        <f t="shared" si="36"/>
        <v>222</v>
      </c>
      <c r="B232" s="12">
        <f t="shared" si="37"/>
        <v>47914</v>
      </c>
      <c r="C232" s="95">
        <f t="shared" si="38"/>
        <v>403.70603354669413</v>
      </c>
      <c r="D232" s="95">
        <f t="shared" si="39"/>
        <v>39.857114362512625</v>
      </c>
      <c r="E232" s="95">
        <f t="shared" si="40"/>
        <v>363.84891918418151</v>
      </c>
      <c r="F232" s="95">
        <f>IF(A232&lt;&gt;"",SUM($E$10:E232),"")</f>
        <v>70092.622821073368</v>
      </c>
      <c r="G232" s="95">
        <f t="shared" si="41"/>
        <v>29907.377178926676</v>
      </c>
      <c r="T232" s="3">
        <f t="shared" si="42"/>
        <v>222</v>
      </c>
      <c r="U232" s="12">
        <f t="shared" si="43"/>
        <v>47914</v>
      </c>
      <c r="V232" s="95">
        <f t="shared" si="44"/>
        <v>403.70603354669413</v>
      </c>
      <c r="W232" s="95">
        <f t="shared" si="45"/>
        <v>46.06410812793056</v>
      </c>
      <c r="X232" s="95">
        <f t="shared" si="46"/>
        <v>357.64192541876355</v>
      </c>
      <c r="Y232" s="95">
        <f>IF(T232&lt;&gt;"",SUM($X$10:X232),"")</f>
        <v>67344.155541324653</v>
      </c>
      <c r="Z232" s="95">
        <f t="shared" si="47"/>
        <v>29655.844458675354</v>
      </c>
    </row>
    <row r="233" spans="1:26">
      <c r="A233" s="3">
        <f t="shared" si="36"/>
        <v>223</v>
      </c>
      <c r="B233" s="12">
        <f t="shared" si="37"/>
        <v>47945</v>
      </c>
      <c r="C233" s="95">
        <f t="shared" si="38"/>
        <v>403.70603354669413</v>
      </c>
      <c r="D233" s="95">
        <f t="shared" si="39"/>
        <v>39.378046618920123</v>
      </c>
      <c r="E233" s="95">
        <f t="shared" si="40"/>
        <v>364.32798692777402</v>
      </c>
      <c r="F233" s="95">
        <f>IF(A233&lt;&gt;"",SUM($E$10:E233),"")</f>
        <v>70456.950808001144</v>
      </c>
      <c r="G233" s="95">
        <f t="shared" si="41"/>
        <v>29543.0491919989</v>
      </c>
      <c r="T233" s="3">
        <f t="shared" si="42"/>
        <v>223</v>
      </c>
      <c r="U233" s="12">
        <f t="shared" si="43"/>
        <v>47945</v>
      </c>
      <c r="V233" s="95">
        <f t="shared" si="44"/>
        <v>403.70603354669413</v>
      </c>
      <c r="W233" s="95">
        <f t="shared" si="45"/>
        <v>45.515206340489371</v>
      </c>
      <c r="X233" s="95">
        <f t="shared" si="46"/>
        <v>358.19082720620474</v>
      </c>
      <c r="Y233" s="95">
        <f>IF(T233&lt;&gt;"",SUM($X$10:X233),"")</f>
        <v>67702.346368530852</v>
      </c>
      <c r="Z233" s="95">
        <f t="shared" si="47"/>
        <v>29297.653631469148</v>
      </c>
    </row>
    <row r="234" spans="1:26">
      <c r="A234" s="3">
        <f t="shared" si="36"/>
        <v>224</v>
      </c>
      <c r="B234" s="12">
        <f t="shared" si="37"/>
        <v>47975</v>
      </c>
      <c r="C234" s="95">
        <f t="shared" si="38"/>
        <v>403.70603354669413</v>
      </c>
      <c r="D234" s="95">
        <f t="shared" si="39"/>
        <v>38.89834810279855</v>
      </c>
      <c r="E234" s="95">
        <f t="shared" si="40"/>
        <v>364.80768544389559</v>
      </c>
      <c r="F234" s="95">
        <f>IF(A234&lt;&gt;"",SUM($E$10:E234),"")</f>
        <v>70821.758493445042</v>
      </c>
      <c r="G234" s="95">
        <f t="shared" si="41"/>
        <v>29178.241506555005</v>
      </c>
      <c r="T234" s="3">
        <f t="shared" si="42"/>
        <v>224</v>
      </c>
      <c r="U234" s="12">
        <f t="shared" si="43"/>
        <v>47975</v>
      </c>
      <c r="V234" s="95">
        <f t="shared" si="44"/>
        <v>403.70603354669413</v>
      </c>
      <c r="W234" s="95">
        <f t="shared" si="45"/>
        <v>44.965462109389186</v>
      </c>
      <c r="X234" s="95">
        <f t="shared" si="46"/>
        <v>358.74057143730494</v>
      </c>
      <c r="Y234" s="95">
        <f>IF(T234&lt;&gt;"",SUM($X$10:X234),"")</f>
        <v>68061.086939968154</v>
      </c>
      <c r="Z234" s="95">
        <f t="shared" si="47"/>
        <v>28938.913060031842</v>
      </c>
    </row>
    <row r="235" spans="1:26">
      <c r="A235" s="3">
        <f t="shared" si="36"/>
        <v>225</v>
      </c>
      <c r="B235" s="12">
        <f t="shared" si="37"/>
        <v>48006</v>
      </c>
      <c r="C235" s="95">
        <f t="shared" si="38"/>
        <v>403.70603354669413</v>
      </c>
      <c r="D235" s="95">
        <f t="shared" si="39"/>
        <v>38.418017983630762</v>
      </c>
      <c r="E235" s="95">
        <f t="shared" si="40"/>
        <v>365.28801556306337</v>
      </c>
      <c r="F235" s="95">
        <f>IF(A235&lt;&gt;"",SUM($E$10:E235),"")</f>
        <v>71187.046509008112</v>
      </c>
      <c r="G235" s="95">
        <f t="shared" si="41"/>
        <v>28812.953490991942</v>
      </c>
      <c r="T235" s="3">
        <f t="shared" si="42"/>
        <v>225</v>
      </c>
      <c r="U235" s="12">
        <f t="shared" si="43"/>
        <v>48006</v>
      </c>
      <c r="V235" s="95">
        <f t="shared" si="44"/>
        <v>403.70603354669413</v>
      </c>
      <c r="W235" s="95">
        <f t="shared" si="45"/>
        <v>44.414874141664079</v>
      </c>
      <c r="X235" s="95">
        <f t="shared" si="46"/>
        <v>359.29115940503004</v>
      </c>
      <c r="Y235" s="95">
        <f>IF(T235&lt;&gt;"",SUM($X$10:X235),"")</f>
        <v>68420.378099373178</v>
      </c>
      <c r="Z235" s="95">
        <f t="shared" si="47"/>
        <v>28579.621900626811</v>
      </c>
    </row>
    <row r="236" spans="1:26">
      <c r="A236" s="3">
        <f t="shared" si="36"/>
        <v>226</v>
      </c>
      <c r="B236" s="12">
        <f t="shared" si="37"/>
        <v>48036</v>
      </c>
      <c r="C236" s="95">
        <f t="shared" si="38"/>
        <v>403.70603354669413</v>
      </c>
      <c r="D236" s="95">
        <f t="shared" si="39"/>
        <v>37.937055429806058</v>
      </c>
      <c r="E236" s="95">
        <f t="shared" si="40"/>
        <v>365.76897811688809</v>
      </c>
      <c r="F236" s="95">
        <f>IF(A236&lt;&gt;"",SUM($E$10:E236),"")</f>
        <v>71552.815487125001</v>
      </c>
      <c r="G236" s="95">
        <f t="shared" si="41"/>
        <v>28447.184512875054</v>
      </c>
      <c r="T236" s="3">
        <f t="shared" si="42"/>
        <v>226</v>
      </c>
      <c r="U236" s="12">
        <f t="shared" si="43"/>
        <v>48036</v>
      </c>
      <c r="V236" s="95">
        <f t="shared" si="44"/>
        <v>403.70603354669413</v>
      </c>
      <c r="W236" s="95">
        <f t="shared" si="45"/>
        <v>43.863441142363669</v>
      </c>
      <c r="X236" s="95">
        <f t="shared" si="46"/>
        <v>359.84259240433045</v>
      </c>
      <c r="Y236" s="95">
        <f>IF(T236&lt;&gt;"",SUM($X$10:X236),"")</f>
        <v>68780.220691777504</v>
      </c>
      <c r="Z236" s="95">
        <f t="shared" si="47"/>
        <v>28219.779308222482</v>
      </c>
    </row>
    <row r="237" spans="1:26">
      <c r="A237" s="3">
        <f t="shared" si="36"/>
        <v>227</v>
      </c>
      <c r="B237" s="12">
        <f t="shared" si="37"/>
        <v>48067</v>
      </c>
      <c r="C237" s="95">
        <f t="shared" si="38"/>
        <v>403.70603354669413</v>
      </c>
      <c r="D237" s="95">
        <f t="shared" si="39"/>
        <v>37.455459608618824</v>
      </c>
      <c r="E237" s="95">
        <f t="shared" si="40"/>
        <v>366.25057393807532</v>
      </c>
      <c r="F237" s="95">
        <f>IF(A237&lt;&gt;"",SUM($E$10:E237),"")</f>
        <v>71919.066061063073</v>
      </c>
      <c r="G237" s="95">
        <f t="shared" si="41"/>
        <v>28080.933938936978</v>
      </c>
      <c r="T237" s="3">
        <f t="shared" si="42"/>
        <v>227</v>
      </c>
      <c r="U237" s="12">
        <f t="shared" si="43"/>
        <v>48067</v>
      </c>
      <c r="V237" s="95">
        <f t="shared" si="44"/>
        <v>403.70603354669413</v>
      </c>
      <c r="W237" s="95">
        <f t="shared" si="45"/>
        <v>43.311161814550147</v>
      </c>
      <c r="X237" s="95">
        <f t="shared" si="46"/>
        <v>360.394871732144</v>
      </c>
      <c r="Y237" s="95">
        <f>IF(T237&lt;&gt;"",SUM($X$10:X237),"")</f>
        <v>69140.615563509651</v>
      </c>
      <c r="Z237" s="95">
        <f t="shared" si="47"/>
        <v>27859.384436490338</v>
      </c>
    </row>
    <row r="238" spans="1:26">
      <c r="A238" s="3">
        <f t="shared" si="36"/>
        <v>228</v>
      </c>
      <c r="B238" s="12">
        <f t="shared" si="37"/>
        <v>48098</v>
      </c>
      <c r="C238" s="95">
        <f t="shared" si="38"/>
        <v>403.70603354669413</v>
      </c>
      <c r="D238" s="95">
        <f t="shared" si="39"/>
        <v>36.973229686267025</v>
      </c>
      <c r="E238" s="95">
        <f t="shared" si="40"/>
        <v>366.73280386042711</v>
      </c>
      <c r="F238" s="95">
        <f>IF(A238&lt;&gt;"",SUM($E$10:E238),"")</f>
        <v>72285.798864923505</v>
      </c>
      <c r="G238" s="95">
        <f t="shared" si="41"/>
        <v>27714.20113507655</v>
      </c>
      <c r="T238" s="3">
        <f t="shared" si="42"/>
        <v>228</v>
      </c>
      <c r="U238" s="12">
        <f t="shared" si="43"/>
        <v>48098</v>
      </c>
      <c r="V238" s="95">
        <f t="shared" si="44"/>
        <v>403.70603354669413</v>
      </c>
      <c r="W238" s="95">
        <f t="shared" si="45"/>
        <v>42.758034859295158</v>
      </c>
      <c r="X238" s="95">
        <f t="shared" si="46"/>
        <v>360.94799868739898</v>
      </c>
      <c r="Y238" s="95">
        <f>IF(T238&lt;&gt;"",SUM($X$10:X238),"")</f>
        <v>69501.563562197043</v>
      </c>
      <c r="Z238" s="95">
        <f t="shared" si="47"/>
        <v>27498.436437802939</v>
      </c>
    </row>
    <row r="239" spans="1:26">
      <c r="A239" s="3">
        <f t="shared" si="36"/>
        <v>229</v>
      </c>
      <c r="B239" s="12">
        <f t="shared" si="37"/>
        <v>48128</v>
      </c>
      <c r="C239" s="95">
        <f t="shared" si="38"/>
        <v>403.70603354669413</v>
      </c>
      <c r="D239" s="95">
        <f t="shared" si="39"/>
        <v>36.49036482785079</v>
      </c>
      <c r="E239" s="95">
        <f t="shared" si="40"/>
        <v>367.21566871884335</v>
      </c>
      <c r="F239" s="95">
        <f>IF(A239&lt;&gt;"",SUM($E$10:E239),"")</f>
        <v>72653.014533642345</v>
      </c>
      <c r="G239" s="95">
        <f t="shared" si="41"/>
        <v>27346.985466357706</v>
      </c>
      <c r="T239" s="3">
        <f t="shared" si="42"/>
        <v>229</v>
      </c>
      <c r="U239" s="12">
        <f t="shared" si="43"/>
        <v>48128</v>
      </c>
      <c r="V239" s="95">
        <f t="shared" si="44"/>
        <v>403.70603354669413</v>
      </c>
      <c r="W239" s="95">
        <f t="shared" si="45"/>
        <v>42.20405897567678</v>
      </c>
      <c r="X239" s="95">
        <f t="shared" si="46"/>
        <v>361.50197457101734</v>
      </c>
      <c r="Y239" s="95">
        <f>IF(T239&lt;&gt;"",SUM($X$10:X239),"")</f>
        <v>69863.065536768059</v>
      </c>
      <c r="Z239" s="95">
        <f t="shared" si="47"/>
        <v>27136.934463231923</v>
      </c>
    </row>
    <row r="240" spans="1:26">
      <c r="A240" s="3">
        <f t="shared" si="36"/>
        <v>230</v>
      </c>
      <c r="B240" s="12">
        <f t="shared" si="37"/>
        <v>48159</v>
      </c>
      <c r="C240" s="95">
        <f t="shared" si="38"/>
        <v>403.70603354669413</v>
      </c>
      <c r="D240" s="95">
        <f t="shared" si="39"/>
        <v>36.00686419737098</v>
      </c>
      <c r="E240" s="95">
        <f t="shared" si="40"/>
        <v>367.69916934932314</v>
      </c>
      <c r="F240" s="95">
        <f>IF(A240&lt;&gt;"",SUM($E$10:E240),"")</f>
        <v>73020.713702991663</v>
      </c>
      <c r="G240" s="95">
        <f t="shared" si="41"/>
        <v>26979.286297008384</v>
      </c>
      <c r="T240" s="3">
        <f t="shared" si="42"/>
        <v>230</v>
      </c>
      <c r="U240" s="12">
        <f t="shared" si="43"/>
        <v>48159</v>
      </c>
      <c r="V240" s="95">
        <f t="shared" si="44"/>
        <v>403.70603354669413</v>
      </c>
      <c r="W240" s="95">
        <f t="shared" si="45"/>
        <v>41.649232860776493</v>
      </c>
      <c r="X240" s="95">
        <f t="shared" si="46"/>
        <v>362.05680068591766</v>
      </c>
      <c r="Y240" s="95">
        <f>IF(T240&lt;&gt;"",SUM($X$10:X240),"")</f>
        <v>70225.122337453984</v>
      </c>
      <c r="Z240" s="95">
        <f t="shared" si="47"/>
        <v>26774.877662546005</v>
      </c>
    </row>
    <row r="241" spans="1:26">
      <c r="A241" s="3">
        <f t="shared" si="36"/>
        <v>231</v>
      </c>
      <c r="B241" s="12">
        <f t="shared" si="37"/>
        <v>48189</v>
      </c>
      <c r="C241" s="95">
        <f t="shared" si="38"/>
        <v>403.70603354669413</v>
      </c>
      <c r="D241" s="95">
        <f t="shared" si="39"/>
        <v>35.522726957727706</v>
      </c>
      <c r="E241" s="95">
        <f t="shared" si="40"/>
        <v>368.18330658896645</v>
      </c>
      <c r="F241" s="95">
        <f>IF(A241&lt;&gt;"",SUM($E$10:E241),"")</f>
        <v>73388.897009580629</v>
      </c>
      <c r="G241" s="95">
        <f t="shared" si="41"/>
        <v>26611.102990419418</v>
      </c>
      <c r="T241" s="3">
        <f t="shared" si="42"/>
        <v>231</v>
      </c>
      <c r="U241" s="12">
        <f t="shared" si="43"/>
        <v>48189</v>
      </c>
      <c r="V241" s="95">
        <f t="shared" si="44"/>
        <v>403.70603354669413</v>
      </c>
      <c r="W241" s="95">
        <f t="shared" si="45"/>
        <v>41.093555209676047</v>
      </c>
      <c r="X241" s="95">
        <f t="shared" si="46"/>
        <v>362.6124783370181</v>
      </c>
      <c r="Y241" s="95">
        <f>IF(T241&lt;&gt;"",SUM($X$10:X241),"")</f>
        <v>70587.734815791002</v>
      </c>
      <c r="Z241" s="95">
        <f t="shared" si="47"/>
        <v>26412.265184208987</v>
      </c>
    </row>
    <row r="242" spans="1:26">
      <c r="A242" s="3">
        <f t="shared" si="36"/>
        <v>232</v>
      </c>
      <c r="B242" s="12">
        <f t="shared" si="37"/>
        <v>48220</v>
      </c>
      <c r="C242" s="95">
        <f t="shared" si="38"/>
        <v>403.70603354669413</v>
      </c>
      <c r="D242" s="95">
        <f t="shared" si="39"/>
        <v>35.037952270718904</v>
      </c>
      <c r="E242" s="95">
        <f t="shared" si="40"/>
        <v>368.66808127597523</v>
      </c>
      <c r="F242" s="95">
        <f>IF(A242&lt;&gt;"",SUM($E$10:E242),"")</f>
        <v>73757.565090856602</v>
      </c>
      <c r="G242" s="95">
        <f t="shared" si="41"/>
        <v>26242.434909143441</v>
      </c>
      <c r="T242" s="3">
        <f t="shared" si="42"/>
        <v>232</v>
      </c>
      <c r="U242" s="12">
        <f t="shared" si="43"/>
        <v>48220</v>
      </c>
      <c r="V242" s="95">
        <f t="shared" si="44"/>
        <v>403.70603354669413</v>
      </c>
      <c r="W242" s="95">
        <f t="shared" si="45"/>
        <v>40.537024715454443</v>
      </c>
      <c r="X242" s="95">
        <f t="shared" si="46"/>
        <v>363.16900883123969</v>
      </c>
      <c r="Y242" s="95">
        <f>IF(T242&lt;&gt;"",SUM($X$10:X242),"")</f>
        <v>70950.903824622248</v>
      </c>
      <c r="Z242" s="95">
        <f t="shared" si="47"/>
        <v>26049.096175377748</v>
      </c>
    </row>
    <row r="243" spans="1:26">
      <c r="A243" s="3">
        <f t="shared" si="36"/>
        <v>233</v>
      </c>
      <c r="B243" s="12">
        <f t="shared" si="37"/>
        <v>48251</v>
      </c>
      <c r="C243" s="95">
        <f t="shared" si="38"/>
        <v>403.70603354669413</v>
      </c>
      <c r="D243" s="95">
        <f t="shared" si="39"/>
        <v>34.552539297038869</v>
      </c>
      <c r="E243" s="95">
        <f t="shared" si="40"/>
        <v>369.15349424965524</v>
      </c>
      <c r="F243" s="95">
        <f>IF(A243&lt;&gt;"",SUM($E$10:E243),"")</f>
        <v>74126.718585106253</v>
      </c>
      <c r="G243" s="95">
        <f t="shared" si="41"/>
        <v>25873.281414893787</v>
      </c>
      <c r="T243" s="3">
        <f t="shared" si="42"/>
        <v>233</v>
      </c>
      <c r="U243" s="12">
        <f t="shared" si="43"/>
        <v>48251</v>
      </c>
      <c r="V243" s="95">
        <f t="shared" si="44"/>
        <v>403.70603354669413</v>
      </c>
      <c r="W243" s="95">
        <f t="shared" si="45"/>
        <v>39.979640069184846</v>
      </c>
      <c r="X243" s="95">
        <f t="shared" si="46"/>
        <v>363.7263934775093</v>
      </c>
      <c r="Y243" s="95">
        <f>IF(T243&lt;&gt;"",SUM($X$10:X243),"")</f>
        <v>71314.630218099759</v>
      </c>
      <c r="Z243" s="95">
        <f t="shared" si="47"/>
        <v>25685.369781900237</v>
      </c>
    </row>
    <row r="244" spans="1:26">
      <c r="A244" s="3">
        <f t="shared" si="36"/>
        <v>234</v>
      </c>
      <c r="B244" s="12">
        <f t="shared" si="37"/>
        <v>48280</v>
      </c>
      <c r="C244" s="95">
        <f t="shared" si="38"/>
        <v>403.70603354669413</v>
      </c>
      <c r="D244" s="95">
        <f t="shared" si="39"/>
        <v>34.066487196276817</v>
      </c>
      <c r="E244" s="95">
        <f t="shared" si="40"/>
        <v>369.63954635041733</v>
      </c>
      <c r="F244" s="95">
        <f>IF(A244&lt;&gt;"",SUM($E$10:E244),"")</f>
        <v>74496.358131456669</v>
      </c>
      <c r="G244" s="95">
        <f t="shared" si="41"/>
        <v>25503.641868543371</v>
      </c>
      <c r="T244" s="3">
        <f t="shared" si="42"/>
        <v>234</v>
      </c>
      <c r="U244" s="12">
        <f t="shared" si="43"/>
        <v>48280</v>
      </c>
      <c r="V244" s="95">
        <f t="shared" si="44"/>
        <v>403.70603354669413</v>
      </c>
      <c r="W244" s="95">
        <f t="shared" si="45"/>
        <v>39.421399959931513</v>
      </c>
      <c r="X244" s="95">
        <f t="shared" si="46"/>
        <v>364.2846335867626</v>
      </c>
      <c r="Y244" s="95">
        <f>IF(T244&lt;&gt;"",SUM($X$10:X244),"")</f>
        <v>71678.914851686524</v>
      </c>
      <c r="Z244" s="95">
        <f t="shared" si="47"/>
        <v>25321.085148313476</v>
      </c>
    </row>
    <row r="245" spans="1:26">
      <c r="A245" s="3">
        <f t="shared" si="36"/>
        <v>235</v>
      </c>
      <c r="B245" s="12">
        <f t="shared" si="37"/>
        <v>48311</v>
      </c>
      <c r="C245" s="95">
        <f t="shared" si="38"/>
        <v>403.70603354669413</v>
      </c>
      <c r="D245" s="95">
        <f t="shared" si="39"/>
        <v>33.579795126915442</v>
      </c>
      <c r="E245" s="95">
        <f t="shared" si="40"/>
        <v>370.1262384197787</v>
      </c>
      <c r="F245" s="95">
        <f>IF(A245&lt;&gt;"",SUM($E$10:E245),"")</f>
        <v>74866.484369876445</v>
      </c>
      <c r="G245" s="95">
        <f t="shared" si="41"/>
        <v>25133.515630123591</v>
      </c>
      <c r="T245" s="3">
        <f t="shared" si="42"/>
        <v>235</v>
      </c>
      <c r="U245" s="12">
        <f t="shared" si="43"/>
        <v>48311</v>
      </c>
      <c r="V245" s="95">
        <f t="shared" si="44"/>
        <v>403.70603354669413</v>
      </c>
      <c r="W245" s="95">
        <f t="shared" si="45"/>
        <v>38.862303074746684</v>
      </c>
      <c r="X245" s="95">
        <f t="shared" si="46"/>
        <v>364.84373047194742</v>
      </c>
      <c r="Y245" s="95">
        <f>IF(T245&lt;&gt;"",SUM($X$10:X245),"")</f>
        <v>72043.758582158465</v>
      </c>
      <c r="Z245" s="95">
        <f t="shared" si="47"/>
        <v>24956.241417841527</v>
      </c>
    </row>
    <row r="246" spans="1:26">
      <c r="A246" s="3">
        <f t="shared" si="36"/>
        <v>236</v>
      </c>
      <c r="B246" s="12">
        <f t="shared" si="37"/>
        <v>48341</v>
      </c>
      <c r="C246" s="95">
        <f t="shared" si="38"/>
        <v>403.70603354669413</v>
      </c>
      <c r="D246" s="95">
        <f t="shared" si="39"/>
        <v>33.092462246329397</v>
      </c>
      <c r="E246" s="95">
        <f t="shared" si="40"/>
        <v>370.61357130036475</v>
      </c>
      <c r="F246" s="95">
        <f>IF(A246&lt;&gt;"",SUM($E$10:E246),"")</f>
        <v>75237.097941176806</v>
      </c>
      <c r="G246" s="95">
        <f t="shared" si="41"/>
        <v>24762.902058823227</v>
      </c>
      <c r="T246" s="3">
        <f t="shared" si="42"/>
        <v>236</v>
      </c>
      <c r="U246" s="12">
        <f t="shared" si="43"/>
        <v>48341</v>
      </c>
      <c r="V246" s="95">
        <f t="shared" si="44"/>
        <v>403.70603354669413</v>
      </c>
      <c r="W246" s="95">
        <f t="shared" si="45"/>
        <v>38.302348098667537</v>
      </c>
      <c r="X246" s="95">
        <f t="shared" si="46"/>
        <v>365.40368544802658</v>
      </c>
      <c r="Y246" s="95">
        <f>IF(T246&lt;&gt;"",SUM($X$10:X246),"")</f>
        <v>72409.162267606487</v>
      </c>
      <c r="Z246" s="95">
        <f t="shared" si="47"/>
        <v>24590.837732393502</v>
      </c>
    </row>
    <row r="247" spans="1:26">
      <c r="A247" s="3">
        <f t="shared" si="36"/>
        <v>237</v>
      </c>
      <c r="B247" s="12">
        <f t="shared" si="37"/>
        <v>48372</v>
      </c>
      <c r="C247" s="95">
        <f t="shared" si="38"/>
        <v>403.70603354669413</v>
      </c>
      <c r="D247" s="95">
        <f t="shared" si="39"/>
        <v>32.604487710783914</v>
      </c>
      <c r="E247" s="95">
        <f t="shared" si="40"/>
        <v>371.1015458359102</v>
      </c>
      <c r="F247" s="95">
        <f>IF(A247&lt;&gt;"",SUM($E$10:E247),"")</f>
        <v>75608.199487012709</v>
      </c>
      <c r="G247" s="95">
        <f t="shared" si="41"/>
        <v>24391.800512987316</v>
      </c>
      <c r="T247" s="3">
        <f t="shared" si="42"/>
        <v>237</v>
      </c>
      <c r="U247" s="12">
        <f t="shared" si="43"/>
        <v>48372</v>
      </c>
      <c r="V247" s="95">
        <f t="shared" si="44"/>
        <v>403.70603354669413</v>
      </c>
      <c r="W247" s="95">
        <f t="shared" si="45"/>
        <v>37.741533714713043</v>
      </c>
      <c r="X247" s="95">
        <f t="shared" si="46"/>
        <v>365.96449983198107</v>
      </c>
      <c r="Y247" s="95">
        <f>IF(T247&lt;&gt;"",SUM($X$10:X247),"")</f>
        <v>72775.126767438473</v>
      </c>
      <c r="Z247" s="95">
        <f t="shared" si="47"/>
        <v>24224.87323256152</v>
      </c>
    </row>
    <row r="248" spans="1:26">
      <c r="A248" s="3">
        <f t="shared" si="36"/>
        <v>238</v>
      </c>
      <c r="B248" s="12">
        <f t="shared" si="37"/>
        <v>48402</v>
      </c>
      <c r="C248" s="95">
        <f t="shared" si="38"/>
        <v>403.70603354669413</v>
      </c>
      <c r="D248" s="95">
        <f t="shared" si="39"/>
        <v>32.1158706754333</v>
      </c>
      <c r="E248" s="95">
        <f t="shared" si="40"/>
        <v>371.59016287126082</v>
      </c>
      <c r="F248" s="95">
        <f>IF(A248&lt;&gt;"",SUM($E$10:E248),"")</f>
        <v>75979.789649883969</v>
      </c>
      <c r="G248" s="95">
        <f t="shared" si="41"/>
        <v>24020.210350116056</v>
      </c>
      <c r="T248" s="3">
        <f t="shared" si="42"/>
        <v>238</v>
      </c>
      <c r="U248" s="12">
        <f t="shared" si="43"/>
        <v>48402</v>
      </c>
      <c r="V248" s="95">
        <f t="shared" si="44"/>
        <v>403.70603354669413</v>
      </c>
      <c r="W248" s="95">
        <f t="shared" si="45"/>
        <v>37.179858603880923</v>
      </c>
      <c r="X248" s="95">
        <f t="shared" si="46"/>
        <v>366.52617494281321</v>
      </c>
      <c r="Y248" s="95">
        <f>IF(T248&lt;&gt;"",SUM($X$10:X248),"")</f>
        <v>73141.65294238129</v>
      </c>
      <c r="Z248" s="95">
        <f t="shared" si="47"/>
        <v>23858.347057618706</v>
      </c>
    </row>
    <row r="249" spans="1:26">
      <c r="A249" s="3">
        <f t="shared" si="36"/>
        <v>239</v>
      </c>
      <c r="B249" s="12">
        <f t="shared" si="37"/>
        <v>48433</v>
      </c>
      <c r="C249" s="95">
        <f t="shared" si="38"/>
        <v>403.70603354669413</v>
      </c>
      <c r="D249" s="95">
        <f t="shared" si="39"/>
        <v>31.626610294319477</v>
      </c>
      <c r="E249" s="95">
        <f t="shared" si="40"/>
        <v>372.07942325237468</v>
      </c>
      <c r="F249" s="95">
        <f>IF(A249&lt;&gt;"",SUM($E$10:E249),"")</f>
        <v>76351.869073136346</v>
      </c>
      <c r="G249" s="95">
        <f t="shared" si="41"/>
        <v>23648.130926863683</v>
      </c>
      <c r="T249" s="3">
        <f t="shared" si="42"/>
        <v>239</v>
      </c>
      <c r="U249" s="12">
        <f t="shared" si="43"/>
        <v>48433</v>
      </c>
      <c r="V249" s="95">
        <f t="shared" si="44"/>
        <v>403.70603354669413</v>
      </c>
      <c r="W249" s="95">
        <f t="shared" si="45"/>
        <v>36.617321445144505</v>
      </c>
      <c r="X249" s="95">
        <f t="shared" si="46"/>
        <v>367.08871210154962</v>
      </c>
      <c r="Y249" s="95">
        <f>IF(T249&lt;&gt;"",SUM($X$10:X249),"")</f>
        <v>73508.741654482845</v>
      </c>
      <c r="Z249" s="95">
        <f t="shared" si="47"/>
        <v>23491.258345517155</v>
      </c>
    </row>
    <row r="250" spans="1:26">
      <c r="A250" s="3">
        <f t="shared" si="36"/>
        <v>240</v>
      </c>
      <c r="B250" s="12">
        <f t="shared" si="37"/>
        <v>48464</v>
      </c>
      <c r="C250" s="95">
        <f t="shared" si="38"/>
        <v>403.70603354669413</v>
      </c>
      <c r="D250" s="95">
        <f t="shared" si="39"/>
        <v>31.136705720370518</v>
      </c>
      <c r="E250" s="95">
        <f t="shared" si="40"/>
        <v>372.56932782632362</v>
      </c>
      <c r="F250" s="95">
        <f>IF(A250&lt;&gt;"",SUM($E$10:E250),"")</f>
        <v>76724.438400962666</v>
      </c>
      <c r="G250" s="95">
        <f t="shared" si="41"/>
        <v>23275.561599037359</v>
      </c>
      <c r="T250" s="3">
        <f t="shared" si="42"/>
        <v>240</v>
      </c>
      <c r="U250" s="12">
        <f t="shared" si="43"/>
        <v>48464</v>
      </c>
      <c r="V250" s="95">
        <f t="shared" si="44"/>
        <v>403.70603354669413</v>
      </c>
      <c r="W250" s="95">
        <f t="shared" si="45"/>
        <v>36.053920915449623</v>
      </c>
      <c r="X250" s="95">
        <f t="shared" si="46"/>
        <v>367.65211263124451</v>
      </c>
      <c r="Y250" s="95">
        <f>IF(T250&lt;&gt;"",SUM($X$10:X250),"")</f>
        <v>73876.393767114088</v>
      </c>
      <c r="Z250" s="95">
        <f t="shared" si="47"/>
        <v>23123.606232885912</v>
      </c>
    </row>
    <row r="251" spans="1:26">
      <c r="A251" s="3">
        <f t="shared" si="36"/>
        <v>241</v>
      </c>
      <c r="B251" s="12">
        <f t="shared" si="37"/>
        <v>48494</v>
      </c>
      <c r="C251" s="95">
        <f t="shared" si="38"/>
        <v>403.70603354669413</v>
      </c>
      <c r="D251" s="95">
        <f t="shared" si="39"/>
        <v>30.646156105399189</v>
      </c>
      <c r="E251" s="95">
        <f t="shared" si="40"/>
        <v>373.05987744129493</v>
      </c>
      <c r="F251" s="95">
        <f>IF(A251&lt;&gt;"",SUM($E$10:E251),"")</f>
        <v>77097.49827840396</v>
      </c>
      <c r="G251" s="95">
        <f t="shared" si="41"/>
        <v>22902.501721596065</v>
      </c>
      <c r="T251" s="3">
        <f t="shared" si="42"/>
        <v>241</v>
      </c>
      <c r="U251" s="12">
        <f t="shared" si="43"/>
        <v>48494</v>
      </c>
      <c r="V251" s="95">
        <f t="shared" si="44"/>
        <v>403.70603354669413</v>
      </c>
      <c r="W251" s="95">
        <f t="shared" si="45"/>
        <v>35.48965568971154</v>
      </c>
      <c r="X251" s="95">
        <f t="shared" si="46"/>
        <v>368.2163778569826</v>
      </c>
      <c r="Y251" s="95">
        <f>IF(T251&lt;&gt;"",SUM($X$10:X251),"")</f>
        <v>74244.61014497107</v>
      </c>
      <c r="Z251" s="95">
        <f t="shared" si="47"/>
        <v>22755.38985502893</v>
      </c>
    </row>
    <row r="252" spans="1:26">
      <c r="A252" s="3">
        <f t="shared" si="36"/>
        <v>242</v>
      </c>
      <c r="B252" s="12">
        <f t="shared" si="37"/>
        <v>48525</v>
      </c>
      <c r="C252" s="95">
        <f t="shared" si="38"/>
        <v>403.70603354669413</v>
      </c>
      <c r="D252" s="95">
        <f t="shared" si="39"/>
        <v>30.154960600101486</v>
      </c>
      <c r="E252" s="95">
        <f t="shared" si="40"/>
        <v>373.55107294659263</v>
      </c>
      <c r="F252" s="95">
        <f>IF(A252&lt;&gt;"",SUM($E$10:E252),"")</f>
        <v>77471.04935135055</v>
      </c>
      <c r="G252" s="95">
        <f t="shared" si="41"/>
        <v>22528.950648649472</v>
      </c>
      <c r="T252" s="3">
        <f t="shared" si="42"/>
        <v>242</v>
      </c>
      <c r="U252" s="12">
        <f t="shared" si="43"/>
        <v>48525</v>
      </c>
      <c r="V252" s="95">
        <f t="shared" si="44"/>
        <v>403.70603354669413</v>
      </c>
      <c r="W252" s="95">
        <f t="shared" si="45"/>
        <v>34.924524440811787</v>
      </c>
      <c r="X252" s="95">
        <f t="shared" si="46"/>
        <v>368.78150910588232</v>
      </c>
      <c r="Y252" s="95">
        <f>IF(T252&lt;&gt;"",SUM($X$10:X252),"")</f>
        <v>74613.391654076957</v>
      </c>
      <c r="Z252" s="95">
        <f t="shared" si="47"/>
        <v>22386.608345923047</v>
      </c>
    </row>
    <row r="253" spans="1:26">
      <c r="A253" s="3">
        <f t="shared" si="36"/>
        <v>243</v>
      </c>
      <c r="B253" s="12">
        <f t="shared" si="37"/>
        <v>48555</v>
      </c>
      <c r="C253" s="95">
        <f t="shared" si="38"/>
        <v>403.70603354669413</v>
      </c>
      <c r="D253" s="95">
        <f t="shared" si="39"/>
        <v>29.66311835405514</v>
      </c>
      <c r="E253" s="95">
        <f t="shared" si="40"/>
        <v>374.04291519263899</v>
      </c>
      <c r="F253" s="95">
        <f>IF(A253&lt;&gt;"",SUM($E$10:E253),"")</f>
        <v>77845.092266543186</v>
      </c>
      <c r="G253" s="95">
        <f t="shared" si="41"/>
        <v>22154.907733456832</v>
      </c>
      <c r="T253" s="3">
        <f t="shared" si="42"/>
        <v>243</v>
      </c>
      <c r="U253" s="12">
        <f t="shared" si="43"/>
        <v>48555</v>
      </c>
      <c r="V253" s="95">
        <f t="shared" si="44"/>
        <v>403.70603354669413</v>
      </c>
      <c r="W253" s="95">
        <f t="shared" si="45"/>
        <v>34.358525839595053</v>
      </c>
      <c r="X253" s="95">
        <f t="shared" si="46"/>
        <v>369.34750770709906</v>
      </c>
      <c r="Y253" s="95">
        <f>IF(T253&lt;&gt;"",SUM($X$10:X253),"")</f>
        <v>74982.739161784062</v>
      </c>
      <c r="Z253" s="95">
        <f t="shared" si="47"/>
        <v>22017.260838215949</v>
      </c>
    </row>
    <row r="254" spans="1:26">
      <c r="A254" s="3">
        <f t="shared" si="36"/>
        <v>244</v>
      </c>
      <c r="B254" s="12">
        <f t="shared" si="37"/>
        <v>48586</v>
      </c>
      <c r="C254" s="95">
        <f t="shared" si="38"/>
        <v>403.70603354669413</v>
      </c>
      <c r="D254" s="95">
        <f t="shared" si="39"/>
        <v>29.170628515718164</v>
      </c>
      <c r="E254" s="95">
        <f t="shared" si="40"/>
        <v>374.53540503097599</v>
      </c>
      <c r="F254" s="95">
        <f>IF(A254&lt;&gt;"",SUM($E$10:E254),"")</f>
        <v>78219.627671574155</v>
      </c>
      <c r="G254" s="95">
        <f t="shared" si="41"/>
        <v>21780.372328425856</v>
      </c>
      <c r="T254" s="3">
        <f t="shared" si="42"/>
        <v>244</v>
      </c>
      <c r="U254" s="12">
        <f t="shared" si="43"/>
        <v>48586</v>
      </c>
      <c r="V254" s="95">
        <f t="shared" si="44"/>
        <v>403.70603354669413</v>
      </c>
      <c r="W254" s="95">
        <f t="shared" si="45"/>
        <v>33.791658554866075</v>
      </c>
      <c r="X254" s="95">
        <f t="shared" si="46"/>
        <v>369.91437499182803</v>
      </c>
      <c r="Y254" s="95">
        <f>IF(T254&lt;&gt;"",SUM($X$10:X254),"")</f>
        <v>75352.653536775892</v>
      </c>
      <c r="Z254" s="95">
        <f t="shared" si="47"/>
        <v>21647.346463224119</v>
      </c>
    </row>
    <row r="255" spans="1:26">
      <c r="A255" s="3">
        <f t="shared" si="36"/>
        <v>245</v>
      </c>
      <c r="B255" s="12">
        <f t="shared" si="37"/>
        <v>48617</v>
      </c>
      <c r="C255" s="95">
        <f t="shared" si="38"/>
        <v>403.70603354669413</v>
      </c>
      <c r="D255" s="95">
        <f t="shared" si="39"/>
        <v>28.677490232427377</v>
      </c>
      <c r="E255" s="95">
        <f t="shared" si="40"/>
        <v>375.02854331426676</v>
      </c>
      <c r="F255" s="95">
        <f>IF(A255&lt;&gt;"",SUM($E$10:E255),"")</f>
        <v>78594.656214888426</v>
      </c>
      <c r="G255" s="95">
        <f t="shared" si="41"/>
        <v>21405.343785111589</v>
      </c>
      <c r="T255" s="3">
        <f t="shared" si="42"/>
        <v>245</v>
      </c>
      <c r="U255" s="12">
        <f t="shared" si="43"/>
        <v>48617</v>
      </c>
      <c r="V255" s="95">
        <f t="shared" si="44"/>
        <v>403.70603354669413</v>
      </c>
      <c r="W255" s="95">
        <f t="shared" si="45"/>
        <v>33.223921253386507</v>
      </c>
      <c r="X255" s="95">
        <f t="shared" si="46"/>
        <v>370.48211229330764</v>
      </c>
      <c r="Y255" s="95">
        <f>IF(T255&lt;&gt;"",SUM($X$10:X255),"")</f>
        <v>75723.135649069198</v>
      </c>
      <c r="Z255" s="95">
        <f t="shared" si="47"/>
        <v>21276.864350930813</v>
      </c>
    </row>
    <row r="256" spans="1:26">
      <c r="A256" s="3">
        <f t="shared" si="36"/>
        <v>246</v>
      </c>
      <c r="B256" s="12">
        <f t="shared" si="37"/>
        <v>48645</v>
      </c>
      <c r="C256" s="95">
        <f t="shared" si="38"/>
        <v>403.70603354669413</v>
      </c>
      <c r="D256" s="95">
        <f t="shared" si="39"/>
        <v>28.183702650396928</v>
      </c>
      <c r="E256" s="95">
        <f t="shared" si="40"/>
        <v>375.52233089629721</v>
      </c>
      <c r="F256" s="95">
        <f>IF(A256&lt;&gt;"",SUM($E$10:E256),"")</f>
        <v>78970.178545784729</v>
      </c>
      <c r="G256" s="95">
        <f t="shared" si="41"/>
        <v>21029.821454215293</v>
      </c>
      <c r="T256" s="3">
        <f t="shared" si="42"/>
        <v>246</v>
      </c>
      <c r="U256" s="12">
        <f t="shared" si="43"/>
        <v>48645</v>
      </c>
      <c r="V256" s="95">
        <f t="shared" si="44"/>
        <v>403.70603354669413</v>
      </c>
      <c r="W256" s="95">
        <f t="shared" si="45"/>
        <v>32.655312599871756</v>
      </c>
      <c r="X256" s="95">
        <f t="shared" si="46"/>
        <v>371.05072094682237</v>
      </c>
      <c r="Y256" s="95">
        <f>IF(T256&lt;&gt;"",SUM($X$10:X256),"")</f>
        <v>76094.186370016017</v>
      </c>
      <c r="Z256" s="95">
        <f t="shared" si="47"/>
        <v>20905.81362998399</v>
      </c>
    </row>
    <row r="257" spans="1:26">
      <c r="A257" s="3">
        <f t="shared" si="36"/>
        <v>247</v>
      </c>
      <c r="B257" s="12">
        <f t="shared" si="37"/>
        <v>48676</v>
      </c>
      <c r="C257" s="95">
        <f t="shared" si="38"/>
        <v>403.70603354669413</v>
      </c>
      <c r="D257" s="95">
        <f t="shared" si="39"/>
        <v>27.689264914716805</v>
      </c>
      <c r="E257" s="95">
        <f t="shared" si="40"/>
        <v>376.0167686319773</v>
      </c>
      <c r="F257" s="95">
        <f>IF(A257&lt;&gt;"",SUM($E$10:E257),"")</f>
        <v>79346.195314416706</v>
      </c>
      <c r="G257" s="95">
        <f t="shared" si="41"/>
        <v>20653.804685583316</v>
      </c>
      <c r="T257" s="3">
        <f t="shared" si="42"/>
        <v>247</v>
      </c>
      <c r="U257" s="12">
        <f t="shared" si="43"/>
        <v>48676</v>
      </c>
      <c r="V257" s="95">
        <f t="shared" si="44"/>
        <v>403.70603354669413</v>
      </c>
      <c r="W257" s="95">
        <f t="shared" si="45"/>
        <v>32.085831256987873</v>
      </c>
      <c r="X257" s="95">
        <f t="shared" si="46"/>
        <v>371.62020228970624</v>
      </c>
      <c r="Y257" s="95">
        <f>IF(T257&lt;&gt;"",SUM($X$10:X257),"")</f>
        <v>76465.806572305723</v>
      </c>
      <c r="Z257" s="95">
        <f t="shared" si="47"/>
        <v>20534.193427694285</v>
      </c>
    </row>
    <row r="258" spans="1:26">
      <c r="A258" s="3">
        <f t="shared" si="36"/>
        <v>248</v>
      </c>
      <c r="B258" s="12">
        <f t="shared" si="37"/>
        <v>48706</v>
      </c>
      <c r="C258" s="95">
        <f t="shared" si="38"/>
        <v>403.70603354669413</v>
      </c>
      <c r="D258" s="95">
        <f t="shared" si="39"/>
        <v>27.194176169351369</v>
      </c>
      <c r="E258" s="95">
        <f t="shared" si="40"/>
        <v>376.51185737734278</v>
      </c>
      <c r="F258" s="95">
        <f>IF(A258&lt;&gt;"",SUM($E$10:E258),"")</f>
        <v>79722.707171794042</v>
      </c>
      <c r="G258" s="95">
        <f t="shared" si="41"/>
        <v>20277.292828205973</v>
      </c>
      <c r="T258" s="3">
        <f t="shared" si="42"/>
        <v>248</v>
      </c>
      <c r="U258" s="12">
        <f t="shared" si="43"/>
        <v>48706</v>
      </c>
      <c r="V258" s="95">
        <f t="shared" si="44"/>
        <v>403.70603354669413</v>
      </c>
      <c r="W258" s="95">
        <f t="shared" si="45"/>
        <v>31.515475885348398</v>
      </c>
      <c r="X258" s="95">
        <f t="shared" si="46"/>
        <v>372.19055766134574</v>
      </c>
      <c r="Y258" s="95">
        <f>IF(T258&lt;&gt;"",SUM($X$10:X258),"")</f>
        <v>76837.997129967072</v>
      </c>
      <c r="Z258" s="95">
        <f t="shared" si="47"/>
        <v>20162.002870032939</v>
      </c>
    </row>
    <row r="259" spans="1:26">
      <c r="A259" s="3">
        <f t="shared" si="36"/>
        <v>249</v>
      </c>
      <c r="B259" s="12">
        <f t="shared" si="37"/>
        <v>48737</v>
      </c>
      <c r="C259" s="95">
        <f t="shared" si="38"/>
        <v>403.70603354669413</v>
      </c>
      <c r="D259" s="95">
        <f t="shared" si="39"/>
        <v>26.698435557137866</v>
      </c>
      <c r="E259" s="95">
        <f t="shared" si="40"/>
        <v>377.00759798955625</v>
      </c>
      <c r="F259" s="95">
        <f>IF(A259&lt;&gt;"",SUM($E$10:E259),"")</f>
        <v>80099.714769783604</v>
      </c>
      <c r="G259" s="95">
        <f t="shared" si="41"/>
        <v>19900.285230216417</v>
      </c>
      <c r="T259" s="3">
        <f t="shared" si="42"/>
        <v>249</v>
      </c>
      <c r="U259" s="12">
        <f t="shared" si="43"/>
        <v>48737</v>
      </c>
      <c r="V259" s="95">
        <f t="shared" si="44"/>
        <v>403.70603354669413</v>
      </c>
      <c r="W259" s="95">
        <f t="shared" si="45"/>
        <v>30.944245143511189</v>
      </c>
      <c r="X259" s="95">
        <f t="shared" si="46"/>
        <v>372.76178840318295</v>
      </c>
      <c r="Y259" s="95">
        <f>IF(T259&lt;&gt;"",SUM($X$10:X259),"")</f>
        <v>77210.758918370251</v>
      </c>
      <c r="Z259" s="95">
        <f t="shared" si="47"/>
        <v>19789.241081629756</v>
      </c>
    </row>
    <row r="260" spans="1:26">
      <c r="A260" s="3">
        <f t="shared" si="36"/>
        <v>250</v>
      </c>
      <c r="B260" s="12">
        <f t="shared" si="37"/>
        <v>48767</v>
      </c>
      <c r="C260" s="95">
        <f t="shared" si="38"/>
        <v>403.70603354669413</v>
      </c>
      <c r="D260" s="95">
        <f t="shared" si="39"/>
        <v>26.20204221978495</v>
      </c>
      <c r="E260" s="95">
        <f t="shared" si="40"/>
        <v>377.50399132690916</v>
      </c>
      <c r="F260" s="95">
        <f>IF(A260&lt;&gt;"",SUM($E$10:E260),"")</f>
        <v>80477.218761110518</v>
      </c>
      <c r="G260" s="95">
        <f t="shared" si="41"/>
        <v>19522.781238889507</v>
      </c>
      <c r="T260" s="3">
        <f t="shared" si="42"/>
        <v>250</v>
      </c>
      <c r="U260" s="12">
        <f t="shared" si="43"/>
        <v>48767</v>
      </c>
      <c r="V260" s="95">
        <f t="shared" si="44"/>
        <v>403.70603354669413</v>
      </c>
      <c r="W260" s="95">
        <f t="shared" si="45"/>
        <v>30.372137687975307</v>
      </c>
      <c r="X260" s="95">
        <f t="shared" si="46"/>
        <v>373.33389585871885</v>
      </c>
      <c r="Y260" s="95">
        <f>IF(T260&lt;&gt;"",SUM($X$10:X260),"")</f>
        <v>77584.092814228963</v>
      </c>
      <c r="Z260" s="95">
        <f t="shared" si="47"/>
        <v>19415.907185771037</v>
      </c>
    </row>
    <row r="261" spans="1:26">
      <c r="A261" s="3">
        <f t="shared" si="36"/>
        <v>251</v>
      </c>
      <c r="B261" s="12">
        <f t="shared" si="37"/>
        <v>48798</v>
      </c>
      <c r="C261" s="95">
        <f t="shared" si="38"/>
        <v>403.70603354669413</v>
      </c>
      <c r="D261" s="95">
        <f t="shared" si="39"/>
        <v>25.704995297871186</v>
      </c>
      <c r="E261" s="95">
        <f t="shared" si="40"/>
        <v>378.00103824882297</v>
      </c>
      <c r="F261" s="95">
        <f>IF(A261&lt;&gt;"",SUM($E$10:E261),"")</f>
        <v>80855.219799359344</v>
      </c>
      <c r="G261" s="95">
        <f t="shared" si="41"/>
        <v>19144.780200640686</v>
      </c>
      <c r="T261" s="3">
        <f t="shared" si="42"/>
        <v>251</v>
      </c>
      <c r="U261" s="12">
        <f t="shared" si="43"/>
        <v>48798</v>
      </c>
      <c r="V261" s="95">
        <f t="shared" si="44"/>
        <v>403.70603354669413</v>
      </c>
      <c r="W261" s="95">
        <f t="shared" si="45"/>
        <v>29.799152173177816</v>
      </c>
      <c r="X261" s="95">
        <f t="shared" si="46"/>
        <v>373.90688137351628</v>
      </c>
      <c r="Y261" s="95">
        <f>IF(T261&lt;&gt;"",SUM($X$10:X261),"")</f>
        <v>77957.999695602484</v>
      </c>
      <c r="Z261" s="95">
        <f t="shared" si="47"/>
        <v>19042.000304397519</v>
      </c>
    </row>
    <row r="262" spans="1:26">
      <c r="A262" s="3">
        <f t="shared" si="36"/>
        <v>252</v>
      </c>
      <c r="B262" s="12">
        <f t="shared" si="37"/>
        <v>48829</v>
      </c>
      <c r="C262" s="95">
        <f t="shared" si="38"/>
        <v>403.70603354669413</v>
      </c>
      <c r="D262" s="95">
        <f t="shared" si="39"/>
        <v>25.207293930843569</v>
      </c>
      <c r="E262" s="95">
        <f t="shared" si="40"/>
        <v>378.49873961585058</v>
      </c>
      <c r="F262" s="95">
        <f>IF(A262&lt;&gt;"",SUM($E$10:E262),"")</f>
        <v>81233.718538975198</v>
      </c>
      <c r="G262" s="95">
        <f t="shared" si="41"/>
        <v>18766.281461024835</v>
      </c>
      <c r="T262" s="3">
        <f t="shared" si="42"/>
        <v>252</v>
      </c>
      <c r="U262" s="12">
        <f t="shared" si="43"/>
        <v>48829</v>
      </c>
      <c r="V262" s="95">
        <f t="shared" si="44"/>
        <v>403.70603354669413</v>
      </c>
      <c r="W262" s="95">
        <f t="shared" si="45"/>
        <v>29.225287251490649</v>
      </c>
      <c r="X262" s="95">
        <f t="shared" si="46"/>
        <v>374.48074629520346</v>
      </c>
      <c r="Y262" s="95">
        <f>IF(T262&lt;&gt;"",SUM($X$10:X262),"")</f>
        <v>78332.480441897686</v>
      </c>
      <c r="Z262" s="95">
        <f t="shared" si="47"/>
        <v>18667.519558102314</v>
      </c>
    </row>
    <row r="263" spans="1:26">
      <c r="A263" s="3">
        <f t="shared" si="36"/>
        <v>253</v>
      </c>
      <c r="B263" s="12">
        <f t="shared" si="37"/>
        <v>48859</v>
      </c>
      <c r="C263" s="95">
        <f t="shared" si="38"/>
        <v>403.70603354669413</v>
      </c>
      <c r="D263" s="95">
        <f t="shared" si="39"/>
        <v>24.708937257016036</v>
      </c>
      <c r="E263" s="95">
        <f t="shared" si="40"/>
        <v>378.9970962896781</v>
      </c>
      <c r="F263" s="95">
        <f>IF(A263&lt;&gt;"",SUM($E$10:E263),"")</f>
        <v>81612.715635264874</v>
      </c>
      <c r="G263" s="95">
        <f t="shared" si="41"/>
        <v>18387.284364735158</v>
      </c>
      <c r="T263" s="3">
        <f t="shared" si="42"/>
        <v>253</v>
      </c>
      <c r="U263" s="12">
        <f t="shared" si="43"/>
        <v>48859</v>
      </c>
      <c r="V263" s="95">
        <f t="shared" si="44"/>
        <v>403.70603354669413</v>
      </c>
      <c r="W263" s="95">
        <f t="shared" si="45"/>
        <v>28.650541573217421</v>
      </c>
      <c r="X263" s="95">
        <f t="shared" si="46"/>
        <v>375.05549197347671</v>
      </c>
      <c r="Y263" s="95">
        <f>IF(T263&lt;&gt;"",SUM($X$10:X263),"")</f>
        <v>78707.535933871157</v>
      </c>
      <c r="Z263" s="95">
        <f t="shared" si="47"/>
        <v>18292.464066128839</v>
      </c>
    </row>
    <row r="264" spans="1:26">
      <c r="A264" s="3">
        <f t="shared" si="36"/>
        <v>254</v>
      </c>
      <c r="B264" s="12">
        <f t="shared" si="37"/>
        <v>48890</v>
      </c>
      <c r="C264" s="95">
        <f t="shared" si="38"/>
        <v>403.70603354669413</v>
      </c>
      <c r="D264" s="95">
        <f t="shared" si="39"/>
        <v>24.209924413567961</v>
      </c>
      <c r="E264" s="95">
        <f t="shared" si="40"/>
        <v>379.4961091331262</v>
      </c>
      <c r="F264" s="95">
        <f>IF(A264&lt;&gt;"",SUM($E$10:E264),"")</f>
        <v>81992.211744397995</v>
      </c>
      <c r="G264" s="95">
        <f t="shared" si="41"/>
        <v>18007.78825560203</v>
      </c>
      <c r="T264" s="3">
        <f t="shared" si="42"/>
        <v>254</v>
      </c>
      <c r="U264" s="12">
        <f t="shared" si="43"/>
        <v>48890</v>
      </c>
      <c r="V264" s="95">
        <f t="shared" si="44"/>
        <v>403.70603354669413</v>
      </c>
      <c r="W264" s="95">
        <f t="shared" si="45"/>
        <v>28.074913786590269</v>
      </c>
      <c r="X264" s="95">
        <f t="shared" si="46"/>
        <v>375.63111976010384</v>
      </c>
      <c r="Y264" s="95">
        <f>IF(T264&lt;&gt;"",SUM($X$10:X264),"")</f>
        <v>79083.167053631259</v>
      </c>
      <c r="Z264" s="95">
        <f t="shared" si="47"/>
        <v>17916.832946368737</v>
      </c>
    </row>
    <row r="265" spans="1:26">
      <c r="A265" s="3">
        <f t="shared" si="36"/>
        <v>255</v>
      </c>
      <c r="B265" s="12">
        <f t="shared" si="37"/>
        <v>48920</v>
      </c>
      <c r="C265" s="95">
        <f t="shared" si="38"/>
        <v>403.70603354669413</v>
      </c>
      <c r="D265" s="95">
        <f t="shared" si="39"/>
        <v>23.710254536542674</v>
      </c>
      <c r="E265" s="95">
        <f t="shared" si="40"/>
        <v>379.99577901015147</v>
      </c>
      <c r="F265" s="95">
        <f>IF(A265&lt;&gt;"",SUM($E$10:E265),"")</f>
        <v>82372.207523408142</v>
      </c>
      <c r="G265" s="95">
        <f t="shared" si="41"/>
        <v>17627.79247659188</v>
      </c>
      <c r="T265" s="3">
        <f t="shared" si="42"/>
        <v>255</v>
      </c>
      <c r="U265" s="12">
        <f t="shared" si="43"/>
        <v>48920</v>
      </c>
      <c r="V265" s="95">
        <f t="shared" si="44"/>
        <v>403.70603354669413</v>
      </c>
      <c r="W265" s="95">
        <f t="shared" si="45"/>
        <v>27.498402537766641</v>
      </c>
      <c r="X265" s="95">
        <f t="shared" si="46"/>
        <v>376.20763100892748</v>
      </c>
      <c r="Y265" s="95">
        <f>IF(T265&lt;&gt;"",SUM($X$10:X265),"")</f>
        <v>79459.374684640192</v>
      </c>
      <c r="Z265" s="95">
        <f t="shared" si="47"/>
        <v>17540.625315359808</v>
      </c>
    </row>
    <row r="266" spans="1:26">
      <c r="A266" s="3">
        <f t="shared" si="36"/>
        <v>256</v>
      </c>
      <c r="B266" s="12">
        <f t="shared" si="37"/>
        <v>48951</v>
      </c>
      <c r="C266" s="95">
        <f t="shared" si="38"/>
        <v>403.70603354669413</v>
      </c>
      <c r="D266" s="95">
        <f t="shared" si="39"/>
        <v>23.209926760845978</v>
      </c>
      <c r="E266" s="95">
        <f t="shared" si="40"/>
        <v>380.49610678584816</v>
      </c>
      <c r="F266" s="95">
        <f>IF(A266&lt;&gt;"",SUM($E$10:E266),"")</f>
        <v>82752.703630193995</v>
      </c>
      <c r="G266" s="95">
        <f t="shared" si="41"/>
        <v>17247.29636980603</v>
      </c>
      <c r="T266" s="3">
        <f t="shared" si="42"/>
        <v>256</v>
      </c>
      <c r="U266" s="12">
        <f t="shared" si="43"/>
        <v>48951</v>
      </c>
      <c r="V266" s="95">
        <f t="shared" si="44"/>
        <v>403.70603354669413</v>
      </c>
      <c r="W266" s="95">
        <f t="shared" si="45"/>
        <v>26.92100647082615</v>
      </c>
      <c r="X266" s="95">
        <f t="shared" si="46"/>
        <v>376.78502707586796</v>
      </c>
      <c r="Y266" s="95">
        <f>IF(T266&lt;&gt;"",SUM($X$10:X266),"")</f>
        <v>79836.159711716056</v>
      </c>
      <c r="Z266" s="95">
        <f t="shared" si="47"/>
        <v>17163.84028828394</v>
      </c>
    </row>
    <row r="267" spans="1:26">
      <c r="A267" s="3">
        <f t="shared" si="36"/>
        <v>257</v>
      </c>
      <c r="B267" s="12">
        <f t="shared" si="37"/>
        <v>48982</v>
      </c>
      <c r="C267" s="95">
        <f t="shared" si="38"/>
        <v>403.70603354669413</v>
      </c>
      <c r="D267" s="95">
        <f t="shared" si="39"/>
        <v>22.708940220244607</v>
      </c>
      <c r="E267" s="95">
        <f t="shared" si="40"/>
        <v>380.99709332644954</v>
      </c>
      <c r="F267" s="95">
        <f>IF(A267&lt;&gt;"",SUM($E$10:E267),"")</f>
        <v>83133.700723520451</v>
      </c>
      <c r="G267" s="95">
        <f t="shared" si="41"/>
        <v>16866.299276479582</v>
      </c>
      <c r="T267" s="3">
        <f t="shared" si="42"/>
        <v>257</v>
      </c>
      <c r="U267" s="12">
        <f t="shared" si="43"/>
        <v>48982</v>
      </c>
      <c r="V267" s="95">
        <f t="shared" si="44"/>
        <v>403.70603354669413</v>
      </c>
      <c r="W267" s="95">
        <f t="shared" si="45"/>
        <v>26.342724227767373</v>
      </c>
      <c r="X267" s="95">
        <f t="shared" si="46"/>
        <v>377.36330931892678</v>
      </c>
      <c r="Y267" s="95">
        <f>IF(T267&lt;&gt;"",SUM($X$10:X267),"")</f>
        <v>80213.523021034984</v>
      </c>
      <c r="Z267" s="95">
        <f t="shared" si="47"/>
        <v>16786.476978965013</v>
      </c>
    </row>
    <row r="268" spans="1:26">
      <c r="A268" s="3">
        <f t="shared" ref="A268:A331" si="48">IF(A267&lt;$G$4,A267+1,"")</f>
        <v>258</v>
      </c>
      <c r="B268" s="12">
        <f t="shared" ref="B268:B331" si="49">IF(A268&lt;&gt;"",EDATE($C$7,A268*12/$G$3),"")</f>
        <v>49010</v>
      </c>
      <c r="C268" s="95">
        <f t="shared" ref="C268:C331" si="50">IF(A268&lt;&gt;"",$G$6,"")</f>
        <v>403.70603354669413</v>
      </c>
      <c r="D268" s="95">
        <f t="shared" ref="D268:D331" si="51">IF(A268&lt;&gt;"",G267*$G$5,"")</f>
        <v>22.207294047364783</v>
      </c>
      <c r="E268" s="95">
        <f t="shared" ref="E268:E331" si="52">IF(A268&lt;&gt;"",C268-D268,"")</f>
        <v>381.49873949932936</v>
      </c>
      <c r="F268" s="95">
        <f>IF(A268&lt;&gt;"",SUM($E$10:E268),"")</f>
        <v>83515.199463019773</v>
      </c>
      <c r="G268" s="95">
        <f t="shared" ref="G268:G331" si="53">IF(A268&lt;&gt;"",G267-E268,"")</f>
        <v>16484.800536980252</v>
      </c>
      <c r="T268" s="3">
        <f t="shared" ref="T268:T331" si="54">IF(T267&lt;$G$4,T267+1,"")</f>
        <v>258</v>
      </c>
      <c r="U268" s="12">
        <f t="shared" ref="U268:U331" si="55">IF(T268&lt;&gt;"",EDATE($C$7,T268*12/$G$3),"")</f>
        <v>49010</v>
      </c>
      <c r="V268" s="95">
        <f t="shared" ref="V268:V331" si="56">IF(T268&lt;&gt;"",$G$6,"")</f>
        <v>403.70603354669413</v>
      </c>
      <c r="W268" s="95">
        <f t="shared" ref="W268:W331" si="57">IF(T268&lt;&gt;"",Z267*$Z$5,"")</f>
        <v>25.763554448504642</v>
      </c>
      <c r="X268" s="95">
        <f t="shared" ref="X268:X331" si="58">IF(T268&lt;&gt;"",V268-W268,"")</f>
        <v>377.94247909818949</v>
      </c>
      <c r="Y268" s="95">
        <f>IF(T268&lt;&gt;"",SUM($X$10:X268),"")</f>
        <v>80591.46550013317</v>
      </c>
      <c r="Z268" s="95">
        <f t="shared" ref="Z268:Z331" si="59">IF(T268&lt;&gt;"",Z267-X268,"")</f>
        <v>16408.534499866822</v>
      </c>
    </row>
    <row r="269" spans="1:26">
      <c r="A269" s="3">
        <f t="shared" si="48"/>
        <v>259</v>
      </c>
      <c r="B269" s="12">
        <f t="shared" si="49"/>
        <v>49041</v>
      </c>
      <c r="C269" s="95">
        <f t="shared" si="50"/>
        <v>403.70603354669413</v>
      </c>
      <c r="D269" s="95">
        <f t="shared" si="51"/>
        <v>21.704987373690667</v>
      </c>
      <c r="E269" s="95">
        <f t="shared" si="52"/>
        <v>382.00104617300349</v>
      </c>
      <c r="F269" s="95">
        <f>IF(A269&lt;&gt;"",SUM($E$10:E269),"")</f>
        <v>83897.200509192771</v>
      </c>
      <c r="G269" s="95">
        <f t="shared" si="53"/>
        <v>16102.799490807249</v>
      </c>
      <c r="T269" s="3">
        <f t="shared" si="54"/>
        <v>259</v>
      </c>
      <c r="U269" s="12">
        <f t="shared" si="55"/>
        <v>49041</v>
      </c>
      <c r="V269" s="95">
        <f t="shared" si="56"/>
        <v>403.70603354669413</v>
      </c>
      <c r="W269" s="95">
        <f t="shared" si="57"/>
        <v>25.183495770864862</v>
      </c>
      <c r="X269" s="95">
        <f t="shared" si="58"/>
        <v>378.52253777582928</v>
      </c>
      <c r="Y269" s="95">
        <f>IF(T269&lt;&gt;"",SUM($X$10:X269),"")</f>
        <v>80969.988037909003</v>
      </c>
      <c r="Z269" s="95">
        <f t="shared" si="59"/>
        <v>16030.011962090994</v>
      </c>
    </row>
    <row r="270" spans="1:26">
      <c r="A270" s="3">
        <f t="shared" si="48"/>
        <v>260</v>
      </c>
      <c r="B270" s="12">
        <f t="shared" si="49"/>
        <v>49071</v>
      </c>
      <c r="C270" s="95">
        <f t="shared" si="50"/>
        <v>403.70603354669413</v>
      </c>
      <c r="D270" s="95">
        <f t="shared" si="51"/>
        <v>21.20201932956288</v>
      </c>
      <c r="E270" s="95">
        <f t="shared" si="52"/>
        <v>382.50401421713127</v>
      </c>
      <c r="F270" s="95">
        <f>IF(A270&lt;&gt;"",SUM($E$10:E270),"")</f>
        <v>84279.704523409906</v>
      </c>
      <c r="G270" s="95">
        <f t="shared" si="53"/>
        <v>15720.295476590118</v>
      </c>
      <c r="T270" s="3">
        <f t="shared" si="54"/>
        <v>260</v>
      </c>
      <c r="U270" s="12">
        <f t="shared" si="55"/>
        <v>49071</v>
      </c>
      <c r="V270" s="95">
        <f t="shared" si="56"/>
        <v>403.70603354669413</v>
      </c>
      <c r="W270" s="95">
        <f t="shared" si="57"/>
        <v>24.602546830584302</v>
      </c>
      <c r="X270" s="95">
        <f t="shared" si="58"/>
        <v>379.10348671610984</v>
      </c>
      <c r="Y270" s="95">
        <f>IF(T270&lt;&gt;"",SUM($X$10:X270),"")</f>
        <v>81349.09152462511</v>
      </c>
      <c r="Z270" s="95">
        <f t="shared" si="59"/>
        <v>15650.908475374883</v>
      </c>
    </row>
    <row r="271" spans="1:26">
      <c r="A271" s="3">
        <f t="shared" si="48"/>
        <v>261</v>
      </c>
      <c r="B271" s="12">
        <f t="shared" si="49"/>
        <v>49102</v>
      </c>
      <c r="C271" s="95">
        <f t="shared" si="50"/>
        <v>403.70603354669413</v>
      </c>
      <c r="D271" s="95">
        <f t="shared" si="51"/>
        <v>20.698389044176988</v>
      </c>
      <c r="E271" s="95">
        <f t="shared" si="52"/>
        <v>383.00764450251717</v>
      </c>
      <c r="F271" s="95">
        <f>IF(A271&lt;&gt;"",SUM($E$10:E271),"")</f>
        <v>84662.712167912425</v>
      </c>
      <c r="G271" s="95">
        <f t="shared" si="53"/>
        <v>15337.287832087601</v>
      </c>
      <c r="T271" s="3">
        <f t="shared" si="54"/>
        <v>261</v>
      </c>
      <c r="U271" s="12">
        <f t="shared" si="55"/>
        <v>49102</v>
      </c>
      <c r="V271" s="95">
        <f t="shared" si="56"/>
        <v>403.70603354669413</v>
      </c>
      <c r="W271" s="95">
        <f t="shared" si="57"/>
        <v>24.020706261305385</v>
      </c>
      <c r="X271" s="95">
        <f t="shared" si="58"/>
        <v>379.68532728538872</v>
      </c>
      <c r="Y271" s="95">
        <f>IF(T271&lt;&gt;"",SUM($X$10:X271),"")</f>
        <v>81728.776851910501</v>
      </c>
      <c r="Z271" s="95">
        <f t="shared" si="59"/>
        <v>15271.223148089493</v>
      </c>
    </row>
    <row r="272" spans="1:26">
      <c r="A272" s="3">
        <f t="shared" si="48"/>
        <v>262</v>
      </c>
      <c r="B272" s="12">
        <f t="shared" si="49"/>
        <v>49132</v>
      </c>
      <c r="C272" s="95">
        <f t="shared" si="50"/>
        <v>403.70603354669413</v>
      </c>
      <c r="D272" s="95">
        <f t="shared" si="51"/>
        <v>20.19409564558201</v>
      </c>
      <c r="E272" s="95">
        <f t="shared" si="52"/>
        <v>383.51193790111211</v>
      </c>
      <c r="F272" s="95">
        <f>IF(A272&lt;&gt;"",SUM($E$10:E272),"")</f>
        <v>85046.224105813541</v>
      </c>
      <c r="G272" s="95">
        <f t="shared" si="53"/>
        <v>14953.775894186489</v>
      </c>
      <c r="T272" s="3">
        <f t="shared" si="54"/>
        <v>262</v>
      </c>
      <c r="U272" s="12">
        <f t="shared" si="55"/>
        <v>49132</v>
      </c>
      <c r="V272" s="95">
        <f t="shared" si="56"/>
        <v>403.70603354669413</v>
      </c>
      <c r="W272" s="95">
        <f t="shared" si="57"/>
        <v>23.437972694573471</v>
      </c>
      <c r="X272" s="95">
        <f t="shared" si="58"/>
        <v>380.26806085212064</v>
      </c>
      <c r="Y272" s="95">
        <f>IF(T272&lt;&gt;"",SUM($X$10:X272),"")</f>
        <v>82109.04491276262</v>
      </c>
      <c r="Z272" s="95">
        <f t="shared" si="59"/>
        <v>14890.955087237373</v>
      </c>
    </row>
    <row r="273" spans="1:26">
      <c r="A273" s="3">
        <f t="shared" si="48"/>
        <v>263</v>
      </c>
      <c r="B273" s="12">
        <f t="shared" si="49"/>
        <v>49163</v>
      </c>
      <c r="C273" s="95">
        <f t="shared" si="50"/>
        <v>403.70603354669413</v>
      </c>
      <c r="D273" s="95">
        <f t="shared" si="51"/>
        <v>19.689138260678877</v>
      </c>
      <c r="E273" s="95">
        <f t="shared" si="52"/>
        <v>384.01689528601526</v>
      </c>
      <c r="F273" s="95">
        <f>IF(A273&lt;&gt;"",SUM($E$10:E273),"")</f>
        <v>85430.241001099552</v>
      </c>
      <c r="G273" s="95">
        <f t="shared" si="53"/>
        <v>14569.758998900474</v>
      </c>
      <c r="T273" s="3">
        <f t="shared" si="54"/>
        <v>263</v>
      </c>
      <c r="U273" s="12">
        <f t="shared" si="55"/>
        <v>49163</v>
      </c>
      <c r="V273" s="95">
        <f t="shared" si="56"/>
        <v>403.70603354669413</v>
      </c>
      <c r="W273" s="95">
        <f t="shared" si="57"/>
        <v>22.854344759833651</v>
      </c>
      <c r="X273" s="95">
        <f t="shared" si="58"/>
        <v>380.85168878686045</v>
      </c>
      <c r="Y273" s="95">
        <f>IF(T273&lt;&gt;"",SUM($X$10:X273),"")</f>
        <v>82489.896601549481</v>
      </c>
      <c r="Z273" s="95">
        <f t="shared" si="59"/>
        <v>14510.103398450512</v>
      </c>
    </row>
    <row r="274" spans="1:26">
      <c r="A274" s="3">
        <f t="shared" si="48"/>
        <v>264</v>
      </c>
      <c r="B274" s="12">
        <f t="shared" si="49"/>
        <v>49194</v>
      </c>
      <c r="C274" s="95">
        <f t="shared" si="50"/>
        <v>403.70603354669413</v>
      </c>
      <c r="D274" s="95">
        <f t="shared" si="51"/>
        <v>19.183516015218959</v>
      </c>
      <c r="E274" s="95">
        <f t="shared" si="52"/>
        <v>384.52251753147516</v>
      </c>
      <c r="F274" s="95">
        <f>IF(A274&lt;&gt;"",SUM($E$10:E274),"")</f>
        <v>85814.763518631022</v>
      </c>
      <c r="G274" s="95">
        <f t="shared" si="53"/>
        <v>14185.236481368998</v>
      </c>
      <c r="T274" s="3">
        <f t="shared" si="54"/>
        <v>264</v>
      </c>
      <c r="U274" s="12">
        <f t="shared" si="55"/>
        <v>49194</v>
      </c>
      <c r="V274" s="95">
        <f t="shared" si="56"/>
        <v>403.70603354669413</v>
      </c>
      <c r="W274" s="95">
        <f t="shared" si="57"/>
        <v>22.269821084427509</v>
      </c>
      <c r="X274" s="95">
        <f t="shared" si="58"/>
        <v>381.43621246226661</v>
      </c>
      <c r="Y274" s="95">
        <f>IF(T274&lt;&gt;"",SUM($X$10:X274),"")</f>
        <v>82871.332814011752</v>
      </c>
      <c r="Z274" s="95">
        <f t="shared" si="59"/>
        <v>14128.667185988246</v>
      </c>
    </row>
    <row r="275" spans="1:26">
      <c r="A275" s="3">
        <f t="shared" si="48"/>
        <v>265</v>
      </c>
      <c r="B275" s="12">
        <f t="shared" si="49"/>
        <v>49224</v>
      </c>
      <c r="C275" s="95">
        <f t="shared" si="50"/>
        <v>403.70603354669413</v>
      </c>
      <c r="D275" s="95">
        <f t="shared" si="51"/>
        <v>18.677228033802514</v>
      </c>
      <c r="E275" s="95">
        <f t="shared" si="52"/>
        <v>385.02880551289161</v>
      </c>
      <c r="F275" s="95">
        <f>IF(A275&lt;&gt;"",SUM($E$10:E275),"")</f>
        <v>86199.792324143913</v>
      </c>
      <c r="G275" s="95">
        <f t="shared" si="53"/>
        <v>13800.207675856107</v>
      </c>
      <c r="T275" s="3">
        <f t="shared" si="54"/>
        <v>265</v>
      </c>
      <c r="U275" s="12">
        <f t="shared" si="55"/>
        <v>49224</v>
      </c>
      <c r="V275" s="95">
        <f t="shared" si="56"/>
        <v>403.70603354669413</v>
      </c>
      <c r="W275" s="95">
        <f t="shared" si="57"/>
        <v>21.684400293589903</v>
      </c>
      <c r="X275" s="95">
        <f t="shared" si="58"/>
        <v>382.02163325310426</v>
      </c>
      <c r="Y275" s="95">
        <f>IF(T275&lt;&gt;"",SUM($X$10:X275),"")</f>
        <v>83253.35444726485</v>
      </c>
      <c r="Z275" s="95">
        <f t="shared" si="59"/>
        <v>13746.645552735143</v>
      </c>
    </row>
    <row r="276" spans="1:26">
      <c r="A276" s="3">
        <f t="shared" si="48"/>
        <v>266</v>
      </c>
      <c r="B276" s="12">
        <f t="shared" si="49"/>
        <v>49255</v>
      </c>
      <c r="C276" s="95">
        <f t="shared" si="50"/>
        <v>403.70603354669413</v>
      </c>
      <c r="D276" s="95">
        <f t="shared" si="51"/>
        <v>18.17027343987721</v>
      </c>
      <c r="E276" s="95">
        <f t="shared" si="52"/>
        <v>385.53576010681689</v>
      </c>
      <c r="F276" s="95">
        <f>IF(A276&lt;&gt;"",SUM($E$10:E276),"")</f>
        <v>86585.328084250723</v>
      </c>
      <c r="G276" s="95">
        <f t="shared" si="53"/>
        <v>13414.67191574929</v>
      </c>
      <c r="T276" s="3">
        <f t="shared" si="54"/>
        <v>266</v>
      </c>
      <c r="U276" s="12">
        <f t="shared" si="55"/>
        <v>49255</v>
      </c>
      <c r="V276" s="95">
        <f t="shared" si="56"/>
        <v>403.70603354669413</v>
      </c>
      <c r="W276" s="95">
        <f t="shared" si="57"/>
        <v>21.098081010445725</v>
      </c>
      <c r="X276" s="95">
        <f t="shared" si="58"/>
        <v>382.60795253624838</v>
      </c>
      <c r="Y276" s="95">
        <f>IF(T276&lt;&gt;"",SUM($X$10:X276),"")</f>
        <v>83635.962399801094</v>
      </c>
      <c r="Z276" s="95">
        <f t="shared" si="59"/>
        <v>13364.037600198895</v>
      </c>
    </row>
    <row r="277" spans="1:26">
      <c r="A277" s="3">
        <f t="shared" si="48"/>
        <v>267</v>
      </c>
      <c r="B277" s="12">
        <f t="shared" si="49"/>
        <v>49285</v>
      </c>
      <c r="C277" s="95">
        <f t="shared" si="50"/>
        <v>403.70603354669413</v>
      </c>
      <c r="D277" s="95">
        <f t="shared" si="51"/>
        <v>17.662651355736564</v>
      </c>
      <c r="E277" s="95">
        <f t="shared" si="52"/>
        <v>386.04338219095757</v>
      </c>
      <c r="F277" s="95">
        <f>IF(A277&lt;&gt;"",SUM($E$10:E277),"")</f>
        <v>86971.371466441677</v>
      </c>
      <c r="G277" s="95">
        <f t="shared" si="53"/>
        <v>13028.628533558332</v>
      </c>
      <c r="T277" s="3">
        <f t="shared" si="54"/>
        <v>267</v>
      </c>
      <c r="U277" s="12">
        <f t="shared" si="55"/>
        <v>49285</v>
      </c>
      <c r="V277" s="95">
        <f t="shared" si="56"/>
        <v>403.70603354669413</v>
      </c>
      <c r="W277" s="95">
        <f t="shared" si="57"/>
        <v>20.51086185600667</v>
      </c>
      <c r="X277" s="95">
        <f t="shared" si="58"/>
        <v>383.19517169068746</v>
      </c>
      <c r="Y277" s="95">
        <f>IF(T277&lt;&gt;"",SUM($X$10:X277),"")</f>
        <v>84019.157571491785</v>
      </c>
      <c r="Z277" s="95">
        <f t="shared" si="59"/>
        <v>12980.842428508207</v>
      </c>
    </row>
    <row r="278" spans="1:26">
      <c r="A278" s="3">
        <f t="shared" si="48"/>
        <v>268</v>
      </c>
      <c r="B278" s="12">
        <f t="shared" si="49"/>
        <v>49316</v>
      </c>
      <c r="C278" s="95">
        <f t="shared" si="50"/>
        <v>403.70603354669413</v>
      </c>
      <c r="D278" s="95">
        <f t="shared" si="51"/>
        <v>17.154360902518473</v>
      </c>
      <c r="E278" s="95">
        <f t="shared" si="52"/>
        <v>386.55167264417565</v>
      </c>
      <c r="F278" s="95">
        <f>IF(A278&lt;&gt;"",SUM($E$10:E278),"")</f>
        <v>87357.923139085848</v>
      </c>
      <c r="G278" s="95">
        <f t="shared" si="53"/>
        <v>12642.076860914156</v>
      </c>
      <c r="T278" s="3">
        <f t="shared" si="54"/>
        <v>268</v>
      </c>
      <c r="U278" s="12">
        <f t="shared" si="55"/>
        <v>49316</v>
      </c>
      <c r="V278" s="95">
        <f t="shared" si="56"/>
        <v>403.70603354669413</v>
      </c>
      <c r="W278" s="95">
        <f t="shared" si="57"/>
        <v>19.922741449167983</v>
      </c>
      <c r="X278" s="95">
        <f t="shared" si="58"/>
        <v>383.78329209752616</v>
      </c>
      <c r="Y278" s="95">
        <f>IF(T278&lt;&gt;"",SUM($X$10:X278),"")</f>
        <v>84402.940863589305</v>
      </c>
      <c r="Z278" s="95">
        <f t="shared" si="59"/>
        <v>12597.05913641068</v>
      </c>
    </row>
    <row r="279" spans="1:26">
      <c r="A279" s="3">
        <f t="shared" si="48"/>
        <v>269</v>
      </c>
      <c r="B279" s="12">
        <f t="shared" si="49"/>
        <v>49347</v>
      </c>
      <c r="C279" s="95">
        <f t="shared" si="50"/>
        <v>403.70603354669413</v>
      </c>
      <c r="D279" s="95">
        <f t="shared" si="51"/>
        <v>16.64540120020364</v>
      </c>
      <c r="E279" s="95">
        <f t="shared" si="52"/>
        <v>387.06063234649048</v>
      </c>
      <c r="F279" s="95">
        <f>IF(A279&lt;&gt;"",SUM($E$10:E279),"")</f>
        <v>87744.983771432337</v>
      </c>
      <c r="G279" s="95">
        <f t="shared" si="53"/>
        <v>12255.016228567665</v>
      </c>
      <c r="T279" s="3">
        <f t="shared" si="54"/>
        <v>269</v>
      </c>
      <c r="U279" s="12">
        <f t="shared" si="55"/>
        <v>49347</v>
      </c>
      <c r="V279" s="95">
        <f t="shared" si="56"/>
        <v>403.70603354669413</v>
      </c>
      <c r="W279" s="95">
        <f t="shared" si="57"/>
        <v>19.333718406705227</v>
      </c>
      <c r="X279" s="95">
        <f t="shared" si="58"/>
        <v>384.37231513998893</v>
      </c>
      <c r="Y279" s="95">
        <f>IF(T279&lt;&gt;"",SUM($X$10:X279),"")</f>
        <v>84787.313178729295</v>
      </c>
      <c r="Z279" s="95">
        <f t="shared" si="59"/>
        <v>12212.686821270692</v>
      </c>
    </row>
    <row r="280" spans="1:26">
      <c r="A280" s="3">
        <f t="shared" si="48"/>
        <v>270</v>
      </c>
      <c r="B280" s="12">
        <f t="shared" si="49"/>
        <v>49375</v>
      </c>
      <c r="C280" s="95">
        <f t="shared" si="50"/>
        <v>403.70603354669413</v>
      </c>
      <c r="D280" s="95">
        <f t="shared" si="51"/>
        <v>16.135771367614094</v>
      </c>
      <c r="E280" s="95">
        <f t="shared" si="52"/>
        <v>387.57026217908003</v>
      </c>
      <c r="F280" s="95">
        <f>IF(A280&lt;&gt;"",SUM($E$10:E280),"")</f>
        <v>88132.554033611421</v>
      </c>
      <c r="G280" s="95">
        <f t="shared" si="53"/>
        <v>11867.445966388585</v>
      </c>
      <c r="T280" s="3">
        <f t="shared" si="54"/>
        <v>270</v>
      </c>
      <c r="U280" s="12">
        <f t="shared" si="55"/>
        <v>49375</v>
      </c>
      <c r="V280" s="95">
        <f t="shared" si="56"/>
        <v>403.70603354669413</v>
      </c>
      <c r="W280" s="95">
        <f t="shared" si="57"/>
        <v>18.743791343271013</v>
      </c>
      <c r="X280" s="95">
        <f t="shared" si="58"/>
        <v>384.9622422034231</v>
      </c>
      <c r="Y280" s="95">
        <f>IF(T280&lt;&gt;"",SUM($X$10:X280),"")</f>
        <v>85172.275420932725</v>
      </c>
      <c r="Z280" s="95">
        <f t="shared" si="59"/>
        <v>11827.72457906727</v>
      </c>
    </row>
    <row r="281" spans="1:26">
      <c r="A281" s="3">
        <f t="shared" si="48"/>
        <v>271</v>
      </c>
      <c r="B281" s="12">
        <f t="shared" si="49"/>
        <v>49406</v>
      </c>
      <c r="C281" s="95">
        <f t="shared" si="50"/>
        <v>403.70603354669413</v>
      </c>
      <c r="D281" s="95">
        <f t="shared" si="51"/>
        <v>15.625470522411637</v>
      </c>
      <c r="E281" s="95">
        <f t="shared" si="52"/>
        <v>388.08056302428247</v>
      </c>
      <c r="F281" s="95">
        <f>IF(A281&lt;&gt;"",SUM($E$10:E281),"")</f>
        <v>88520.634596635704</v>
      </c>
      <c r="G281" s="95">
        <f t="shared" si="53"/>
        <v>11479.365403364302</v>
      </c>
      <c r="T281" s="3">
        <f t="shared" si="54"/>
        <v>271</v>
      </c>
      <c r="U281" s="12">
        <f t="shared" si="55"/>
        <v>49406</v>
      </c>
      <c r="V281" s="95">
        <f t="shared" si="56"/>
        <v>403.70603354669413</v>
      </c>
      <c r="W281" s="95">
        <f t="shared" si="57"/>
        <v>18.152958871391746</v>
      </c>
      <c r="X281" s="95">
        <f t="shared" si="58"/>
        <v>385.55307467530235</v>
      </c>
      <c r="Y281" s="95">
        <f>IF(T281&lt;&gt;"",SUM($X$10:X281),"")</f>
        <v>85557.828495608032</v>
      </c>
      <c r="Z281" s="95">
        <f t="shared" si="59"/>
        <v>11442.171504391967</v>
      </c>
    </row>
    <row r="282" spans="1:26">
      <c r="A282" s="3">
        <f t="shared" si="48"/>
        <v>272</v>
      </c>
      <c r="B282" s="12">
        <f t="shared" si="49"/>
        <v>49436</v>
      </c>
      <c r="C282" s="95">
        <f t="shared" si="50"/>
        <v>403.70603354669413</v>
      </c>
      <c r="D282" s="95">
        <f t="shared" si="51"/>
        <v>15.114497781096331</v>
      </c>
      <c r="E282" s="95">
        <f t="shared" si="52"/>
        <v>388.59153576559783</v>
      </c>
      <c r="F282" s="95">
        <f>IF(A282&lt;&gt;"",SUM($E$10:E282),"")</f>
        <v>88909.226132401309</v>
      </c>
      <c r="G282" s="95">
        <f t="shared" si="53"/>
        <v>11090.773867598704</v>
      </c>
      <c r="T282" s="3">
        <f t="shared" si="54"/>
        <v>272</v>
      </c>
      <c r="U282" s="12">
        <f t="shared" si="55"/>
        <v>49436</v>
      </c>
      <c r="V282" s="95">
        <f t="shared" si="56"/>
        <v>403.70603354669413</v>
      </c>
      <c r="W282" s="95">
        <f t="shared" si="57"/>
        <v>17.561219601464366</v>
      </c>
      <c r="X282" s="95">
        <f t="shared" si="58"/>
        <v>386.14481394522977</v>
      </c>
      <c r="Y282" s="95">
        <f>IF(T282&lt;&gt;"",SUM($X$10:X282),"")</f>
        <v>85943.973309553257</v>
      </c>
      <c r="Z282" s="95">
        <f t="shared" si="59"/>
        <v>11056.026690446737</v>
      </c>
    </row>
    <row r="283" spans="1:26">
      <c r="A283" s="3">
        <f t="shared" si="48"/>
        <v>273</v>
      </c>
      <c r="B283" s="12">
        <f t="shared" si="49"/>
        <v>49467</v>
      </c>
      <c r="C283" s="95">
        <f t="shared" si="50"/>
        <v>403.70603354669413</v>
      </c>
      <c r="D283" s="95">
        <f t="shared" si="51"/>
        <v>14.60285225900496</v>
      </c>
      <c r="E283" s="95">
        <f t="shared" si="52"/>
        <v>389.10318128768915</v>
      </c>
      <c r="F283" s="95">
        <f>IF(A283&lt;&gt;"",SUM($E$10:E283),"")</f>
        <v>89298.329313688999</v>
      </c>
      <c r="G283" s="95">
        <f t="shared" si="53"/>
        <v>10701.670686311014</v>
      </c>
      <c r="T283" s="3">
        <f t="shared" si="54"/>
        <v>273</v>
      </c>
      <c r="U283" s="12">
        <f t="shared" si="55"/>
        <v>49467</v>
      </c>
      <c r="V283" s="95">
        <f t="shared" si="56"/>
        <v>403.70603354669413</v>
      </c>
      <c r="W283" s="95">
        <f t="shared" si="57"/>
        <v>16.968572141753079</v>
      </c>
      <c r="X283" s="95">
        <f t="shared" si="58"/>
        <v>386.73746140494103</v>
      </c>
      <c r="Y283" s="95">
        <f>IF(T283&lt;&gt;"",SUM($X$10:X283),"")</f>
        <v>86330.710770958205</v>
      </c>
      <c r="Z283" s="95">
        <f t="shared" si="59"/>
        <v>10669.289229041797</v>
      </c>
    </row>
    <row r="284" spans="1:26">
      <c r="A284" s="3">
        <f t="shared" si="48"/>
        <v>274</v>
      </c>
      <c r="B284" s="12">
        <f t="shared" si="49"/>
        <v>49497</v>
      </c>
      <c r="C284" s="95">
        <f t="shared" si="50"/>
        <v>403.70603354669413</v>
      </c>
      <c r="D284" s="95">
        <f t="shared" si="51"/>
        <v>14.090533070309503</v>
      </c>
      <c r="E284" s="95">
        <f t="shared" si="52"/>
        <v>389.61550047638463</v>
      </c>
      <c r="F284" s="95">
        <f>IF(A284&lt;&gt;"",SUM($E$10:E284),"")</f>
        <v>89687.944814165385</v>
      </c>
      <c r="G284" s="95">
        <f t="shared" si="53"/>
        <v>10312.05518583463</v>
      </c>
      <c r="T284" s="3">
        <f t="shared" si="54"/>
        <v>274</v>
      </c>
      <c r="U284" s="12">
        <f t="shared" si="55"/>
        <v>49497</v>
      </c>
      <c r="V284" s="95">
        <f t="shared" si="56"/>
        <v>403.70603354669413</v>
      </c>
      <c r="W284" s="95">
        <f t="shared" si="57"/>
        <v>16.375015098386079</v>
      </c>
      <c r="X284" s="95">
        <f t="shared" si="58"/>
        <v>387.33101844830804</v>
      </c>
      <c r="Y284" s="95">
        <f>IF(T284&lt;&gt;"",SUM($X$10:X284),"")</f>
        <v>86718.041789406518</v>
      </c>
      <c r="Z284" s="95">
        <f t="shared" si="59"/>
        <v>10281.958210593488</v>
      </c>
    </row>
    <row r="285" spans="1:26">
      <c r="A285" s="3">
        <f t="shared" si="48"/>
        <v>275</v>
      </c>
      <c r="B285" s="12">
        <f t="shared" si="49"/>
        <v>49528</v>
      </c>
      <c r="C285" s="95">
        <f t="shared" si="50"/>
        <v>403.70603354669413</v>
      </c>
      <c r="D285" s="95">
        <f t="shared" si="51"/>
        <v>13.577539328015597</v>
      </c>
      <c r="E285" s="95">
        <f t="shared" si="52"/>
        <v>390.12849421867855</v>
      </c>
      <c r="F285" s="95">
        <f>IF(A285&lt;&gt;"",SUM($E$10:E285),"")</f>
        <v>90078.073308384061</v>
      </c>
      <c r="G285" s="95">
        <f t="shared" si="53"/>
        <v>9921.9266916159504</v>
      </c>
      <c r="T285" s="3">
        <f t="shared" si="54"/>
        <v>275</v>
      </c>
      <c r="U285" s="12">
        <f t="shared" si="55"/>
        <v>49528</v>
      </c>
      <c r="V285" s="95">
        <f t="shared" si="56"/>
        <v>403.70603354669413</v>
      </c>
      <c r="W285" s="95">
        <f t="shared" si="57"/>
        <v>15.780547075352279</v>
      </c>
      <c r="X285" s="95">
        <f t="shared" si="58"/>
        <v>387.92548647134186</v>
      </c>
      <c r="Y285" s="95">
        <f>IF(T285&lt;&gt;"",SUM($X$10:X285),"")</f>
        <v>87105.967275877862</v>
      </c>
      <c r="Z285" s="95">
        <f t="shared" si="59"/>
        <v>9894.0327241221457</v>
      </c>
    </row>
    <row r="286" spans="1:26">
      <c r="A286" s="3">
        <f t="shared" si="48"/>
        <v>276</v>
      </c>
      <c r="B286" s="12">
        <f t="shared" si="49"/>
        <v>49559</v>
      </c>
      <c r="C286" s="95">
        <f t="shared" si="50"/>
        <v>403.70603354669413</v>
      </c>
      <c r="D286" s="95">
        <f t="shared" si="51"/>
        <v>13.063870143961003</v>
      </c>
      <c r="E286" s="95">
        <f t="shared" si="52"/>
        <v>390.6421634027331</v>
      </c>
      <c r="F286" s="95">
        <f>IF(A286&lt;&gt;"",SUM($E$10:E286),"")</f>
        <v>90468.715471786796</v>
      </c>
      <c r="G286" s="95">
        <f t="shared" si="53"/>
        <v>9531.2845282132166</v>
      </c>
      <c r="T286" s="3">
        <f t="shared" si="54"/>
        <v>276</v>
      </c>
      <c r="U286" s="12">
        <f t="shared" si="55"/>
        <v>49559</v>
      </c>
      <c r="V286" s="95">
        <f t="shared" si="56"/>
        <v>403.70603354669413</v>
      </c>
      <c r="W286" s="95">
        <f t="shared" si="57"/>
        <v>15.185166674498014</v>
      </c>
      <c r="X286" s="95">
        <f t="shared" si="58"/>
        <v>388.52086687219611</v>
      </c>
      <c r="Y286" s="95">
        <f>IF(T286&lt;&gt;"",SUM($X$10:X286),"")</f>
        <v>87494.488142750051</v>
      </c>
      <c r="Z286" s="95">
        <f t="shared" si="59"/>
        <v>9505.5118572499505</v>
      </c>
    </row>
    <row r="287" spans="1:26">
      <c r="A287" s="3">
        <f t="shared" si="48"/>
        <v>277</v>
      </c>
      <c r="B287" s="12">
        <f t="shared" si="49"/>
        <v>49589</v>
      </c>
      <c r="C287" s="95">
        <f t="shared" si="50"/>
        <v>403.70603354669413</v>
      </c>
      <c r="D287" s="95">
        <f t="shared" si="51"/>
        <v>12.549524628814069</v>
      </c>
      <c r="E287" s="95">
        <f t="shared" si="52"/>
        <v>391.15650891788005</v>
      </c>
      <c r="F287" s="95">
        <f>IF(A287&lt;&gt;"",SUM($E$10:E287),"")</f>
        <v>90859.871980704673</v>
      </c>
      <c r="G287" s="95">
        <f t="shared" si="53"/>
        <v>9140.1280192953363</v>
      </c>
      <c r="T287" s="3">
        <f t="shared" si="54"/>
        <v>277</v>
      </c>
      <c r="U287" s="12">
        <f t="shared" si="55"/>
        <v>49589</v>
      </c>
      <c r="V287" s="95">
        <f t="shared" si="56"/>
        <v>403.70603354669413</v>
      </c>
      <c r="W287" s="95">
        <f t="shared" si="57"/>
        <v>14.588872495523768</v>
      </c>
      <c r="X287" s="95">
        <f t="shared" si="58"/>
        <v>389.11716105117034</v>
      </c>
      <c r="Y287" s="95">
        <f>IF(T287&lt;&gt;"",SUM($X$10:X287),"")</f>
        <v>87883.605303801218</v>
      </c>
      <c r="Z287" s="95">
        <f t="shared" si="59"/>
        <v>9116.3946961987804</v>
      </c>
    </row>
    <row r="288" spans="1:26">
      <c r="A288" s="3">
        <f t="shared" si="48"/>
        <v>278</v>
      </c>
      <c r="B288" s="12">
        <f t="shared" si="49"/>
        <v>49620</v>
      </c>
      <c r="C288" s="95">
        <f t="shared" si="50"/>
        <v>403.70603354669413</v>
      </c>
      <c r="D288" s="95">
        <f t="shared" si="51"/>
        <v>12.034501892072193</v>
      </c>
      <c r="E288" s="95">
        <f t="shared" si="52"/>
        <v>391.67153165462196</v>
      </c>
      <c r="F288" s="95">
        <f>IF(A288&lt;&gt;"",SUM($E$10:E288),"")</f>
        <v>91251.543512359291</v>
      </c>
      <c r="G288" s="95">
        <f t="shared" si="53"/>
        <v>8748.4564876407148</v>
      </c>
      <c r="T288" s="3">
        <f t="shared" si="54"/>
        <v>278</v>
      </c>
      <c r="U288" s="12">
        <f t="shared" si="55"/>
        <v>49620</v>
      </c>
      <c r="V288" s="95">
        <f t="shared" si="56"/>
        <v>403.70603354669413</v>
      </c>
      <c r="W288" s="95">
        <f t="shared" si="57"/>
        <v>13.991663135980865</v>
      </c>
      <c r="X288" s="95">
        <f t="shared" si="58"/>
        <v>389.71437041071329</v>
      </c>
      <c r="Y288" s="95">
        <f>IF(T288&lt;&gt;"",SUM($X$10:X288),"")</f>
        <v>88273.319674211933</v>
      </c>
      <c r="Z288" s="95">
        <f t="shared" si="59"/>
        <v>8726.6803257880674</v>
      </c>
    </row>
    <row r="289" spans="1:26">
      <c r="A289" s="3">
        <f t="shared" si="48"/>
        <v>279</v>
      </c>
      <c r="B289" s="12">
        <f t="shared" si="49"/>
        <v>49650</v>
      </c>
      <c r="C289" s="95">
        <f t="shared" si="50"/>
        <v>403.70603354669413</v>
      </c>
      <c r="D289" s="95">
        <f t="shared" si="51"/>
        <v>11.518801042060275</v>
      </c>
      <c r="E289" s="95">
        <f t="shared" si="52"/>
        <v>392.18723250463387</v>
      </c>
      <c r="F289" s="95">
        <f>IF(A289&lt;&gt;"",SUM($E$10:E289),"")</f>
        <v>91643.730744863919</v>
      </c>
      <c r="G289" s="95">
        <f t="shared" si="53"/>
        <v>8356.2692551360815</v>
      </c>
      <c r="T289" s="3">
        <f t="shared" si="54"/>
        <v>279</v>
      </c>
      <c r="U289" s="12">
        <f t="shared" si="55"/>
        <v>49650</v>
      </c>
      <c r="V289" s="95">
        <f t="shared" si="56"/>
        <v>403.70603354669413</v>
      </c>
      <c r="W289" s="95">
        <f t="shared" si="57"/>
        <v>13.393537191268186</v>
      </c>
      <c r="X289" s="95">
        <f t="shared" si="58"/>
        <v>390.31249635542594</v>
      </c>
      <c r="Y289" s="95">
        <f>IF(T289&lt;&gt;"",SUM($X$10:X289),"")</f>
        <v>88663.632170567362</v>
      </c>
      <c r="Z289" s="95">
        <f t="shared" si="59"/>
        <v>8336.3678294326419</v>
      </c>
    </row>
    <row r="290" spans="1:26">
      <c r="A290" s="3">
        <f t="shared" si="48"/>
        <v>280</v>
      </c>
      <c r="B290" s="12">
        <f t="shared" si="49"/>
        <v>49681</v>
      </c>
      <c r="C290" s="95">
        <f t="shared" si="50"/>
        <v>403.70603354669413</v>
      </c>
      <c r="D290" s="95">
        <f t="shared" si="51"/>
        <v>11.002421185929174</v>
      </c>
      <c r="E290" s="95">
        <f t="shared" si="52"/>
        <v>392.70361236076496</v>
      </c>
      <c r="F290" s="95">
        <f>IF(A290&lt;&gt;"",SUM($E$10:E290),"")</f>
        <v>92036.434357224687</v>
      </c>
      <c r="G290" s="95">
        <f t="shared" si="53"/>
        <v>7963.5656427753165</v>
      </c>
      <c r="T290" s="3">
        <f t="shared" si="54"/>
        <v>280</v>
      </c>
      <c r="U290" s="12">
        <f t="shared" si="55"/>
        <v>49681</v>
      </c>
      <c r="V290" s="95">
        <f t="shared" si="56"/>
        <v>403.70603354669413</v>
      </c>
      <c r="W290" s="95">
        <f t="shared" si="57"/>
        <v>12.794493254628851</v>
      </c>
      <c r="X290" s="95">
        <f t="shared" si="58"/>
        <v>390.9115402920653</v>
      </c>
      <c r="Y290" s="95">
        <f>IF(T290&lt;&gt;"",SUM($X$10:X290),"")</f>
        <v>89054.543710859434</v>
      </c>
      <c r="Z290" s="95">
        <f t="shared" si="59"/>
        <v>7945.4562891405767</v>
      </c>
    </row>
    <row r="291" spans="1:26">
      <c r="A291" s="3">
        <f t="shared" si="48"/>
        <v>281</v>
      </c>
      <c r="B291" s="12">
        <f t="shared" si="49"/>
        <v>49712</v>
      </c>
      <c r="C291" s="95">
        <f t="shared" si="50"/>
        <v>403.70603354669413</v>
      </c>
      <c r="D291" s="95">
        <f t="shared" si="51"/>
        <v>10.485361429654168</v>
      </c>
      <c r="E291" s="95">
        <f t="shared" si="52"/>
        <v>393.22067211703995</v>
      </c>
      <c r="F291" s="95">
        <f>IF(A291&lt;&gt;"",SUM($E$10:E291),"")</f>
        <v>92429.655029341724</v>
      </c>
      <c r="G291" s="95">
        <f t="shared" si="53"/>
        <v>7570.3449706582769</v>
      </c>
      <c r="T291" s="3">
        <f t="shared" si="54"/>
        <v>281</v>
      </c>
      <c r="U291" s="12">
        <f t="shared" si="55"/>
        <v>49712</v>
      </c>
      <c r="V291" s="95">
        <f t="shared" si="56"/>
        <v>403.70603354669413</v>
      </c>
      <c r="W291" s="95">
        <f t="shared" si="57"/>
        <v>12.194529917146919</v>
      </c>
      <c r="X291" s="95">
        <f t="shared" si="58"/>
        <v>391.51150362954724</v>
      </c>
      <c r="Y291" s="95">
        <f>IF(T291&lt;&gt;"",SUM($X$10:X291),"")</f>
        <v>89446.055214488981</v>
      </c>
      <c r="Z291" s="95">
        <f t="shared" si="59"/>
        <v>7553.9447855110293</v>
      </c>
    </row>
    <row r="292" spans="1:26">
      <c r="A292" s="3">
        <f t="shared" si="48"/>
        <v>282</v>
      </c>
      <c r="B292" s="12">
        <f t="shared" si="49"/>
        <v>49741</v>
      </c>
      <c r="C292" s="95">
        <f t="shared" si="50"/>
        <v>403.70603354669413</v>
      </c>
      <c r="D292" s="95">
        <f t="shared" si="51"/>
        <v>9.967620878033399</v>
      </c>
      <c r="E292" s="95">
        <f t="shared" si="52"/>
        <v>393.73841266866071</v>
      </c>
      <c r="F292" s="95">
        <f>IF(A292&lt;&gt;"",SUM($E$10:E292),"")</f>
        <v>92823.393442010391</v>
      </c>
      <c r="G292" s="95">
        <f t="shared" si="53"/>
        <v>7176.6065579896158</v>
      </c>
      <c r="T292" s="3">
        <f t="shared" si="54"/>
        <v>282</v>
      </c>
      <c r="U292" s="12">
        <f t="shared" si="55"/>
        <v>49741</v>
      </c>
      <c r="V292" s="95">
        <f t="shared" si="56"/>
        <v>403.70603354669413</v>
      </c>
      <c r="W292" s="95">
        <f t="shared" si="57"/>
        <v>11.593645767744079</v>
      </c>
      <c r="X292" s="95">
        <f t="shared" si="58"/>
        <v>392.11238777895005</v>
      </c>
      <c r="Y292" s="95">
        <f>IF(T292&lt;&gt;"",SUM($X$10:X292),"")</f>
        <v>89838.167602267931</v>
      </c>
      <c r="Z292" s="95">
        <f t="shared" si="59"/>
        <v>7161.8323977320797</v>
      </c>
    </row>
    <row r="293" spans="1:26">
      <c r="A293" s="3">
        <f t="shared" si="48"/>
        <v>283</v>
      </c>
      <c r="B293" s="12">
        <f t="shared" si="49"/>
        <v>49772</v>
      </c>
      <c r="C293" s="95">
        <f t="shared" si="50"/>
        <v>403.70603354669413</v>
      </c>
      <c r="D293" s="95">
        <f t="shared" si="51"/>
        <v>9.4491986346863275</v>
      </c>
      <c r="E293" s="95">
        <f t="shared" si="52"/>
        <v>394.25683491200778</v>
      </c>
      <c r="F293" s="95">
        <f>IF(A293&lt;&gt;"",SUM($E$10:E293),"")</f>
        <v>93217.650276922403</v>
      </c>
      <c r="G293" s="95">
        <f t="shared" si="53"/>
        <v>6782.3497230776084</v>
      </c>
      <c r="T293" s="3">
        <f t="shared" si="54"/>
        <v>283</v>
      </c>
      <c r="U293" s="12">
        <f t="shared" si="55"/>
        <v>49772</v>
      </c>
      <c r="V293" s="95">
        <f t="shared" si="56"/>
        <v>403.70603354669413</v>
      </c>
      <c r="W293" s="95">
        <f t="shared" si="57"/>
        <v>10.991839393176317</v>
      </c>
      <c r="X293" s="95">
        <f t="shared" si="58"/>
        <v>392.71419415351784</v>
      </c>
      <c r="Y293" s="95">
        <f>IF(T293&lt;&gt;"",SUM($X$10:X293),"")</f>
        <v>90230.881796421454</v>
      </c>
      <c r="Z293" s="95">
        <f t="shared" si="59"/>
        <v>6769.1182035785623</v>
      </c>
    </row>
    <row r="294" spans="1:26">
      <c r="A294" s="3">
        <f t="shared" si="48"/>
        <v>284</v>
      </c>
      <c r="B294" s="12">
        <f t="shared" si="49"/>
        <v>49802</v>
      </c>
      <c r="C294" s="95">
        <f t="shared" si="50"/>
        <v>403.70603354669413</v>
      </c>
      <c r="D294" s="95">
        <f t="shared" si="51"/>
        <v>8.9300938020521841</v>
      </c>
      <c r="E294" s="95">
        <f t="shared" si="52"/>
        <v>394.77593974464196</v>
      </c>
      <c r="F294" s="95">
        <f>IF(A294&lt;&gt;"",SUM($E$10:E294),"")</f>
        <v>93612.426216667038</v>
      </c>
      <c r="G294" s="95">
        <f t="shared" si="53"/>
        <v>6387.5737833329667</v>
      </c>
      <c r="T294" s="3">
        <f t="shared" si="54"/>
        <v>284</v>
      </c>
      <c r="U294" s="12">
        <f t="shared" si="55"/>
        <v>49802</v>
      </c>
      <c r="V294" s="95">
        <f t="shared" si="56"/>
        <v>403.70603354669413</v>
      </c>
      <c r="W294" s="95">
        <f t="shared" si="57"/>
        <v>10.389109378030602</v>
      </c>
      <c r="X294" s="95">
        <f t="shared" si="58"/>
        <v>393.31692416866355</v>
      </c>
      <c r="Y294" s="95">
        <f>IF(T294&lt;&gt;"",SUM($X$10:X294),"")</f>
        <v>90624.198720590124</v>
      </c>
      <c r="Z294" s="95">
        <f t="shared" si="59"/>
        <v>6375.8012794098986</v>
      </c>
    </row>
    <row r="295" spans="1:26">
      <c r="A295" s="3">
        <f t="shared" si="48"/>
        <v>285</v>
      </c>
      <c r="B295" s="12">
        <f t="shared" si="49"/>
        <v>49833</v>
      </c>
      <c r="C295" s="95">
        <f t="shared" si="50"/>
        <v>403.70603354669413</v>
      </c>
      <c r="D295" s="95">
        <f t="shared" si="51"/>
        <v>8.4103054813884057</v>
      </c>
      <c r="E295" s="95">
        <f t="shared" si="52"/>
        <v>395.29572806530575</v>
      </c>
      <c r="F295" s="95">
        <f>IF(A295&lt;&gt;"",SUM($E$10:E295),"")</f>
        <v>94007.721944732344</v>
      </c>
      <c r="G295" s="95">
        <f t="shared" si="53"/>
        <v>5992.2780552676613</v>
      </c>
      <c r="T295" s="3">
        <f t="shared" si="54"/>
        <v>285</v>
      </c>
      <c r="U295" s="12">
        <f t="shared" si="55"/>
        <v>49833</v>
      </c>
      <c r="V295" s="95">
        <f t="shared" si="56"/>
        <v>403.70603354669413</v>
      </c>
      <c r="W295" s="95">
        <f t="shared" si="57"/>
        <v>9.7854543047215561</v>
      </c>
      <c r="X295" s="95">
        <f t="shared" si="58"/>
        <v>393.92057924197258</v>
      </c>
      <c r="Y295" s="95">
        <f>IF(T295&lt;&gt;"",SUM($X$10:X295),"")</f>
        <v>91018.119299832091</v>
      </c>
      <c r="Z295" s="95">
        <f t="shared" si="59"/>
        <v>5981.8807001679261</v>
      </c>
    </row>
    <row r="296" spans="1:26">
      <c r="A296" s="3">
        <f t="shared" si="48"/>
        <v>286</v>
      </c>
      <c r="B296" s="12">
        <f t="shared" si="49"/>
        <v>49863</v>
      </c>
      <c r="C296" s="95">
        <f t="shared" si="50"/>
        <v>403.70603354669413</v>
      </c>
      <c r="D296" s="95">
        <f t="shared" si="51"/>
        <v>7.889832772769088</v>
      </c>
      <c r="E296" s="95">
        <f t="shared" si="52"/>
        <v>395.81620077392506</v>
      </c>
      <c r="F296" s="95">
        <f>IF(A296&lt;&gt;"",SUM($E$10:E296),"")</f>
        <v>94403.538145506274</v>
      </c>
      <c r="G296" s="95">
        <f t="shared" si="53"/>
        <v>5596.4618544937366</v>
      </c>
      <c r="T296" s="3">
        <f t="shared" si="54"/>
        <v>286</v>
      </c>
      <c r="U296" s="12">
        <f t="shared" si="55"/>
        <v>49863</v>
      </c>
      <c r="V296" s="95">
        <f t="shared" si="56"/>
        <v>403.70603354669413</v>
      </c>
      <c r="W296" s="95">
        <f t="shared" si="57"/>
        <v>9.1808727534881189</v>
      </c>
      <c r="X296" s="95">
        <f t="shared" si="58"/>
        <v>394.525160793206</v>
      </c>
      <c r="Y296" s="95">
        <f>IF(T296&lt;&gt;"",SUM($X$10:X296),"")</f>
        <v>91412.644460625292</v>
      </c>
      <c r="Z296" s="95">
        <f t="shared" si="59"/>
        <v>5587.3555393747201</v>
      </c>
    </row>
    <row r="297" spans="1:26">
      <c r="A297" s="3">
        <f t="shared" si="48"/>
        <v>287</v>
      </c>
      <c r="B297" s="12">
        <f t="shared" si="49"/>
        <v>49894</v>
      </c>
      <c r="C297" s="95">
        <f t="shared" si="50"/>
        <v>403.70603354669413</v>
      </c>
      <c r="D297" s="95">
        <f t="shared" si="51"/>
        <v>7.3686747750834201</v>
      </c>
      <c r="E297" s="95">
        <f t="shared" si="52"/>
        <v>396.3373587716107</v>
      </c>
      <c r="F297" s="95">
        <f>IF(A297&lt;&gt;"",SUM($E$10:E297),"")</f>
        <v>94799.875504277879</v>
      </c>
      <c r="G297" s="95">
        <f t="shared" si="53"/>
        <v>5200.1244957221261</v>
      </c>
      <c r="T297" s="3">
        <f t="shared" si="54"/>
        <v>287</v>
      </c>
      <c r="U297" s="12">
        <f t="shared" si="55"/>
        <v>49894</v>
      </c>
      <c r="V297" s="95">
        <f t="shared" si="56"/>
        <v>403.70603354669413</v>
      </c>
      <c r="W297" s="95">
        <f t="shared" si="57"/>
        <v>8.5753633023902083</v>
      </c>
      <c r="X297" s="95">
        <f t="shared" si="58"/>
        <v>395.13067024430393</v>
      </c>
      <c r="Y297" s="95">
        <f>IF(T297&lt;&gt;"",SUM($X$10:X297),"")</f>
        <v>91807.775130869602</v>
      </c>
      <c r="Z297" s="95">
        <f t="shared" si="59"/>
        <v>5192.2248691304158</v>
      </c>
    </row>
    <row r="298" spans="1:26">
      <c r="A298" s="3">
        <f t="shared" si="48"/>
        <v>288</v>
      </c>
      <c r="B298" s="12">
        <f t="shared" si="49"/>
        <v>49925</v>
      </c>
      <c r="C298" s="95">
        <f t="shared" si="50"/>
        <v>403.70603354669413</v>
      </c>
      <c r="D298" s="95">
        <f t="shared" si="51"/>
        <v>6.846830586034133</v>
      </c>
      <c r="E298" s="95">
        <f t="shared" si="52"/>
        <v>396.85920296066001</v>
      </c>
      <c r="F298" s="95">
        <f>IF(A298&lt;&gt;"",SUM($E$10:E298),"")</f>
        <v>95196.734707238546</v>
      </c>
      <c r="G298" s="95">
        <f t="shared" si="53"/>
        <v>4803.2652927614663</v>
      </c>
      <c r="T298" s="3">
        <f t="shared" si="54"/>
        <v>288</v>
      </c>
      <c r="U298" s="12">
        <f t="shared" si="55"/>
        <v>49925</v>
      </c>
      <c r="V298" s="95">
        <f t="shared" si="56"/>
        <v>403.70603354669413</v>
      </c>
      <c r="W298" s="95">
        <f t="shared" si="57"/>
        <v>7.9689245273053766</v>
      </c>
      <c r="X298" s="95">
        <f t="shared" si="58"/>
        <v>395.73710901938875</v>
      </c>
      <c r="Y298" s="95">
        <f>IF(T298&lt;&gt;"",SUM($X$10:X298),"")</f>
        <v>92203.512239888994</v>
      </c>
      <c r="Z298" s="95">
        <f t="shared" si="59"/>
        <v>4796.4877601110275</v>
      </c>
    </row>
    <row r="299" spans="1:26">
      <c r="A299" s="3">
        <f t="shared" si="48"/>
        <v>289</v>
      </c>
      <c r="B299" s="12">
        <f t="shared" si="49"/>
        <v>49955</v>
      </c>
      <c r="C299" s="95">
        <f t="shared" si="50"/>
        <v>403.70603354669413</v>
      </c>
      <c r="D299" s="95">
        <f t="shared" si="51"/>
        <v>6.3242993021359313</v>
      </c>
      <c r="E299" s="95">
        <f t="shared" si="52"/>
        <v>397.38173424455817</v>
      </c>
      <c r="F299" s="95">
        <f>IF(A299&lt;&gt;"",SUM($E$10:E299),"")</f>
        <v>95594.1164414831</v>
      </c>
      <c r="G299" s="95">
        <f t="shared" si="53"/>
        <v>4405.8835585169081</v>
      </c>
      <c r="T299" s="3">
        <f t="shared" si="54"/>
        <v>289</v>
      </c>
      <c r="U299" s="12">
        <f t="shared" si="55"/>
        <v>49955</v>
      </c>
      <c r="V299" s="95">
        <f t="shared" si="56"/>
        <v>403.70603354669413</v>
      </c>
      <c r="W299" s="95">
        <f t="shared" si="57"/>
        <v>7.3615550019254634</v>
      </c>
      <c r="X299" s="95">
        <f t="shared" si="58"/>
        <v>396.34447854476866</v>
      </c>
      <c r="Y299" s="95">
        <f>IF(T299&lt;&gt;"",SUM($X$10:X299),"")</f>
        <v>92599.856718433759</v>
      </c>
      <c r="Z299" s="95">
        <f t="shared" si="59"/>
        <v>4400.1432815662592</v>
      </c>
    </row>
    <row r="300" spans="1:26">
      <c r="A300" s="3">
        <f t="shared" si="48"/>
        <v>290</v>
      </c>
      <c r="B300" s="12">
        <f t="shared" si="49"/>
        <v>49986</v>
      </c>
      <c r="C300" s="95">
        <f t="shared" si="50"/>
        <v>403.70603354669413</v>
      </c>
      <c r="D300" s="95">
        <f t="shared" si="51"/>
        <v>5.8010800187139289</v>
      </c>
      <c r="E300" s="95">
        <f t="shared" si="52"/>
        <v>397.90495352798018</v>
      </c>
      <c r="F300" s="95">
        <f>IF(A300&lt;&gt;"",SUM($E$10:E300),"")</f>
        <v>95992.021395011077</v>
      </c>
      <c r="G300" s="95">
        <f t="shared" si="53"/>
        <v>4007.9786049889281</v>
      </c>
      <c r="T300" s="3">
        <f t="shared" si="54"/>
        <v>290</v>
      </c>
      <c r="U300" s="12">
        <f t="shared" si="55"/>
        <v>49986</v>
      </c>
      <c r="V300" s="95">
        <f t="shared" si="56"/>
        <v>403.70603354669413</v>
      </c>
      <c r="W300" s="95">
        <f t="shared" si="57"/>
        <v>6.7532532977532336</v>
      </c>
      <c r="X300" s="95">
        <f t="shared" si="58"/>
        <v>396.95278024894088</v>
      </c>
      <c r="Y300" s="95">
        <f>IF(T300&lt;&gt;"",SUM($X$10:X300),"")</f>
        <v>92996.809498682705</v>
      </c>
      <c r="Z300" s="95">
        <f t="shared" si="59"/>
        <v>4003.1905013173182</v>
      </c>
    </row>
    <row r="301" spans="1:26">
      <c r="A301" s="3">
        <f t="shared" si="48"/>
        <v>291</v>
      </c>
      <c r="B301" s="12">
        <f t="shared" si="49"/>
        <v>50016</v>
      </c>
      <c r="C301" s="95">
        <f t="shared" si="50"/>
        <v>403.70603354669413</v>
      </c>
      <c r="D301" s="95">
        <f t="shared" si="51"/>
        <v>5.2771718299020884</v>
      </c>
      <c r="E301" s="95">
        <f t="shared" si="52"/>
        <v>398.42886171679203</v>
      </c>
      <c r="F301" s="95">
        <f>IF(A301&lt;&gt;"",SUM($E$10:E301),"")</f>
        <v>96390.450256727869</v>
      </c>
      <c r="G301" s="95">
        <f t="shared" si="53"/>
        <v>3609.5497432721359</v>
      </c>
      <c r="T301" s="3">
        <f t="shared" si="54"/>
        <v>291</v>
      </c>
      <c r="U301" s="12">
        <f t="shared" si="55"/>
        <v>50016</v>
      </c>
      <c r="V301" s="95">
        <f t="shared" si="56"/>
        <v>403.70603354669413</v>
      </c>
      <c r="W301" s="95">
        <f t="shared" si="57"/>
        <v>6.1440179840990261</v>
      </c>
      <c r="X301" s="95">
        <f t="shared" si="58"/>
        <v>397.56201556259509</v>
      </c>
      <c r="Y301" s="95">
        <f>IF(T301&lt;&gt;"",SUM($X$10:X301),"")</f>
        <v>93394.3715142453</v>
      </c>
      <c r="Z301" s="95">
        <f t="shared" si="59"/>
        <v>3605.628485754723</v>
      </c>
    </row>
    <row r="302" spans="1:26">
      <c r="A302" s="3">
        <f t="shared" si="48"/>
        <v>292</v>
      </c>
      <c r="B302" s="12">
        <f t="shared" si="49"/>
        <v>50047</v>
      </c>
      <c r="C302" s="95">
        <f t="shared" si="50"/>
        <v>403.70603354669413</v>
      </c>
      <c r="D302" s="95">
        <f t="shared" si="51"/>
        <v>4.7525738286416459</v>
      </c>
      <c r="E302" s="95">
        <f t="shared" si="52"/>
        <v>398.9534597180525</v>
      </c>
      <c r="F302" s="95">
        <f>IF(A302&lt;&gt;"",SUM($E$10:E302),"")</f>
        <v>96789.403716445915</v>
      </c>
      <c r="G302" s="95">
        <f t="shared" si="53"/>
        <v>3210.5962835540831</v>
      </c>
      <c r="T302" s="3">
        <f t="shared" si="54"/>
        <v>292</v>
      </c>
      <c r="U302" s="12">
        <f t="shared" si="55"/>
        <v>50047</v>
      </c>
      <c r="V302" s="95">
        <f t="shared" si="56"/>
        <v>403.70603354669413</v>
      </c>
      <c r="W302" s="95">
        <f t="shared" si="57"/>
        <v>5.5338476280773845</v>
      </c>
      <c r="X302" s="95">
        <f t="shared" si="58"/>
        <v>398.17218591861672</v>
      </c>
      <c r="Y302" s="95">
        <f>IF(T302&lt;&gt;"",SUM($X$10:X302),"")</f>
        <v>93792.543700163922</v>
      </c>
      <c r="Z302" s="95">
        <f t="shared" si="59"/>
        <v>3207.4562998361062</v>
      </c>
    </row>
    <row r="303" spans="1:26">
      <c r="A303" s="3">
        <f t="shared" si="48"/>
        <v>293</v>
      </c>
      <c r="B303" s="12">
        <f t="shared" si="49"/>
        <v>50078</v>
      </c>
      <c r="C303" s="95">
        <f t="shared" si="50"/>
        <v>403.70603354669413</v>
      </c>
      <c r="D303" s="95">
        <f t="shared" si="51"/>
        <v>4.2272851066795427</v>
      </c>
      <c r="E303" s="95">
        <f t="shared" si="52"/>
        <v>399.47874844001461</v>
      </c>
      <c r="F303" s="95">
        <f>IF(A303&lt;&gt;"",SUM($E$10:E303),"")</f>
        <v>97188.88246488593</v>
      </c>
      <c r="G303" s="95">
        <f t="shared" si="53"/>
        <v>2811.1175351140687</v>
      </c>
      <c r="T303" s="3">
        <f t="shared" si="54"/>
        <v>293</v>
      </c>
      <c r="U303" s="12">
        <f t="shared" si="55"/>
        <v>50078</v>
      </c>
      <c r="V303" s="95">
        <f t="shared" si="56"/>
        <v>403.70603354669413</v>
      </c>
      <c r="W303" s="95">
        <f t="shared" si="57"/>
        <v>4.9227407946036887</v>
      </c>
      <c r="X303" s="95">
        <f t="shared" si="58"/>
        <v>398.78329275209046</v>
      </c>
      <c r="Y303" s="95">
        <f>IF(T303&lt;&gt;"",SUM($X$10:X303),"")</f>
        <v>94191.326992916016</v>
      </c>
      <c r="Z303" s="95">
        <f t="shared" si="59"/>
        <v>2808.6730070840158</v>
      </c>
    </row>
    <row r="304" spans="1:26">
      <c r="A304" s="3">
        <f t="shared" si="48"/>
        <v>294</v>
      </c>
      <c r="B304" s="12">
        <f t="shared" si="49"/>
        <v>50106</v>
      </c>
      <c r="C304" s="95">
        <f t="shared" si="50"/>
        <v>403.70603354669413</v>
      </c>
      <c r="D304" s="95">
        <f t="shared" si="51"/>
        <v>3.7013047545668574</v>
      </c>
      <c r="E304" s="95">
        <f t="shared" si="52"/>
        <v>400.00472879212725</v>
      </c>
      <c r="F304" s="95">
        <f>IF(A304&lt;&gt;"",SUM($E$10:E304),"")</f>
        <v>97588.887193678063</v>
      </c>
      <c r="G304" s="95">
        <f t="shared" si="53"/>
        <v>2411.1128063219412</v>
      </c>
      <c r="T304" s="3">
        <f t="shared" si="54"/>
        <v>294</v>
      </c>
      <c r="U304" s="12">
        <f t="shared" si="55"/>
        <v>50106</v>
      </c>
      <c r="V304" s="95">
        <f t="shared" si="56"/>
        <v>403.70603354669413</v>
      </c>
      <c r="W304" s="95">
        <f t="shared" si="57"/>
        <v>4.3106960463907793</v>
      </c>
      <c r="X304" s="95">
        <f t="shared" si="58"/>
        <v>399.39533750030336</v>
      </c>
      <c r="Y304" s="95">
        <f>IF(T304&lt;&gt;"",SUM($X$10:X304),"")</f>
        <v>94590.72233041632</v>
      </c>
      <c r="Z304" s="95">
        <f t="shared" si="59"/>
        <v>2409.2776695837124</v>
      </c>
    </row>
    <row r="305" spans="1:26">
      <c r="A305" s="3">
        <f t="shared" si="48"/>
        <v>295</v>
      </c>
      <c r="B305" s="12">
        <f t="shared" si="49"/>
        <v>50137</v>
      </c>
      <c r="C305" s="95">
        <f t="shared" si="50"/>
        <v>403.70603354669413</v>
      </c>
      <c r="D305" s="95">
        <f t="shared" si="51"/>
        <v>3.1746318616572227</v>
      </c>
      <c r="E305" s="95">
        <f t="shared" si="52"/>
        <v>400.53140168503688</v>
      </c>
      <c r="F305" s="95">
        <f>IF(A305&lt;&gt;"",SUM($E$10:E305),"")</f>
        <v>97989.418595363095</v>
      </c>
      <c r="G305" s="95">
        <f t="shared" si="53"/>
        <v>2010.5814046369044</v>
      </c>
      <c r="T305" s="3">
        <f t="shared" si="54"/>
        <v>295</v>
      </c>
      <c r="U305" s="12">
        <f t="shared" si="55"/>
        <v>50137</v>
      </c>
      <c r="V305" s="95">
        <f t="shared" si="56"/>
        <v>403.70603354669413</v>
      </c>
      <c r="W305" s="95">
        <f t="shared" si="57"/>
        <v>3.6977119439455746</v>
      </c>
      <c r="X305" s="95">
        <f t="shared" si="58"/>
        <v>400.00832160274854</v>
      </c>
      <c r="Y305" s="95">
        <f>IF(T305&lt;&gt;"",SUM($X$10:X305),"")</f>
        <v>94990.730652019061</v>
      </c>
      <c r="Z305" s="95">
        <f t="shared" si="59"/>
        <v>2009.2693479809639</v>
      </c>
    </row>
    <row r="306" spans="1:26">
      <c r="A306" s="3">
        <f t="shared" si="48"/>
        <v>296</v>
      </c>
      <c r="B306" s="12">
        <f t="shared" si="49"/>
        <v>50167</v>
      </c>
      <c r="C306" s="95">
        <f t="shared" si="50"/>
        <v>403.70603354669413</v>
      </c>
      <c r="D306" s="95">
        <f t="shared" si="51"/>
        <v>2.6472655161052576</v>
      </c>
      <c r="E306" s="95">
        <f t="shared" si="52"/>
        <v>401.05876803058885</v>
      </c>
      <c r="F306" s="95">
        <f>IF(A306&lt;&gt;"",SUM($E$10:E306),"")</f>
        <v>98390.477363393686</v>
      </c>
      <c r="G306" s="95">
        <f t="shared" si="53"/>
        <v>1609.5226366063155</v>
      </c>
      <c r="T306" s="3">
        <f t="shared" si="54"/>
        <v>296</v>
      </c>
      <c r="U306" s="12">
        <f t="shared" si="55"/>
        <v>50167</v>
      </c>
      <c r="V306" s="95">
        <f t="shared" si="56"/>
        <v>403.70603354669413</v>
      </c>
      <c r="W306" s="95">
        <f t="shared" si="57"/>
        <v>3.0837870455656899</v>
      </c>
      <c r="X306" s="95">
        <f t="shared" si="58"/>
        <v>400.62224650112842</v>
      </c>
      <c r="Y306" s="95">
        <f>IF(T306&lt;&gt;"",SUM($X$10:X306),"")</f>
        <v>95391.352898520185</v>
      </c>
      <c r="Z306" s="95">
        <f t="shared" si="59"/>
        <v>1608.6471014798353</v>
      </c>
    </row>
    <row r="307" spans="1:26">
      <c r="A307" s="3">
        <f t="shared" si="48"/>
        <v>297</v>
      </c>
      <c r="B307" s="12">
        <f t="shared" si="49"/>
        <v>50198</v>
      </c>
      <c r="C307" s="95">
        <f t="shared" si="50"/>
        <v>403.70603354669413</v>
      </c>
      <c r="D307" s="95">
        <f t="shared" si="51"/>
        <v>2.1192048048649821</v>
      </c>
      <c r="E307" s="95">
        <f t="shared" si="52"/>
        <v>401.58682874182915</v>
      </c>
      <c r="F307" s="95">
        <f>IF(A307&lt;&gt;"",SUM($E$10:E307),"")</f>
        <v>98792.064192135513</v>
      </c>
      <c r="G307" s="95">
        <f t="shared" si="53"/>
        <v>1207.9358078644864</v>
      </c>
      <c r="T307" s="3">
        <f t="shared" si="54"/>
        <v>297</v>
      </c>
      <c r="U307" s="12">
        <f t="shared" si="55"/>
        <v>50198</v>
      </c>
      <c r="V307" s="95">
        <f t="shared" si="56"/>
        <v>403.70603354669413</v>
      </c>
      <c r="W307" s="95">
        <f t="shared" si="57"/>
        <v>2.4689199073360424</v>
      </c>
      <c r="X307" s="95">
        <f t="shared" si="58"/>
        <v>401.23711363935809</v>
      </c>
      <c r="Y307" s="95">
        <f>IF(T307&lt;&gt;"",SUM($X$10:X307),"")</f>
        <v>95792.590012159548</v>
      </c>
      <c r="Z307" s="95">
        <f t="shared" si="59"/>
        <v>1207.4099878404772</v>
      </c>
    </row>
    <row r="308" spans="1:26">
      <c r="A308" s="3">
        <f t="shared" si="48"/>
        <v>298</v>
      </c>
      <c r="B308" s="12">
        <f t="shared" si="49"/>
        <v>50228</v>
      </c>
      <c r="C308" s="95">
        <f t="shared" si="50"/>
        <v>403.70603354669413</v>
      </c>
      <c r="D308" s="95">
        <f t="shared" si="51"/>
        <v>1.5904488136882404</v>
      </c>
      <c r="E308" s="95">
        <f t="shared" si="52"/>
        <v>402.1155847330059</v>
      </c>
      <c r="F308" s="95">
        <f>IF(A308&lt;&gt;"",SUM($E$10:E308),"")</f>
        <v>99194.179776868521</v>
      </c>
      <c r="G308" s="95">
        <f t="shared" si="53"/>
        <v>805.82022313148047</v>
      </c>
      <c r="T308" s="3">
        <f t="shared" si="54"/>
        <v>298</v>
      </c>
      <c r="U308" s="12">
        <f t="shared" si="55"/>
        <v>50228</v>
      </c>
      <c r="V308" s="95">
        <f t="shared" si="56"/>
        <v>403.70603354669413</v>
      </c>
      <c r="W308" s="95">
        <f t="shared" si="57"/>
        <v>1.853109083125458</v>
      </c>
      <c r="X308" s="95">
        <f t="shared" si="58"/>
        <v>401.85292446356868</v>
      </c>
      <c r="Y308" s="95">
        <f>IF(T308&lt;&gt;"",SUM($X$10:X308),"")</f>
        <v>96194.44293662312</v>
      </c>
      <c r="Z308" s="95">
        <f t="shared" si="59"/>
        <v>805.55706337690856</v>
      </c>
    </row>
    <row r="309" spans="1:26">
      <c r="A309" s="3">
        <f t="shared" si="48"/>
        <v>299</v>
      </c>
      <c r="B309" s="12">
        <f t="shared" si="49"/>
        <v>50259</v>
      </c>
      <c r="C309" s="95">
        <f t="shared" si="50"/>
        <v>403.70603354669413</v>
      </c>
      <c r="D309" s="95">
        <f t="shared" si="51"/>
        <v>1.0609966271231159</v>
      </c>
      <c r="E309" s="95">
        <f t="shared" si="52"/>
        <v>402.645036919571</v>
      </c>
      <c r="F309" s="95">
        <f>IF(A309&lt;&gt;"",SUM($E$10:E309),"")</f>
        <v>99596.824813788087</v>
      </c>
      <c r="G309" s="95">
        <f t="shared" si="53"/>
        <v>403.17518621190948</v>
      </c>
      <c r="T309" s="3">
        <f t="shared" si="54"/>
        <v>299</v>
      </c>
      <c r="U309" s="12">
        <f t="shared" si="55"/>
        <v>50259</v>
      </c>
      <c r="V309" s="95">
        <f t="shared" si="56"/>
        <v>403.70603354669413</v>
      </c>
      <c r="W309" s="95">
        <f t="shared" si="57"/>
        <v>1.236353124583268</v>
      </c>
      <c r="X309" s="95">
        <f t="shared" si="58"/>
        <v>402.46968042211086</v>
      </c>
      <c r="Y309" s="95">
        <f>IF(T309&lt;&gt;"",SUM($X$10:X309),"")</f>
        <v>96596.912617045236</v>
      </c>
      <c r="Z309" s="95">
        <f t="shared" si="59"/>
        <v>403.0873829547977</v>
      </c>
    </row>
    <row r="310" spans="1:26">
      <c r="A310" s="3">
        <f t="shared" si="48"/>
        <v>300</v>
      </c>
      <c r="B310" s="12">
        <f t="shared" si="49"/>
        <v>50290</v>
      </c>
      <c r="C310" s="95">
        <f t="shared" si="50"/>
        <v>403.70603354669413</v>
      </c>
      <c r="D310" s="95">
        <f t="shared" si="51"/>
        <v>0.5308473285123475</v>
      </c>
      <c r="E310" s="95">
        <f t="shared" si="52"/>
        <v>403.17518621818181</v>
      </c>
      <c r="F310" s="95">
        <f>IF(A310&lt;&gt;"",SUM($E$10:E310),"")</f>
        <v>100000.00000000627</v>
      </c>
      <c r="G310" s="95">
        <f t="shared" si="53"/>
        <v>-6.2723302107769996E-9</v>
      </c>
      <c r="T310" s="3">
        <f t="shared" si="54"/>
        <v>300</v>
      </c>
      <c r="U310" s="12">
        <f t="shared" si="55"/>
        <v>50290</v>
      </c>
      <c r="V310" s="95">
        <f t="shared" si="56"/>
        <v>403.70603354669413</v>
      </c>
      <c r="W310" s="95">
        <f t="shared" si="57"/>
        <v>0.61865058113590365</v>
      </c>
      <c r="X310" s="95">
        <f t="shared" si="58"/>
        <v>403.08738296555822</v>
      </c>
      <c r="Y310" s="95">
        <f>IF(T310&lt;&gt;"",SUM($X$10:X310),"")</f>
        <v>97000.000000010798</v>
      </c>
      <c r="Z310" s="95">
        <f t="shared" si="59"/>
        <v>-1.0760516033769818E-8</v>
      </c>
    </row>
    <row r="311" spans="1:26">
      <c r="A311" s="3" t="str">
        <f t="shared" si="48"/>
        <v/>
      </c>
      <c r="B311" s="12" t="str">
        <f t="shared" si="49"/>
        <v/>
      </c>
      <c r="C311" s="95" t="str">
        <f t="shared" si="50"/>
        <v/>
      </c>
      <c r="D311" s="95" t="str">
        <f t="shared" si="51"/>
        <v/>
      </c>
      <c r="E311" s="95" t="str">
        <f t="shared" si="52"/>
        <v/>
      </c>
      <c r="F311" s="95" t="str">
        <f>IF(A311&lt;&gt;"",SUM($E$10:E311),"")</f>
        <v/>
      </c>
      <c r="G311" s="95" t="str">
        <f t="shared" si="53"/>
        <v/>
      </c>
      <c r="T311" s="3" t="str">
        <f t="shared" si="54"/>
        <v/>
      </c>
      <c r="U311" s="12" t="str">
        <f t="shared" si="55"/>
        <v/>
      </c>
      <c r="V311" s="95" t="str">
        <f t="shared" si="56"/>
        <v/>
      </c>
      <c r="W311" s="95" t="str">
        <f t="shared" si="57"/>
        <v/>
      </c>
      <c r="X311" s="95" t="str">
        <f t="shared" si="58"/>
        <v/>
      </c>
      <c r="Y311" s="95" t="str">
        <f>IF(T311&lt;&gt;"",SUM($X$10:X311),"")</f>
        <v/>
      </c>
      <c r="Z311" s="95" t="str">
        <f t="shared" si="59"/>
        <v/>
      </c>
    </row>
    <row r="312" spans="1:26">
      <c r="A312" s="3" t="str">
        <f t="shared" si="48"/>
        <v/>
      </c>
      <c r="B312" s="12" t="str">
        <f t="shared" si="49"/>
        <v/>
      </c>
      <c r="C312" s="95" t="str">
        <f t="shared" si="50"/>
        <v/>
      </c>
      <c r="D312" s="95" t="str">
        <f t="shared" si="51"/>
        <v/>
      </c>
      <c r="E312" s="95" t="str">
        <f t="shared" si="52"/>
        <v/>
      </c>
      <c r="F312" s="95" t="str">
        <f>IF(A312&lt;&gt;"",SUM($E$10:E312),"")</f>
        <v/>
      </c>
      <c r="G312" s="95" t="str">
        <f t="shared" si="53"/>
        <v/>
      </c>
      <c r="T312" s="3" t="str">
        <f t="shared" si="54"/>
        <v/>
      </c>
      <c r="U312" s="12" t="str">
        <f t="shared" si="55"/>
        <v/>
      </c>
      <c r="V312" s="95" t="str">
        <f t="shared" si="56"/>
        <v/>
      </c>
      <c r="W312" s="95" t="str">
        <f t="shared" si="57"/>
        <v/>
      </c>
      <c r="X312" s="95" t="str">
        <f t="shared" si="58"/>
        <v/>
      </c>
      <c r="Y312" s="95" t="str">
        <f>IF(T312&lt;&gt;"",SUM($X$10:X312),"")</f>
        <v/>
      </c>
      <c r="Z312" s="95" t="str">
        <f t="shared" si="59"/>
        <v/>
      </c>
    </row>
    <row r="313" spans="1:26">
      <c r="A313" s="3" t="str">
        <f t="shared" si="48"/>
        <v/>
      </c>
      <c r="B313" s="12" t="str">
        <f t="shared" si="49"/>
        <v/>
      </c>
      <c r="C313" s="95" t="str">
        <f t="shared" si="50"/>
        <v/>
      </c>
      <c r="D313" s="95" t="str">
        <f t="shared" si="51"/>
        <v/>
      </c>
      <c r="E313" s="95" t="str">
        <f t="shared" si="52"/>
        <v/>
      </c>
      <c r="F313" s="95" t="str">
        <f>IF(A313&lt;&gt;"",SUM($E$10:E313),"")</f>
        <v/>
      </c>
      <c r="G313" s="95" t="str">
        <f t="shared" si="53"/>
        <v/>
      </c>
      <c r="T313" s="3" t="str">
        <f t="shared" si="54"/>
        <v/>
      </c>
      <c r="U313" s="12" t="str">
        <f t="shared" si="55"/>
        <v/>
      </c>
      <c r="V313" s="95" t="str">
        <f t="shared" si="56"/>
        <v/>
      </c>
      <c r="W313" s="95" t="str">
        <f t="shared" si="57"/>
        <v/>
      </c>
      <c r="X313" s="95" t="str">
        <f t="shared" si="58"/>
        <v/>
      </c>
      <c r="Y313" s="95" t="str">
        <f>IF(T313&lt;&gt;"",SUM($X$10:X313),"")</f>
        <v/>
      </c>
      <c r="Z313" s="95" t="str">
        <f t="shared" si="59"/>
        <v/>
      </c>
    </row>
    <row r="314" spans="1:26">
      <c r="A314" s="3" t="str">
        <f t="shared" si="48"/>
        <v/>
      </c>
      <c r="B314" s="12" t="str">
        <f t="shared" si="49"/>
        <v/>
      </c>
      <c r="C314" s="95" t="str">
        <f t="shared" si="50"/>
        <v/>
      </c>
      <c r="D314" s="95" t="str">
        <f t="shared" si="51"/>
        <v/>
      </c>
      <c r="E314" s="95" t="str">
        <f t="shared" si="52"/>
        <v/>
      </c>
      <c r="F314" s="95" t="str">
        <f>IF(A314&lt;&gt;"",SUM($E$10:E314),"")</f>
        <v/>
      </c>
      <c r="G314" s="95" t="str">
        <f t="shared" si="53"/>
        <v/>
      </c>
      <c r="T314" s="3" t="str">
        <f t="shared" si="54"/>
        <v/>
      </c>
      <c r="U314" s="12" t="str">
        <f t="shared" si="55"/>
        <v/>
      </c>
      <c r="V314" s="95" t="str">
        <f t="shared" si="56"/>
        <v/>
      </c>
      <c r="W314" s="95" t="str">
        <f t="shared" si="57"/>
        <v/>
      </c>
      <c r="X314" s="95" t="str">
        <f t="shared" si="58"/>
        <v/>
      </c>
      <c r="Y314" s="95" t="str">
        <f>IF(T314&lt;&gt;"",SUM($X$10:X314),"")</f>
        <v/>
      </c>
      <c r="Z314" s="95" t="str">
        <f t="shared" si="59"/>
        <v/>
      </c>
    </row>
    <row r="315" spans="1:26">
      <c r="A315" s="3" t="str">
        <f t="shared" si="48"/>
        <v/>
      </c>
      <c r="B315" s="12" t="str">
        <f t="shared" si="49"/>
        <v/>
      </c>
      <c r="C315" s="95" t="str">
        <f t="shared" si="50"/>
        <v/>
      </c>
      <c r="D315" s="95" t="str">
        <f t="shared" si="51"/>
        <v/>
      </c>
      <c r="E315" s="95" t="str">
        <f t="shared" si="52"/>
        <v/>
      </c>
      <c r="F315" s="95" t="str">
        <f>IF(A315&lt;&gt;"",SUM($E$10:E315),"")</f>
        <v/>
      </c>
      <c r="G315" s="95" t="str">
        <f t="shared" si="53"/>
        <v/>
      </c>
      <c r="T315" s="3" t="str">
        <f t="shared" si="54"/>
        <v/>
      </c>
      <c r="U315" s="12" t="str">
        <f t="shared" si="55"/>
        <v/>
      </c>
      <c r="V315" s="95" t="str">
        <f t="shared" si="56"/>
        <v/>
      </c>
      <c r="W315" s="95" t="str">
        <f t="shared" si="57"/>
        <v/>
      </c>
      <c r="X315" s="95" t="str">
        <f t="shared" si="58"/>
        <v/>
      </c>
      <c r="Y315" s="95" t="str">
        <f>IF(T315&lt;&gt;"",SUM($X$10:X315),"")</f>
        <v/>
      </c>
      <c r="Z315" s="95" t="str">
        <f t="shared" si="59"/>
        <v/>
      </c>
    </row>
    <row r="316" spans="1:26">
      <c r="A316" s="3" t="str">
        <f t="shared" si="48"/>
        <v/>
      </c>
      <c r="B316" s="12" t="str">
        <f t="shared" si="49"/>
        <v/>
      </c>
      <c r="C316" s="95" t="str">
        <f t="shared" si="50"/>
        <v/>
      </c>
      <c r="D316" s="95" t="str">
        <f t="shared" si="51"/>
        <v/>
      </c>
      <c r="E316" s="95" t="str">
        <f t="shared" si="52"/>
        <v/>
      </c>
      <c r="F316" s="95" t="str">
        <f>IF(A316&lt;&gt;"",SUM($E$10:E316),"")</f>
        <v/>
      </c>
      <c r="G316" s="95" t="str">
        <f t="shared" si="53"/>
        <v/>
      </c>
      <c r="T316" s="3" t="str">
        <f t="shared" si="54"/>
        <v/>
      </c>
      <c r="U316" s="12" t="str">
        <f t="shared" si="55"/>
        <v/>
      </c>
      <c r="V316" s="95" t="str">
        <f t="shared" si="56"/>
        <v/>
      </c>
      <c r="W316" s="95" t="str">
        <f t="shared" si="57"/>
        <v/>
      </c>
      <c r="X316" s="95" t="str">
        <f t="shared" si="58"/>
        <v/>
      </c>
      <c r="Y316" s="95" t="str">
        <f>IF(T316&lt;&gt;"",SUM($X$10:X316),"")</f>
        <v/>
      </c>
      <c r="Z316" s="95" t="str">
        <f t="shared" si="59"/>
        <v/>
      </c>
    </row>
    <row r="317" spans="1:26">
      <c r="A317" s="3" t="str">
        <f t="shared" si="48"/>
        <v/>
      </c>
      <c r="B317" s="12" t="str">
        <f t="shared" si="49"/>
        <v/>
      </c>
      <c r="C317" s="95" t="str">
        <f t="shared" si="50"/>
        <v/>
      </c>
      <c r="D317" s="95" t="str">
        <f t="shared" si="51"/>
        <v/>
      </c>
      <c r="E317" s="95" t="str">
        <f t="shared" si="52"/>
        <v/>
      </c>
      <c r="F317" s="95" t="str">
        <f>IF(A317&lt;&gt;"",SUM($E$10:E317),"")</f>
        <v/>
      </c>
      <c r="G317" s="95" t="str">
        <f t="shared" si="53"/>
        <v/>
      </c>
      <c r="T317" s="3" t="str">
        <f t="shared" si="54"/>
        <v/>
      </c>
      <c r="U317" s="12" t="str">
        <f t="shared" si="55"/>
        <v/>
      </c>
      <c r="V317" s="95" t="str">
        <f t="shared" si="56"/>
        <v/>
      </c>
      <c r="W317" s="95" t="str">
        <f t="shared" si="57"/>
        <v/>
      </c>
      <c r="X317" s="95" t="str">
        <f t="shared" si="58"/>
        <v/>
      </c>
      <c r="Y317" s="95" t="str">
        <f>IF(T317&lt;&gt;"",SUM($X$10:X317),"")</f>
        <v/>
      </c>
      <c r="Z317" s="95" t="str">
        <f t="shared" si="59"/>
        <v/>
      </c>
    </row>
    <row r="318" spans="1:26">
      <c r="A318" s="3" t="str">
        <f t="shared" si="48"/>
        <v/>
      </c>
      <c r="B318" s="12" t="str">
        <f t="shared" si="49"/>
        <v/>
      </c>
      <c r="C318" s="95" t="str">
        <f t="shared" si="50"/>
        <v/>
      </c>
      <c r="D318" s="95" t="str">
        <f t="shared" si="51"/>
        <v/>
      </c>
      <c r="E318" s="95" t="str">
        <f t="shared" si="52"/>
        <v/>
      </c>
      <c r="F318" s="95" t="str">
        <f>IF(A318&lt;&gt;"",SUM($E$10:E318),"")</f>
        <v/>
      </c>
      <c r="G318" s="95" t="str">
        <f t="shared" si="53"/>
        <v/>
      </c>
      <c r="T318" s="3" t="str">
        <f t="shared" si="54"/>
        <v/>
      </c>
      <c r="U318" s="12" t="str">
        <f t="shared" si="55"/>
        <v/>
      </c>
      <c r="V318" s="95" t="str">
        <f t="shared" si="56"/>
        <v/>
      </c>
      <c r="W318" s="95" t="str">
        <f t="shared" si="57"/>
        <v/>
      </c>
      <c r="X318" s="95" t="str">
        <f t="shared" si="58"/>
        <v/>
      </c>
      <c r="Y318" s="95" t="str">
        <f>IF(T318&lt;&gt;"",SUM($X$10:X318),"")</f>
        <v/>
      </c>
      <c r="Z318" s="95" t="str">
        <f t="shared" si="59"/>
        <v/>
      </c>
    </row>
    <row r="319" spans="1:26">
      <c r="A319" s="3" t="str">
        <f t="shared" si="48"/>
        <v/>
      </c>
      <c r="B319" s="12" t="str">
        <f t="shared" si="49"/>
        <v/>
      </c>
      <c r="C319" s="95" t="str">
        <f t="shared" si="50"/>
        <v/>
      </c>
      <c r="D319" s="95" t="str">
        <f t="shared" si="51"/>
        <v/>
      </c>
      <c r="E319" s="95" t="str">
        <f t="shared" si="52"/>
        <v/>
      </c>
      <c r="F319" s="95" t="str">
        <f>IF(A319&lt;&gt;"",SUM($E$10:E319),"")</f>
        <v/>
      </c>
      <c r="G319" s="95" t="str">
        <f t="shared" si="53"/>
        <v/>
      </c>
      <c r="T319" s="3" t="str">
        <f t="shared" si="54"/>
        <v/>
      </c>
      <c r="U319" s="12" t="str">
        <f t="shared" si="55"/>
        <v/>
      </c>
      <c r="V319" s="95" t="str">
        <f t="shared" si="56"/>
        <v/>
      </c>
      <c r="W319" s="95" t="str">
        <f t="shared" si="57"/>
        <v/>
      </c>
      <c r="X319" s="95" t="str">
        <f t="shared" si="58"/>
        <v/>
      </c>
      <c r="Y319" s="95" t="str">
        <f>IF(T319&lt;&gt;"",SUM($X$10:X319),"")</f>
        <v/>
      </c>
      <c r="Z319" s="95" t="str">
        <f t="shared" si="59"/>
        <v/>
      </c>
    </row>
    <row r="320" spans="1:26">
      <c r="A320" s="3" t="str">
        <f t="shared" si="48"/>
        <v/>
      </c>
      <c r="B320" s="12" t="str">
        <f t="shared" si="49"/>
        <v/>
      </c>
      <c r="C320" s="95" t="str">
        <f t="shared" si="50"/>
        <v/>
      </c>
      <c r="D320" s="95" t="str">
        <f t="shared" si="51"/>
        <v/>
      </c>
      <c r="E320" s="95" t="str">
        <f t="shared" si="52"/>
        <v/>
      </c>
      <c r="F320" s="95" t="str">
        <f>IF(A320&lt;&gt;"",SUM($E$10:E320),"")</f>
        <v/>
      </c>
      <c r="G320" s="95" t="str">
        <f t="shared" si="53"/>
        <v/>
      </c>
      <c r="T320" s="3" t="str">
        <f t="shared" si="54"/>
        <v/>
      </c>
      <c r="U320" s="12" t="str">
        <f t="shared" si="55"/>
        <v/>
      </c>
      <c r="V320" s="95" t="str">
        <f t="shared" si="56"/>
        <v/>
      </c>
      <c r="W320" s="95" t="str">
        <f t="shared" si="57"/>
        <v/>
      </c>
      <c r="X320" s="95" t="str">
        <f t="shared" si="58"/>
        <v/>
      </c>
      <c r="Y320" s="95" t="str">
        <f>IF(T320&lt;&gt;"",SUM($X$10:X320),"")</f>
        <v/>
      </c>
      <c r="Z320" s="95" t="str">
        <f t="shared" si="59"/>
        <v/>
      </c>
    </row>
    <row r="321" spans="1:26">
      <c r="A321" s="3" t="str">
        <f t="shared" si="48"/>
        <v/>
      </c>
      <c r="B321" s="12" t="str">
        <f t="shared" si="49"/>
        <v/>
      </c>
      <c r="C321" s="95" t="str">
        <f t="shared" si="50"/>
        <v/>
      </c>
      <c r="D321" s="95" t="str">
        <f t="shared" si="51"/>
        <v/>
      </c>
      <c r="E321" s="95" t="str">
        <f t="shared" si="52"/>
        <v/>
      </c>
      <c r="F321" s="95" t="str">
        <f>IF(A321&lt;&gt;"",SUM($E$10:E321),"")</f>
        <v/>
      </c>
      <c r="G321" s="95" t="str">
        <f t="shared" si="53"/>
        <v/>
      </c>
      <c r="T321" s="3" t="str">
        <f t="shared" si="54"/>
        <v/>
      </c>
      <c r="U321" s="12" t="str">
        <f t="shared" si="55"/>
        <v/>
      </c>
      <c r="V321" s="95" t="str">
        <f t="shared" si="56"/>
        <v/>
      </c>
      <c r="W321" s="95" t="str">
        <f t="shared" si="57"/>
        <v/>
      </c>
      <c r="X321" s="95" t="str">
        <f t="shared" si="58"/>
        <v/>
      </c>
      <c r="Y321" s="95" t="str">
        <f>IF(T321&lt;&gt;"",SUM($X$10:X321),"")</f>
        <v/>
      </c>
      <c r="Z321" s="95" t="str">
        <f t="shared" si="59"/>
        <v/>
      </c>
    </row>
    <row r="322" spans="1:26">
      <c r="A322" s="3" t="str">
        <f t="shared" si="48"/>
        <v/>
      </c>
      <c r="B322" s="12" t="str">
        <f t="shared" si="49"/>
        <v/>
      </c>
      <c r="C322" s="95" t="str">
        <f t="shared" si="50"/>
        <v/>
      </c>
      <c r="D322" s="95" t="str">
        <f t="shared" si="51"/>
        <v/>
      </c>
      <c r="E322" s="95" t="str">
        <f t="shared" si="52"/>
        <v/>
      </c>
      <c r="F322" s="95" t="str">
        <f>IF(A322&lt;&gt;"",SUM($E$10:E322),"")</f>
        <v/>
      </c>
      <c r="G322" s="95" t="str">
        <f t="shared" si="53"/>
        <v/>
      </c>
      <c r="T322" s="3" t="str">
        <f t="shared" si="54"/>
        <v/>
      </c>
      <c r="U322" s="12" t="str">
        <f t="shared" si="55"/>
        <v/>
      </c>
      <c r="V322" s="95" t="str">
        <f t="shared" si="56"/>
        <v/>
      </c>
      <c r="W322" s="95" t="str">
        <f t="shared" si="57"/>
        <v/>
      </c>
      <c r="X322" s="95" t="str">
        <f t="shared" si="58"/>
        <v/>
      </c>
      <c r="Y322" s="95" t="str">
        <f>IF(T322&lt;&gt;"",SUM($X$10:X322),"")</f>
        <v/>
      </c>
      <c r="Z322" s="95" t="str">
        <f t="shared" si="59"/>
        <v/>
      </c>
    </row>
    <row r="323" spans="1:26">
      <c r="A323" s="3" t="str">
        <f t="shared" si="48"/>
        <v/>
      </c>
      <c r="B323" s="12" t="str">
        <f t="shared" si="49"/>
        <v/>
      </c>
      <c r="C323" s="95" t="str">
        <f t="shared" si="50"/>
        <v/>
      </c>
      <c r="D323" s="95" t="str">
        <f t="shared" si="51"/>
        <v/>
      </c>
      <c r="E323" s="95" t="str">
        <f t="shared" si="52"/>
        <v/>
      </c>
      <c r="F323" s="95" t="str">
        <f>IF(A323&lt;&gt;"",SUM($E$10:E323),"")</f>
        <v/>
      </c>
      <c r="G323" s="95" t="str">
        <f t="shared" si="53"/>
        <v/>
      </c>
      <c r="T323" s="3" t="str">
        <f t="shared" si="54"/>
        <v/>
      </c>
      <c r="U323" s="12" t="str">
        <f t="shared" si="55"/>
        <v/>
      </c>
      <c r="V323" s="95" t="str">
        <f t="shared" si="56"/>
        <v/>
      </c>
      <c r="W323" s="95" t="str">
        <f t="shared" si="57"/>
        <v/>
      </c>
      <c r="X323" s="95" t="str">
        <f t="shared" si="58"/>
        <v/>
      </c>
      <c r="Y323" s="95" t="str">
        <f>IF(T323&lt;&gt;"",SUM($X$10:X323),"")</f>
        <v/>
      </c>
      <c r="Z323" s="95" t="str">
        <f t="shared" si="59"/>
        <v/>
      </c>
    </row>
    <row r="324" spans="1:26">
      <c r="A324" s="3" t="str">
        <f t="shared" si="48"/>
        <v/>
      </c>
      <c r="B324" s="12" t="str">
        <f t="shared" si="49"/>
        <v/>
      </c>
      <c r="C324" s="95" t="str">
        <f t="shared" si="50"/>
        <v/>
      </c>
      <c r="D324" s="95" t="str">
        <f t="shared" si="51"/>
        <v/>
      </c>
      <c r="E324" s="95" t="str">
        <f t="shared" si="52"/>
        <v/>
      </c>
      <c r="F324" s="95" t="str">
        <f>IF(A324&lt;&gt;"",SUM($E$10:E324),"")</f>
        <v/>
      </c>
      <c r="G324" s="95" t="str">
        <f t="shared" si="53"/>
        <v/>
      </c>
      <c r="T324" s="3" t="str">
        <f t="shared" si="54"/>
        <v/>
      </c>
      <c r="U324" s="12" t="str">
        <f t="shared" si="55"/>
        <v/>
      </c>
      <c r="V324" s="95" t="str">
        <f t="shared" si="56"/>
        <v/>
      </c>
      <c r="W324" s="95" t="str">
        <f t="shared" si="57"/>
        <v/>
      </c>
      <c r="X324" s="95" t="str">
        <f t="shared" si="58"/>
        <v/>
      </c>
      <c r="Y324" s="95" t="str">
        <f>IF(T324&lt;&gt;"",SUM($X$10:X324),"")</f>
        <v/>
      </c>
      <c r="Z324" s="95" t="str">
        <f t="shared" si="59"/>
        <v/>
      </c>
    </row>
    <row r="325" spans="1:26">
      <c r="A325" s="3" t="str">
        <f t="shared" si="48"/>
        <v/>
      </c>
      <c r="B325" s="12" t="str">
        <f t="shared" si="49"/>
        <v/>
      </c>
      <c r="C325" s="95" t="str">
        <f t="shared" si="50"/>
        <v/>
      </c>
      <c r="D325" s="95" t="str">
        <f t="shared" si="51"/>
        <v/>
      </c>
      <c r="E325" s="95" t="str">
        <f t="shared" si="52"/>
        <v/>
      </c>
      <c r="F325" s="95" t="str">
        <f>IF(A325&lt;&gt;"",SUM($E$10:E325),"")</f>
        <v/>
      </c>
      <c r="G325" s="95" t="str">
        <f t="shared" si="53"/>
        <v/>
      </c>
      <c r="T325" s="3" t="str">
        <f t="shared" si="54"/>
        <v/>
      </c>
      <c r="U325" s="12" t="str">
        <f t="shared" si="55"/>
        <v/>
      </c>
      <c r="V325" s="95" t="str">
        <f t="shared" si="56"/>
        <v/>
      </c>
      <c r="W325" s="95" t="str">
        <f t="shared" si="57"/>
        <v/>
      </c>
      <c r="X325" s="95" t="str">
        <f t="shared" si="58"/>
        <v/>
      </c>
      <c r="Y325" s="95" t="str">
        <f>IF(T325&lt;&gt;"",SUM($X$10:X325),"")</f>
        <v/>
      </c>
      <c r="Z325" s="95" t="str">
        <f t="shared" si="59"/>
        <v/>
      </c>
    </row>
    <row r="326" spans="1:26">
      <c r="A326" s="3" t="str">
        <f t="shared" si="48"/>
        <v/>
      </c>
      <c r="B326" s="12" t="str">
        <f t="shared" si="49"/>
        <v/>
      </c>
      <c r="C326" s="95" t="str">
        <f t="shared" si="50"/>
        <v/>
      </c>
      <c r="D326" s="95" t="str">
        <f t="shared" si="51"/>
        <v/>
      </c>
      <c r="E326" s="95" t="str">
        <f t="shared" si="52"/>
        <v/>
      </c>
      <c r="F326" s="95" t="str">
        <f>IF(A326&lt;&gt;"",SUM($E$10:E326),"")</f>
        <v/>
      </c>
      <c r="G326" s="95" t="str">
        <f t="shared" si="53"/>
        <v/>
      </c>
      <c r="T326" s="3" t="str">
        <f t="shared" si="54"/>
        <v/>
      </c>
      <c r="U326" s="12" t="str">
        <f t="shared" si="55"/>
        <v/>
      </c>
      <c r="V326" s="95" t="str">
        <f t="shared" si="56"/>
        <v/>
      </c>
      <c r="W326" s="95" t="str">
        <f t="shared" si="57"/>
        <v/>
      </c>
      <c r="X326" s="95" t="str">
        <f t="shared" si="58"/>
        <v/>
      </c>
      <c r="Y326" s="95" t="str">
        <f>IF(T326&lt;&gt;"",SUM($X$10:X326),"")</f>
        <v/>
      </c>
      <c r="Z326" s="95" t="str">
        <f t="shared" si="59"/>
        <v/>
      </c>
    </row>
    <row r="327" spans="1:26">
      <c r="A327" s="3" t="str">
        <f t="shared" si="48"/>
        <v/>
      </c>
      <c r="B327" s="12" t="str">
        <f t="shared" si="49"/>
        <v/>
      </c>
      <c r="C327" s="95" t="str">
        <f t="shared" si="50"/>
        <v/>
      </c>
      <c r="D327" s="95" t="str">
        <f t="shared" si="51"/>
        <v/>
      </c>
      <c r="E327" s="95" t="str">
        <f t="shared" si="52"/>
        <v/>
      </c>
      <c r="F327" s="95" t="str">
        <f>IF(A327&lt;&gt;"",SUM($E$10:E327),"")</f>
        <v/>
      </c>
      <c r="G327" s="95" t="str">
        <f t="shared" si="53"/>
        <v/>
      </c>
      <c r="T327" s="3" t="str">
        <f t="shared" si="54"/>
        <v/>
      </c>
      <c r="U327" s="12" t="str">
        <f t="shared" si="55"/>
        <v/>
      </c>
      <c r="V327" s="95" t="str">
        <f t="shared" si="56"/>
        <v/>
      </c>
      <c r="W327" s="95" t="str">
        <f t="shared" si="57"/>
        <v/>
      </c>
      <c r="X327" s="95" t="str">
        <f t="shared" si="58"/>
        <v/>
      </c>
      <c r="Y327" s="95" t="str">
        <f>IF(T327&lt;&gt;"",SUM($X$10:X327),"")</f>
        <v/>
      </c>
      <c r="Z327" s="95" t="str">
        <f t="shared" si="59"/>
        <v/>
      </c>
    </row>
    <row r="328" spans="1:26">
      <c r="A328" s="3" t="str">
        <f t="shared" si="48"/>
        <v/>
      </c>
      <c r="B328" s="12" t="str">
        <f t="shared" si="49"/>
        <v/>
      </c>
      <c r="C328" s="95" t="str">
        <f t="shared" si="50"/>
        <v/>
      </c>
      <c r="D328" s="95" t="str">
        <f t="shared" si="51"/>
        <v/>
      </c>
      <c r="E328" s="95" t="str">
        <f t="shared" si="52"/>
        <v/>
      </c>
      <c r="F328" s="95" t="str">
        <f>IF(A328&lt;&gt;"",SUM($E$10:E328),"")</f>
        <v/>
      </c>
      <c r="G328" s="95" t="str">
        <f t="shared" si="53"/>
        <v/>
      </c>
      <c r="T328" s="3" t="str">
        <f t="shared" si="54"/>
        <v/>
      </c>
      <c r="U328" s="12" t="str">
        <f t="shared" si="55"/>
        <v/>
      </c>
      <c r="V328" s="95" t="str">
        <f t="shared" si="56"/>
        <v/>
      </c>
      <c r="W328" s="95" t="str">
        <f t="shared" si="57"/>
        <v/>
      </c>
      <c r="X328" s="95" t="str">
        <f t="shared" si="58"/>
        <v/>
      </c>
      <c r="Y328" s="95" t="str">
        <f>IF(T328&lt;&gt;"",SUM($X$10:X328),"")</f>
        <v/>
      </c>
      <c r="Z328" s="95" t="str">
        <f t="shared" si="59"/>
        <v/>
      </c>
    </row>
    <row r="329" spans="1:26">
      <c r="A329" s="3" t="str">
        <f t="shared" si="48"/>
        <v/>
      </c>
      <c r="B329" s="12" t="str">
        <f t="shared" si="49"/>
        <v/>
      </c>
      <c r="C329" s="95" t="str">
        <f t="shared" si="50"/>
        <v/>
      </c>
      <c r="D329" s="95" t="str">
        <f t="shared" si="51"/>
        <v/>
      </c>
      <c r="E329" s="95" t="str">
        <f t="shared" si="52"/>
        <v/>
      </c>
      <c r="F329" s="95" t="str">
        <f>IF(A329&lt;&gt;"",SUM($E$10:E329),"")</f>
        <v/>
      </c>
      <c r="G329" s="95" t="str">
        <f t="shared" si="53"/>
        <v/>
      </c>
      <c r="T329" s="3" t="str">
        <f t="shared" si="54"/>
        <v/>
      </c>
      <c r="U329" s="12" t="str">
        <f t="shared" si="55"/>
        <v/>
      </c>
      <c r="V329" s="95" t="str">
        <f t="shared" si="56"/>
        <v/>
      </c>
      <c r="W329" s="95" t="str">
        <f t="shared" si="57"/>
        <v/>
      </c>
      <c r="X329" s="95" t="str">
        <f t="shared" si="58"/>
        <v/>
      </c>
      <c r="Y329" s="95" t="str">
        <f>IF(T329&lt;&gt;"",SUM($X$10:X329),"")</f>
        <v/>
      </c>
      <c r="Z329" s="95" t="str">
        <f t="shared" si="59"/>
        <v/>
      </c>
    </row>
    <row r="330" spans="1:26">
      <c r="A330" s="3" t="str">
        <f t="shared" si="48"/>
        <v/>
      </c>
      <c r="B330" s="12" t="str">
        <f t="shared" si="49"/>
        <v/>
      </c>
      <c r="C330" s="95" t="str">
        <f t="shared" si="50"/>
        <v/>
      </c>
      <c r="D330" s="95" t="str">
        <f t="shared" si="51"/>
        <v/>
      </c>
      <c r="E330" s="95" t="str">
        <f t="shared" si="52"/>
        <v/>
      </c>
      <c r="F330" s="95" t="str">
        <f>IF(A330&lt;&gt;"",SUM($E$10:E330),"")</f>
        <v/>
      </c>
      <c r="G330" s="95" t="str">
        <f t="shared" si="53"/>
        <v/>
      </c>
      <c r="T330" s="3" t="str">
        <f t="shared" si="54"/>
        <v/>
      </c>
      <c r="U330" s="12" t="str">
        <f t="shared" si="55"/>
        <v/>
      </c>
      <c r="V330" s="95" t="str">
        <f t="shared" si="56"/>
        <v/>
      </c>
      <c r="W330" s="95" t="str">
        <f t="shared" si="57"/>
        <v/>
      </c>
      <c r="X330" s="95" t="str">
        <f t="shared" si="58"/>
        <v/>
      </c>
      <c r="Y330" s="95" t="str">
        <f>IF(T330&lt;&gt;"",SUM($X$10:X330),"")</f>
        <v/>
      </c>
      <c r="Z330" s="95" t="str">
        <f t="shared" si="59"/>
        <v/>
      </c>
    </row>
    <row r="331" spans="1:26">
      <c r="A331" s="3" t="str">
        <f t="shared" si="48"/>
        <v/>
      </c>
      <c r="B331" s="12" t="str">
        <f t="shared" si="49"/>
        <v/>
      </c>
      <c r="C331" s="95" t="str">
        <f t="shared" si="50"/>
        <v/>
      </c>
      <c r="D331" s="95" t="str">
        <f t="shared" si="51"/>
        <v/>
      </c>
      <c r="E331" s="95" t="str">
        <f t="shared" si="52"/>
        <v/>
      </c>
      <c r="F331" s="95" t="str">
        <f>IF(A331&lt;&gt;"",SUM($E$10:E331),"")</f>
        <v/>
      </c>
      <c r="G331" s="95" t="str">
        <f t="shared" si="53"/>
        <v/>
      </c>
      <c r="T331" s="3" t="str">
        <f t="shared" si="54"/>
        <v/>
      </c>
      <c r="U331" s="12" t="str">
        <f t="shared" si="55"/>
        <v/>
      </c>
      <c r="V331" s="95" t="str">
        <f t="shared" si="56"/>
        <v/>
      </c>
      <c r="W331" s="95" t="str">
        <f t="shared" si="57"/>
        <v/>
      </c>
      <c r="X331" s="95" t="str">
        <f t="shared" si="58"/>
        <v/>
      </c>
      <c r="Y331" s="95" t="str">
        <f>IF(T331&lt;&gt;"",SUM($X$10:X331),"")</f>
        <v/>
      </c>
      <c r="Z331" s="95" t="str">
        <f t="shared" si="59"/>
        <v/>
      </c>
    </row>
    <row r="332" spans="1:26">
      <c r="A332" s="3" t="str">
        <f t="shared" ref="A332:A395" si="60">IF(A331&lt;$G$4,A331+1,"")</f>
        <v/>
      </c>
      <c r="B332" s="12" t="str">
        <f t="shared" ref="B332:B395" si="61">IF(A332&lt;&gt;"",EDATE($C$7,A332*12/$G$3),"")</f>
        <v/>
      </c>
      <c r="C332" s="95" t="str">
        <f t="shared" ref="C332:C395" si="62">IF(A332&lt;&gt;"",$G$6,"")</f>
        <v/>
      </c>
      <c r="D332" s="95" t="str">
        <f t="shared" ref="D332:D395" si="63">IF(A332&lt;&gt;"",G331*$G$5,"")</f>
        <v/>
      </c>
      <c r="E332" s="95" t="str">
        <f t="shared" ref="E332:E395" si="64">IF(A332&lt;&gt;"",C332-D332,"")</f>
        <v/>
      </c>
      <c r="F332" s="95" t="str">
        <f>IF(A332&lt;&gt;"",SUM($E$10:E332),"")</f>
        <v/>
      </c>
      <c r="G332" s="95" t="str">
        <f t="shared" ref="G332:G395" si="65">IF(A332&lt;&gt;"",G331-E332,"")</f>
        <v/>
      </c>
      <c r="T332" s="3" t="str">
        <f t="shared" ref="T332:T395" si="66">IF(T331&lt;$G$4,T331+1,"")</f>
        <v/>
      </c>
      <c r="U332" s="12" t="str">
        <f t="shared" ref="U332:U395" si="67">IF(T332&lt;&gt;"",EDATE($C$7,T332*12/$G$3),"")</f>
        <v/>
      </c>
      <c r="V332" s="95" t="str">
        <f t="shared" ref="V332:V395" si="68">IF(T332&lt;&gt;"",$G$6,"")</f>
        <v/>
      </c>
      <c r="W332" s="95" t="str">
        <f t="shared" ref="W332:W395" si="69">IF(T332&lt;&gt;"",Z331*$Z$5,"")</f>
        <v/>
      </c>
      <c r="X332" s="95" t="str">
        <f t="shared" ref="X332:X395" si="70">IF(T332&lt;&gt;"",V332-W332,"")</f>
        <v/>
      </c>
      <c r="Y332" s="95" t="str">
        <f>IF(T332&lt;&gt;"",SUM($X$10:X332),"")</f>
        <v/>
      </c>
      <c r="Z332" s="95" t="str">
        <f t="shared" ref="Z332:Z395" si="71">IF(T332&lt;&gt;"",Z331-X332,"")</f>
        <v/>
      </c>
    </row>
    <row r="333" spans="1:26">
      <c r="A333" s="3" t="str">
        <f t="shared" si="60"/>
        <v/>
      </c>
      <c r="B333" s="12" t="str">
        <f t="shared" si="61"/>
        <v/>
      </c>
      <c r="C333" s="95" t="str">
        <f t="shared" si="62"/>
        <v/>
      </c>
      <c r="D333" s="95" t="str">
        <f t="shared" si="63"/>
        <v/>
      </c>
      <c r="E333" s="95" t="str">
        <f t="shared" si="64"/>
        <v/>
      </c>
      <c r="F333" s="95" t="str">
        <f>IF(A333&lt;&gt;"",SUM($E$10:E333),"")</f>
        <v/>
      </c>
      <c r="G333" s="95" t="str">
        <f t="shared" si="65"/>
        <v/>
      </c>
      <c r="T333" s="3" t="str">
        <f t="shared" si="66"/>
        <v/>
      </c>
      <c r="U333" s="12" t="str">
        <f t="shared" si="67"/>
        <v/>
      </c>
      <c r="V333" s="95" t="str">
        <f t="shared" si="68"/>
        <v/>
      </c>
      <c r="W333" s="95" t="str">
        <f t="shared" si="69"/>
        <v/>
      </c>
      <c r="X333" s="95" t="str">
        <f t="shared" si="70"/>
        <v/>
      </c>
      <c r="Y333" s="95" t="str">
        <f>IF(T333&lt;&gt;"",SUM($X$10:X333),"")</f>
        <v/>
      </c>
      <c r="Z333" s="95" t="str">
        <f t="shared" si="71"/>
        <v/>
      </c>
    </row>
    <row r="334" spans="1:26">
      <c r="A334" s="3" t="str">
        <f t="shared" si="60"/>
        <v/>
      </c>
      <c r="B334" s="12" t="str">
        <f t="shared" si="61"/>
        <v/>
      </c>
      <c r="C334" s="95" t="str">
        <f t="shared" si="62"/>
        <v/>
      </c>
      <c r="D334" s="95" t="str">
        <f t="shared" si="63"/>
        <v/>
      </c>
      <c r="E334" s="95" t="str">
        <f t="shared" si="64"/>
        <v/>
      </c>
      <c r="F334" s="95" t="str">
        <f>IF(A334&lt;&gt;"",SUM($E$10:E334),"")</f>
        <v/>
      </c>
      <c r="G334" s="95" t="str">
        <f t="shared" si="65"/>
        <v/>
      </c>
      <c r="T334" s="3" t="str">
        <f t="shared" si="66"/>
        <v/>
      </c>
      <c r="U334" s="12" t="str">
        <f t="shared" si="67"/>
        <v/>
      </c>
      <c r="V334" s="95" t="str">
        <f t="shared" si="68"/>
        <v/>
      </c>
      <c r="W334" s="95" t="str">
        <f t="shared" si="69"/>
        <v/>
      </c>
      <c r="X334" s="95" t="str">
        <f t="shared" si="70"/>
        <v/>
      </c>
      <c r="Y334" s="95" t="str">
        <f>IF(T334&lt;&gt;"",SUM($X$10:X334),"")</f>
        <v/>
      </c>
      <c r="Z334" s="95" t="str">
        <f t="shared" si="71"/>
        <v/>
      </c>
    </row>
    <row r="335" spans="1:26">
      <c r="A335" s="3" t="str">
        <f t="shared" si="60"/>
        <v/>
      </c>
      <c r="B335" s="12" t="str">
        <f t="shared" si="61"/>
        <v/>
      </c>
      <c r="C335" s="95" t="str">
        <f t="shared" si="62"/>
        <v/>
      </c>
      <c r="D335" s="95" t="str">
        <f t="shared" si="63"/>
        <v/>
      </c>
      <c r="E335" s="95" t="str">
        <f t="shared" si="64"/>
        <v/>
      </c>
      <c r="F335" s="95" t="str">
        <f>IF(A335&lt;&gt;"",SUM($E$10:E335),"")</f>
        <v/>
      </c>
      <c r="G335" s="95" t="str">
        <f t="shared" si="65"/>
        <v/>
      </c>
      <c r="T335" s="3" t="str">
        <f t="shared" si="66"/>
        <v/>
      </c>
      <c r="U335" s="12" t="str">
        <f t="shared" si="67"/>
        <v/>
      </c>
      <c r="V335" s="95" t="str">
        <f t="shared" si="68"/>
        <v/>
      </c>
      <c r="W335" s="95" t="str">
        <f t="shared" si="69"/>
        <v/>
      </c>
      <c r="X335" s="95" t="str">
        <f t="shared" si="70"/>
        <v/>
      </c>
      <c r="Y335" s="95" t="str">
        <f>IF(T335&lt;&gt;"",SUM($X$10:X335),"")</f>
        <v/>
      </c>
      <c r="Z335" s="95" t="str">
        <f t="shared" si="71"/>
        <v/>
      </c>
    </row>
    <row r="336" spans="1:26">
      <c r="A336" s="3" t="str">
        <f t="shared" si="60"/>
        <v/>
      </c>
      <c r="B336" s="12" t="str">
        <f t="shared" si="61"/>
        <v/>
      </c>
      <c r="C336" s="95" t="str">
        <f t="shared" si="62"/>
        <v/>
      </c>
      <c r="D336" s="95" t="str">
        <f t="shared" si="63"/>
        <v/>
      </c>
      <c r="E336" s="95" t="str">
        <f t="shared" si="64"/>
        <v/>
      </c>
      <c r="F336" s="95" t="str">
        <f>IF(A336&lt;&gt;"",SUM($E$10:E336),"")</f>
        <v/>
      </c>
      <c r="G336" s="95" t="str">
        <f t="shared" si="65"/>
        <v/>
      </c>
      <c r="T336" s="3" t="str">
        <f t="shared" si="66"/>
        <v/>
      </c>
      <c r="U336" s="12" t="str">
        <f t="shared" si="67"/>
        <v/>
      </c>
      <c r="V336" s="95" t="str">
        <f t="shared" si="68"/>
        <v/>
      </c>
      <c r="W336" s="95" t="str">
        <f t="shared" si="69"/>
        <v/>
      </c>
      <c r="X336" s="95" t="str">
        <f t="shared" si="70"/>
        <v/>
      </c>
      <c r="Y336" s="95" t="str">
        <f>IF(T336&lt;&gt;"",SUM($X$10:X336),"")</f>
        <v/>
      </c>
      <c r="Z336" s="95" t="str">
        <f t="shared" si="71"/>
        <v/>
      </c>
    </row>
    <row r="337" spans="1:26">
      <c r="A337" s="3" t="str">
        <f t="shared" si="60"/>
        <v/>
      </c>
      <c r="B337" s="12" t="str">
        <f t="shared" si="61"/>
        <v/>
      </c>
      <c r="C337" s="95" t="str">
        <f t="shared" si="62"/>
        <v/>
      </c>
      <c r="D337" s="95" t="str">
        <f t="shared" si="63"/>
        <v/>
      </c>
      <c r="E337" s="95" t="str">
        <f t="shared" si="64"/>
        <v/>
      </c>
      <c r="F337" s="95" t="str">
        <f>IF(A337&lt;&gt;"",SUM($E$10:E337),"")</f>
        <v/>
      </c>
      <c r="G337" s="95" t="str">
        <f t="shared" si="65"/>
        <v/>
      </c>
      <c r="T337" s="3" t="str">
        <f t="shared" si="66"/>
        <v/>
      </c>
      <c r="U337" s="12" t="str">
        <f t="shared" si="67"/>
        <v/>
      </c>
      <c r="V337" s="95" t="str">
        <f t="shared" si="68"/>
        <v/>
      </c>
      <c r="W337" s="95" t="str">
        <f t="shared" si="69"/>
        <v/>
      </c>
      <c r="X337" s="95" t="str">
        <f t="shared" si="70"/>
        <v/>
      </c>
      <c r="Y337" s="95" t="str">
        <f>IF(T337&lt;&gt;"",SUM($X$10:X337),"")</f>
        <v/>
      </c>
      <c r="Z337" s="95" t="str">
        <f t="shared" si="71"/>
        <v/>
      </c>
    </row>
    <row r="338" spans="1:26">
      <c r="A338" s="3" t="str">
        <f t="shared" si="60"/>
        <v/>
      </c>
      <c r="B338" s="12" t="str">
        <f t="shared" si="61"/>
        <v/>
      </c>
      <c r="C338" s="95" t="str">
        <f t="shared" si="62"/>
        <v/>
      </c>
      <c r="D338" s="95" t="str">
        <f t="shared" si="63"/>
        <v/>
      </c>
      <c r="E338" s="95" t="str">
        <f t="shared" si="64"/>
        <v/>
      </c>
      <c r="F338" s="95" t="str">
        <f>IF(A338&lt;&gt;"",SUM($E$10:E338),"")</f>
        <v/>
      </c>
      <c r="G338" s="95" t="str">
        <f t="shared" si="65"/>
        <v/>
      </c>
      <c r="T338" s="3" t="str">
        <f t="shared" si="66"/>
        <v/>
      </c>
      <c r="U338" s="12" t="str">
        <f t="shared" si="67"/>
        <v/>
      </c>
      <c r="V338" s="95" t="str">
        <f t="shared" si="68"/>
        <v/>
      </c>
      <c r="W338" s="95" t="str">
        <f t="shared" si="69"/>
        <v/>
      </c>
      <c r="X338" s="95" t="str">
        <f t="shared" si="70"/>
        <v/>
      </c>
      <c r="Y338" s="95" t="str">
        <f>IF(T338&lt;&gt;"",SUM($X$10:X338),"")</f>
        <v/>
      </c>
      <c r="Z338" s="95" t="str">
        <f t="shared" si="71"/>
        <v/>
      </c>
    </row>
    <row r="339" spans="1:26">
      <c r="A339" s="3" t="str">
        <f t="shared" si="60"/>
        <v/>
      </c>
      <c r="B339" s="12" t="str">
        <f t="shared" si="61"/>
        <v/>
      </c>
      <c r="C339" s="95" t="str">
        <f t="shared" si="62"/>
        <v/>
      </c>
      <c r="D339" s="95" t="str">
        <f t="shared" si="63"/>
        <v/>
      </c>
      <c r="E339" s="95" t="str">
        <f t="shared" si="64"/>
        <v/>
      </c>
      <c r="F339" s="95" t="str">
        <f>IF(A339&lt;&gt;"",SUM($E$10:E339),"")</f>
        <v/>
      </c>
      <c r="G339" s="95" t="str">
        <f t="shared" si="65"/>
        <v/>
      </c>
      <c r="T339" s="3" t="str">
        <f t="shared" si="66"/>
        <v/>
      </c>
      <c r="U339" s="12" t="str">
        <f t="shared" si="67"/>
        <v/>
      </c>
      <c r="V339" s="95" t="str">
        <f t="shared" si="68"/>
        <v/>
      </c>
      <c r="W339" s="95" t="str">
        <f t="shared" si="69"/>
        <v/>
      </c>
      <c r="X339" s="95" t="str">
        <f t="shared" si="70"/>
        <v/>
      </c>
      <c r="Y339" s="95" t="str">
        <f>IF(T339&lt;&gt;"",SUM($X$10:X339),"")</f>
        <v/>
      </c>
      <c r="Z339" s="95" t="str">
        <f t="shared" si="71"/>
        <v/>
      </c>
    </row>
    <row r="340" spans="1:26">
      <c r="A340" s="3" t="str">
        <f t="shared" si="60"/>
        <v/>
      </c>
      <c r="B340" s="12" t="str">
        <f t="shared" si="61"/>
        <v/>
      </c>
      <c r="C340" s="95" t="str">
        <f t="shared" si="62"/>
        <v/>
      </c>
      <c r="D340" s="95" t="str">
        <f t="shared" si="63"/>
        <v/>
      </c>
      <c r="E340" s="95" t="str">
        <f t="shared" si="64"/>
        <v/>
      </c>
      <c r="F340" s="95" t="str">
        <f>IF(A340&lt;&gt;"",SUM($E$10:E340),"")</f>
        <v/>
      </c>
      <c r="G340" s="95" t="str">
        <f t="shared" si="65"/>
        <v/>
      </c>
      <c r="T340" s="3" t="str">
        <f t="shared" si="66"/>
        <v/>
      </c>
      <c r="U340" s="12" t="str">
        <f t="shared" si="67"/>
        <v/>
      </c>
      <c r="V340" s="95" t="str">
        <f t="shared" si="68"/>
        <v/>
      </c>
      <c r="W340" s="95" t="str">
        <f t="shared" si="69"/>
        <v/>
      </c>
      <c r="X340" s="95" t="str">
        <f t="shared" si="70"/>
        <v/>
      </c>
      <c r="Y340" s="95" t="str">
        <f>IF(T340&lt;&gt;"",SUM($X$10:X340),"")</f>
        <v/>
      </c>
      <c r="Z340" s="95" t="str">
        <f t="shared" si="71"/>
        <v/>
      </c>
    </row>
    <row r="341" spans="1:26">
      <c r="A341" s="3" t="str">
        <f t="shared" si="60"/>
        <v/>
      </c>
      <c r="B341" s="12" t="str">
        <f t="shared" si="61"/>
        <v/>
      </c>
      <c r="C341" s="95" t="str">
        <f t="shared" si="62"/>
        <v/>
      </c>
      <c r="D341" s="95" t="str">
        <f t="shared" si="63"/>
        <v/>
      </c>
      <c r="E341" s="95" t="str">
        <f t="shared" si="64"/>
        <v/>
      </c>
      <c r="F341" s="95" t="str">
        <f>IF(A341&lt;&gt;"",SUM($E$10:E341),"")</f>
        <v/>
      </c>
      <c r="G341" s="95" t="str">
        <f t="shared" si="65"/>
        <v/>
      </c>
      <c r="T341" s="3" t="str">
        <f t="shared" si="66"/>
        <v/>
      </c>
      <c r="U341" s="12" t="str">
        <f t="shared" si="67"/>
        <v/>
      </c>
      <c r="V341" s="95" t="str">
        <f t="shared" si="68"/>
        <v/>
      </c>
      <c r="W341" s="95" t="str">
        <f t="shared" si="69"/>
        <v/>
      </c>
      <c r="X341" s="95" t="str">
        <f t="shared" si="70"/>
        <v/>
      </c>
      <c r="Y341" s="95" t="str">
        <f>IF(T341&lt;&gt;"",SUM($X$10:X341),"")</f>
        <v/>
      </c>
      <c r="Z341" s="95" t="str">
        <f t="shared" si="71"/>
        <v/>
      </c>
    </row>
    <row r="342" spans="1:26">
      <c r="A342" s="3" t="str">
        <f t="shared" si="60"/>
        <v/>
      </c>
      <c r="B342" s="12" t="str">
        <f t="shared" si="61"/>
        <v/>
      </c>
      <c r="C342" s="95" t="str">
        <f t="shared" si="62"/>
        <v/>
      </c>
      <c r="D342" s="95" t="str">
        <f t="shared" si="63"/>
        <v/>
      </c>
      <c r="E342" s="95" t="str">
        <f t="shared" si="64"/>
        <v/>
      </c>
      <c r="F342" s="95" t="str">
        <f>IF(A342&lt;&gt;"",SUM($E$10:E342),"")</f>
        <v/>
      </c>
      <c r="G342" s="95" t="str">
        <f t="shared" si="65"/>
        <v/>
      </c>
      <c r="T342" s="3" t="str">
        <f t="shared" si="66"/>
        <v/>
      </c>
      <c r="U342" s="12" t="str">
        <f t="shared" si="67"/>
        <v/>
      </c>
      <c r="V342" s="95" t="str">
        <f t="shared" si="68"/>
        <v/>
      </c>
      <c r="W342" s="95" t="str">
        <f t="shared" si="69"/>
        <v/>
      </c>
      <c r="X342" s="95" t="str">
        <f t="shared" si="70"/>
        <v/>
      </c>
      <c r="Y342" s="95" t="str">
        <f>IF(T342&lt;&gt;"",SUM($X$10:X342),"")</f>
        <v/>
      </c>
      <c r="Z342" s="95" t="str">
        <f t="shared" si="71"/>
        <v/>
      </c>
    </row>
    <row r="343" spans="1:26">
      <c r="A343" s="3" t="str">
        <f t="shared" si="60"/>
        <v/>
      </c>
      <c r="B343" s="12" t="str">
        <f t="shared" si="61"/>
        <v/>
      </c>
      <c r="C343" s="95" t="str">
        <f t="shared" si="62"/>
        <v/>
      </c>
      <c r="D343" s="95" t="str">
        <f t="shared" si="63"/>
        <v/>
      </c>
      <c r="E343" s="95" t="str">
        <f t="shared" si="64"/>
        <v/>
      </c>
      <c r="F343" s="95" t="str">
        <f>IF(A343&lt;&gt;"",SUM($E$10:E343),"")</f>
        <v/>
      </c>
      <c r="G343" s="95" t="str">
        <f t="shared" si="65"/>
        <v/>
      </c>
      <c r="T343" s="3" t="str">
        <f t="shared" si="66"/>
        <v/>
      </c>
      <c r="U343" s="12" t="str">
        <f t="shared" si="67"/>
        <v/>
      </c>
      <c r="V343" s="95" t="str">
        <f t="shared" si="68"/>
        <v/>
      </c>
      <c r="W343" s="95" t="str">
        <f t="shared" si="69"/>
        <v/>
      </c>
      <c r="X343" s="95" t="str">
        <f t="shared" si="70"/>
        <v/>
      </c>
      <c r="Y343" s="95" t="str">
        <f>IF(T343&lt;&gt;"",SUM($X$10:X343),"")</f>
        <v/>
      </c>
      <c r="Z343" s="95" t="str">
        <f t="shared" si="71"/>
        <v/>
      </c>
    </row>
    <row r="344" spans="1:26">
      <c r="A344" s="3" t="str">
        <f t="shared" si="60"/>
        <v/>
      </c>
      <c r="B344" s="12" t="str">
        <f t="shared" si="61"/>
        <v/>
      </c>
      <c r="C344" s="95" t="str">
        <f t="shared" si="62"/>
        <v/>
      </c>
      <c r="D344" s="95" t="str">
        <f t="shared" si="63"/>
        <v/>
      </c>
      <c r="E344" s="95" t="str">
        <f t="shared" si="64"/>
        <v/>
      </c>
      <c r="F344" s="95" t="str">
        <f>IF(A344&lt;&gt;"",SUM($E$10:E344),"")</f>
        <v/>
      </c>
      <c r="G344" s="95" t="str">
        <f t="shared" si="65"/>
        <v/>
      </c>
      <c r="T344" s="3" t="str">
        <f t="shared" si="66"/>
        <v/>
      </c>
      <c r="U344" s="12" t="str">
        <f t="shared" si="67"/>
        <v/>
      </c>
      <c r="V344" s="95" t="str">
        <f t="shared" si="68"/>
        <v/>
      </c>
      <c r="W344" s="95" t="str">
        <f t="shared" si="69"/>
        <v/>
      </c>
      <c r="X344" s="95" t="str">
        <f t="shared" si="70"/>
        <v/>
      </c>
      <c r="Y344" s="95" t="str">
        <f>IF(T344&lt;&gt;"",SUM($X$10:X344),"")</f>
        <v/>
      </c>
      <c r="Z344" s="95" t="str">
        <f t="shared" si="71"/>
        <v/>
      </c>
    </row>
    <row r="345" spans="1:26">
      <c r="A345" s="3" t="str">
        <f t="shared" si="60"/>
        <v/>
      </c>
      <c r="B345" s="12" t="str">
        <f t="shared" si="61"/>
        <v/>
      </c>
      <c r="C345" s="95" t="str">
        <f t="shared" si="62"/>
        <v/>
      </c>
      <c r="D345" s="95" t="str">
        <f t="shared" si="63"/>
        <v/>
      </c>
      <c r="E345" s="95" t="str">
        <f t="shared" si="64"/>
        <v/>
      </c>
      <c r="F345" s="95" t="str">
        <f>IF(A345&lt;&gt;"",SUM($E$10:E345),"")</f>
        <v/>
      </c>
      <c r="G345" s="95" t="str">
        <f t="shared" si="65"/>
        <v/>
      </c>
      <c r="T345" s="3" t="str">
        <f t="shared" si="66"/>
        <v/>
      </c>
      <c r="U345" s="12" t="str">
        <f t="shared" si="67"/>
        <v/>
      </c>
      <c r="V345" s="95" t="str">
        <f t="shared" si="68"/>
        <v/>
      </c>
      <c r="W345" s="95" t="str">
        <f t="shared" si="69"/>
        <v/>
      </c>
      <c r="X345" s="95" t="str">
        <f t="shared" si="70"/>
        <v/>
      </c>
      <c r="Y345" s="95" t="str">
        <f>IF(T345&lt;&gt;"",SUM($X$10:X345),"")</f>
        <v/>
      </c>
      <c r="Z345" s="95" t="str">
        <f t="shared" si="71"/>
        <v/>
      </c>
    </row>
    <row r="346" spans="1:26">
      <c r="A346" s="3" t="str">
        <f t="shared" si="60"/>
        <v/>
      </c>
      <c r="B346" s="12" t="str">
        <f t="shared" si="61"/>
        <v/>
      </c>
      <c r="C346" s="95" t="str">
        <f t="shared" si="62"/>
        <v/>
      </c>
      <c r="D346" s="95" t="str">
        <f t="shared" si="63"/>
        <v/>
      </c>
      <c r="E346" s="95" t="str">
        <f t="shared" si="64"/>
        <v/>
      </c>
      <c r="F346" s="95" t="str">
        <f>IF(A346&lt;&gt;"",SUM($E$10:E346),"")</f>
        <v/>
      </c>
      <c r="G346" s="95" t="str">
        <f t="shared" si="65"/>
        <v/>
      </c>
      <c r="T346" s="3" t="str">
        <f t="shared" si="66"/>
        <v/>
      </c>
      <c r="U346" s="12" t="str">
        <f t="shared" si="67"/>
        <v/>
      </c>
      <c r="V346" s="95" t="str">
        <f t="shared" si="68"/>
        <v/>
      </c>
      <c r="W346" s="95" t="str">
        <f t="shared" si="69"/>
        <v/>
      </c>
      <c r="X346" s="95" t="str">
        <f t="shared" si="70"/>
        <v/>
      </c>
      <c r="Y346" s="95" t="str">
        <f>IF(T346&lt;&gt;"",SUM($X$10:X346),"")</f>
        <v/>
      </c>
      <c r="Z346" s="95" t="str">
        <f t="shared" si="71"/>
        <v/>
      </c>
    </row>
    <row r="347" spans="1:26">
      <c r="A347" s="3" t="str">
        <f t="shared" si="60"/>
        <v/>
      </c>
      <c r="B347" s="12" t="str">
        <f t="shared" si="61"/>
        <v/>
      </c>
      <c r="C347" s="95" t="str">
        <f t="shared" si="62"/>
        <v/>
      </c>
      <c r="D347" s="95" t="str">
        <f t="shared" si="63"/>
        <v/>
      </c>
      <c r="E347" s="95" t="str">
        <f t="shared" si="64"/>
        <v/>
      </c>
      <c r="F347" s="95" t="str">
        <f>IF(A347&lt;&gt;"",SUM($E$10:E347),"")</f>
        <v/>
      </c>
      <c r="G347" s="95" t="str">
        <f t="shared" si="65"/>
        <v/>
      </c>
      <c r="T347" s="3" t="str">
        <f t="shared" si="66"/>
        <v/>
      </c>
      <c r="U347" s="12" t="str">
        <f t="shared" si="67"/>
        <v/>
      </c>
      <c r="V347" s="95" t="str">
        <f t="shared" si="68"/>
        <v/>
      </c>
      <c r="W347" s="95" t="str">
        <f t="shared" si="69"/>
        <v/>
      </c>
      <c r="X347" s="95" t="str">
        <f t="shared" si="70"/>
        <v/>
      </c>
      <c r="Y347" s="95" t="str">
        <f>IF(T347&lt;&gt;"",SUM($X$10:X347),"")</f>
        <v/>
      </c>
      <c r="Z347" s="95" t="str">
        <f t="shared" si="71"/>
        <v/>
      </c>
    </row>
    <row r="348" spans="1:26">
      <c r="A348" s="3" t="str">
        <f t="shared" si="60"/>
        <v/>
      </c>
      <c r="B348" s="12" t="str">
        <f t="shared" si="61"/>
        <v/>
      </c>
      <c r="C348" s="95" t="str">
        <f t="shared" si="62"/>
        <v/>
      </c>
      <c r="D348" s="95" t="str">
        <f t="shared" si="63"/>
        <v/>
      </c>
      <c r="E348" s="95" t="str">
        <f t="shared" si="64"/>
        <v/>
      </c>
      <c r="F348" s="95" t="str">
        <f>IF(A348&lt;&gt;"",SUM($E$10:E348),"")</f>
        <v/>
      </c>
      <c r="G348" s="95" t="str">
        <f t="shared" si="65"/>
        <v/>
      </c>
      <c r="T348" s="3" t="str">
        <f t="shared" si="66"/>
        <v/>
      </c>
      <c r="U348" s="12" t="str">
        <f t="shared" si="67"/>
        <v/>
      </c>
      <c r="V348" s="95" t="str">
        <f t="shared" si="68"/>
        <v/>
      </c>
      <c r="W348" s="95" t="str">
        <f t="shared" si="69"/>
        <v/>
      </c>
      <c r="X348" s="95" t="str">
        <f t="shared" si="70"/>
        <v/>
      </c>
      <c r="Y348" s="95" t="str">
        <f>IF(T348&lt;&gt;"",SUM($X$10:X348),"")</f>
        <v/>
      </c>
      <c r="Z348" s="95" t="str">
        <f t="shared" si="71"/>
        <v/>
      </c>
    </row>
    <row r="349" spans="1:26">
      <c r="A349" s="3" t="str">
        <f t="shared" si="60"/>
        <v/>
      </c>
      <c r="B349" s="12" t="str">
        <f t="shared" si="61"/>
        <v/>
      </c>
      <c r="C349" s="95" t="str">
        <f t="shared" si="62"/>
        <v/>
      </c>
      <c r="D349" s="95" t="str">
        <f t="shared" si="63"/>
        <v/>
      </c>
      <c r="E349" s="95" t="str">
        <f t="shared" si="64"/>
        <v/>
      </c>
      <c r="F349" s="95" t="str">
        <f>IF(A349&lt;&gt;"",SUM($E$10:E349),"")</f>
        <v/>
      </c>
      <c r="G349" s="95" t="str">
        <f t="shared" si="65"/>
        <v/>
      </c>
      <c r="T349" s="3" t="str">
        <f t="shared" si="66"/>
        <v/>
      </c>
      <c r="U349" s="12" t="str">
        <f t="shared" si="67"/>
        <v/>
      </c>
      <c r="V349" s="95" t="str">
        <f t="shared" si="68"/>
        <v/>
      </c>
      <c r="W349" s="95" t="str">
        <f t="shared" si="69"/>
        <v/>
      </c>
      <c r="X349" s="95" t="str">
        <f t="shared" si="70"/>
        <v/>
      </c>
      <c r="Y349" s="95" t="str">
        <f>IF(T349&lt;&gt;"",SUM($X$10:X349),"")</f>
        <v/>
      </c>
      <c r="Z349" s="95" t="str">
        <f t="shared" si="71"/>
        <v/>
      </c>
    </row>
    <row r="350" spans="1:26">
      <c r="A350" s="3" t="str">
        <f t="shared" si="60"/>
        <v/>
      </c>
      <c r="B350" s="12" t="str">
        <f t="shared" si="61"/>
        <v/>
      </c>
      <c r="C350" s="95" t="str">
        <f t="shared" si="62"/>
        <v/>
      </c>
      <c r="D350" s="95" t="str">
        <f t="shared" si="63"/>
        <v/>
      </c>
      <c r="E350" s="95" t="str">
        <f t="shared" si="64"/>
        <v/>
      </c>
      <c r="F350" s="95" t="str">
        <f>IF(A350&lt;&gt;"",SUM($E$10:E350),"")</f>
        <v/>
      </c>
      <c r="G350" s="95" t="str">
        <f t="shared" si="65"/>
        <v/>
      </c>
      <c r="T350" s="3" t="str">
        <f t="shared" si="66"/>
        <v/>
      </c>
      <c r="U350" s="12" t="str">
        <f t="shared" si="67"/>
        <v/>
      </c>
      <c r="V350" s="95" t="str">
        <f t="shared" si="68"/>
        <v/>
      </c>
      <c r="W350" s="95" t="str">
        <f t="shared" si="69"/>
        <v/>
      </c>
      <c r="X350" s="95" t="str">
        <f t="shared" si="70"/>
        <v/>
      </c>
      <c r="Y350" s="95" t="str">
        <f>IF(T350&lt;&gt;"",SUM($X$10:X350),"")</f>
        <v/>
      </c>
      <c r="Z350" s="95" t="str">
        <f t="shared" si="71"/>
        <v/>
      </c>
    </row>
    <row r="351" spans="1:26">
      <c r="A351" s="3" t="str">
        <f t="shared" si="60"/>
        <v/>
      </c>
      <c r="B351" s="12" t="str">
        <f t="shared" si="61"/>
        <v/>
      </c>
      <c r="C351" s="95" t="str">
        <f t="shared" si="62"/>
        <v/>
      </c>
      <c r="D351" s="95" t="str">
        <f t="shared" si="63"/>
        <v/>
      </c>
      <c r="E351" s="95" t="str">
        <f t="shared" si="64"/>
        <v/>
      </c>
      <c r="F351" s="95" t="str">
        <f>IF(A351&lt;&gt;"",SUM($E$10:E351),"")</f>
        <v/>
      </c>
      <c r="G351" s="95" t="str">
        <f t="shared" si="65"/>
        <v/>
      </c>
      <c r="T351" s="3" t="str">
        <f t="shared" si="66"/>
        <v/>
      </c>
      <c r="U351" s="12" t="str">
        <f t="shared" si="67"/>
        <v/>
      </c>
      <c r="V351" s="95" t="str">
        <f t="shared" si="68"/>
        <v/>
      </c>
      <c r="W351" s="95" t="str">
        <f t="shared" si="69"/>
        <v/>
      </c>
      <c r="X351" s="95" t="str">
        <f t="shared" si="70"/>
        <v/>
      </c>
      <c r="Y351" s="95" t="str">
        <f>IF(T351&lt;&gt;"",SUM($X$10:X351),"")</f>
        <v/>
      </c>
      <c r="Z351" s="95" t="str">
        <f t="shared" si="71"/>
        <v/>
      </c>
    </row>
    <row r="352" spans="1:26">
      <c r="A352" s="3" t="str">
        <f t="shared" si="60"/>
        <v/>
      </c>
      <c r="B352" s="12" t="str">
        <f t="shared" si="61"/>
        <v/>
      </c>
      <c r="C352" s="95" t="str">
        <f t="shared" si="62"/>
        <v/>
      </c>
      <c r="D352" s="95" t="str">
        <f t="shared" si="63"/>
        <v/>
      </c>
      <c r="E352" s="95" t="str">
        <f t="shared" si="64"/>
        <v/>
      </c>
      <c r="F352" s="95" t="str">
        <f>IF(A352&lt;&gt;"",SUM($E$10:E352),"")</f>
        <v/>
      </c>
      <c r="G352" s="95" t="str">
        <f t="shared" si="65"/>
        <v/>
      </c>
      <c r="T352" s="3" t="str">
        <f t="shared" si="66"/>
        <v/>
      </c>
      <c r="U352" s="12" t="str">
        <f t="shared" si="67"/>
        <v/>
      </c>
      <c r="V352" s="95" t="str">
        <f t="shared" si="68"/>
        <v/>
      </c>
      <c r="W352" s="95" t="str">
        <f t="shared" si="69"/>
        <v/>
      </c>
      <c r="X352" s="95" t="str">
        <f t="shared" si="70"/>
        <v/>
      </c>
      <c r="Y352" s="95" t="str">
        <f>IF(T352&lt;&gt;"",SUM($X$10:X352),"")</f>
        <v/>
      </c>
      <c r="Z352" s="95" t="str">
        <f t="shared" si="71"/>
        <v/>
      </c>
    </row>
    <row r="353" spans="1:26">
      <c r="A353" s="3" t="str">
        <f t="shared" si="60"/>
        <v/>
      </c>
      <c r="B353" s="12" t="str">
        <f t="shared" si="61"/>
        <v/>
      </c>
      <c r="C353" s="95" t="str">
        <f t="shared" si="62"/>
        <v/>
      </c>
      <c r="D353" s="95" t="str">
        <f t="shared" si="63"/>
        <v/>
      </c>
      <c r="E353" s="95" t="str">
        <f t="shared" si="64"/>
        <v/>
      </c>
      <c r="F353" s="95" t="str">
        <f>IF(A353&lt;&gt;"",SUM($E$10:E353),"")</f>
        <v/>
      </c>
      <c r="G353" s="95" t="str">
        <f t="shared" si="65"/>
        <v/>
      </c>
      <c r="T353" s="3" t="str">
        <f t="shared" si="66"/>
        <v/>
      </c>
      <c r="U353" s="12" t="str">
        <f t="shared" si="67"/>
        <v/>
      </c>
      <c r="V353" s="95" t="str">
        <f t="shared" si="68"/>
        <v/>
      </c>
      <c r="W353" s="95" t="str">
        <f t="shared" si="69"/>
        <v/>
      </c>
      <c r="X353" s="95" t="str">
        <f t="shared" si="70"/>
        <v/>
      </c>
      <c r="Y353" s="95" t="str">
        <f>IF(T353&lt;&gt;"",SUM($X$10:X353),"")</f>
        <v/>
      </c>
      <c r="Z353" s="95" t="str">
        <f t="shared" si="71"/>
        <v/>
      </c>
    </row>
    <row r="354" spans="1:26">
      <c r="A354" s="3" t="str">
        <f t="shared" si="60"/>
        <v/>
      </c>
      <c r="B354" s="12" t="str">
        <f t="shared" si="61"/>
        <v/>
      </c>
      <c r="C354" s="95" t="str">
        <f t="shared" si="62"/>
        <v/>
      </c>
      <c r="D354" s="95" t="str">
        <f t="shared" si="63"/>
        <v/>
      </c>
      <c r="E354" s="95" t="str">
        <f t="shared" si="64"/>
        <v/>
      </c>
      <c r="F354" s="95" t="str">
        <f>IF(A354&lt;&gt;"",SUM($E$10:E354),"")</f>
        <v/>
      </c>
      <c r="G354" s="95" t="str">
        <f t="shared" si="65"/>
        <v/>
      </c>
      <c r="T354" s="3" t="str">
        <f t="shared" si="66"/>
        <v/>
      </c>
      <c r="U354" s="12" t="str">
        <f t="shared" si="67"/>
        <v/>
      </c>
      <c r="V354" s="95" t="str">
        <f t="shared" si="68"/>
        <v/>
      </c>
      <c r="W354" s="95" t="str">
        <f t="shared" si="69"/>
        <v/>
      </c>
      <c r="X354" s="95" t="str">
        <f t="shared" si="70"/>
        <v/>
      </c>
      <c r="Y354" s="95" t="str">
        <f>IF(T354&lt;&gt;"",SUM($X$10:X354),"")</f>
        <v/>
      </c>
      <c r="Z354" s="95" t="str">
        <f t="shared" si="71"/>
        <v/>
      </c>
    </row>
    <row r="355" spans="1:26">
      <c r="A355" s="3" t="str">
        <f t="shared" si="60"/>
        <v/>
      </c>
      <c r="B355" s="12" t="str">
        <f t="shared" si="61"/>
        <v/>
      </c>
      <c r="C355" s="95" t="str">
        <f t="shared" si="62"/>
        <v/>
      </c>
      <c r="D355" s="95" t="str">
        <f t="shared" si="63"/>
        <v/>
      </c>
      <c r="E355" s="95" t="str">
        <f t="shared" si="64"/>
        <v/>
      </c>
      <c r="F355" s="95" t="str">
        <f>IF(A355&lt;&gt;"",SUM($E$10:E355),"")</f>
        <v/>
      </c>
      <c r="G355" s="95" t="str">
        <f t="shared" si="65"/>
        <v/>
      </c>
      <c r="T355" s="3" t="str">
        <f t="shared" si="66"/>
        <v/>
      </c>
      <c r="U355" s="12" t="str">
        <f t="shared" si="67"/>
        <v/>
      </c>
      <c r="V355" s="95" t="str">
        <f t="shared" si="68"/>
        <v/>
      </c>
      <c r="W355" s="95" t="str">
        <f t="shared" si="69"/>
        <v/>
      </c>
      <c r="X355" s="95" t="str">
        <f t="shared" si="70"/>
        <v/>
      </c>
      <c r="Y355" s="95" t="str">
        <f>IF(T355&lt;&gt;"",SUM($X$10:X355),"")</f>
        <v/>
      </c>
      <c r="Z355" s="95" t="str">
        <f t="shared" si="71"/>
        <v/>
      </c>
    </row>
    <row r="356" spans="1:26">
      <c r="A356" s="3" t="str">
        <f t="shared" si="60"/>
        <v/>
      </c>
      <c r="B356" s="12" t="str">
        <f t="shared" si="61"/>
        <v/>
      </c>
      <c r="C356" s="95" t="str">
        <f t="shared" si="62"/>
        <v/>
      </c>
      <c r="D356" s="95" t="str">
        <f t="shared" si="63"/>
        <v/>
      </c>
      <c r="E356" s="95" t="str">
        <f t="shared" si="64"/>
        <v/>
      </c>
      <c r="F356" s="95" t="str">
        <f>IF(A356&lt;&gt;"",SUM($E$10:E356),"")</f>
        <v/>
      </c>
      <c r="G356" s="95" t="str">
        <f t="shared" si="65"/>
        <v/>
      </c>
      <c r="T356" s="3" t="str">
        <f t="shared" si="66"/>
        <v/>
      </c>
      <c r="U356" s="12" t="str">
        <f t="shared" si="67"/>
        <v/>
      </c>
      <c r="V356" s="95" t="str">
        <f t="shared" si="68"/>
        <v/>
      </c>
      <c r="W356" s="95" t="str">
        <f t="shared" si="69"/>
        <v/>
      </c>
      <c r="X356" s="95" t="str">
        <f t="shared" si="70"/>
        <v/>
      </c>
      <c r="Y356" s="95" t="str">
        <f>IF(T356&lt;&gt;"",SUM($X$10:X356),"")</f>
        <v/>
      </c>
      <c r="Z356" s="95" t="str">
        <f t="shared" si="71"/>
        <v/>
      </c>
    </row>
    <row r="357" spans="1:26">
      <c r="A357" s="3" t="str">
        <f t="shared" si="60"/>
        <v/>
      </c>
      <c r="B357" s="12" t="str">
        <f t="shared" si="61"/>
        <v/>
      </c>
      <c r="C357" s="95" t="str">
        <f t="shared" si="62"/>
        <v/>
      </c>
      <c r="D357" s="95" t="str">
        <f t="shared" si="63"/>
        <v/>
      </c>
      <c r="E357" s="95" t="str">
        <f t="shared" si="64"/>
        <v/>
      </c>
      <c r="F357" s="95" t="str">
        <f>IF(A357&lt;&gt;"",SUM($E$10:E357),"")</f>
        <v/>
      </c>
      <c r="G357" s="95" t="str">
        <f t="shared" si="65"/>
        <v/>
      </c>
      <c r="T357" s="3" t="str">
        <f t="shared" si="66"/>
        <v/>
      </c>
      <c r="U357" s="12" t="str">
        <f t="shared" si="67"/>
        <v/>
      </c>
      <c r="V357" s="95" t="str">
        <f t="shared" si="68"/>
        <v/>
      </c>
      <c r="W357" s="95" t="str">
        <f t="shared" si="69"/>
        <v/>
      </c>
      <c r="X357" s="95" t="str">
        <f t="shared" si="70"/>
        <v/>
      </c>
      <c r="Y357" s="95" t="str">
        <f>IF(T357&lt;&gt;"",SUM($X$10:X357),"")</f>
        <v/>
      </c>
      <c r="Z357" s="95" t="str">
        <f t="shared" si="71"/>
        <v/>
      </c>
    </row>
    <row r="358" spans="1:26">
      <c r="A358" s="3" t="str">
        <f t="shared" si="60"/>
        <v/>
      </c>
      <c r="B358" s="12" t="str">
        <f t="shared" si="61"/>
        <v/>
      </c>
      <c r="C358" s="95" t="str">
        <f t="shared" si="62"/>
        <v/>
      </c>
      <c r="D358" s="95" t="str">
        <f t="shared" si="63"/>
        <v/>
      </c>
      <c r="E358" s="95" t="str">
        <f t="shared" si="64"/>
        <v/>
      </c>
      <c r="F358" s="95" t="str">
        <f>IF(A358&lt;&gt;"",SUM($E$10:E358),"")</f>
        <v/>
      </c>
      <c r="G358" s="95" t="str">
        <f t="shared" si="65"/>
        <v/>
      </c>
      <c r="T358" s="3" t="str">
        <f t="shared" si="66"/>
        <v/>
      </c>
      <c r="U358" s="12" t="str">
        <f t="shared" si="67"/>
        <v/>
      </c>
      <c r="V358" s="95" t="str">
        <f t="shared" si="68"/>
        <v/>
      </c>
      <c r="W358" s="95" t="str">
        <f t="shared" si="69"/>
        <v/>
      </c>
      <c r="X358" s="95" t="str">
        <f t="shared" si="70"/>
        <v/>
      </c>
      <c r="Y358" s="95" t="str">
        <f>IF(T358&lt;&gt;"",SUM($X$10:X358),"")</f>
        <v/>
      </c>
      <c r="Z358" s="95" t="str">
        <f t="shared" si="71"/>
        <v/>
      </c>
    </row>
    <row r="359" spans="1:26">
      <c r="A359" s="3" t="str">
        <f t="shared" si="60"/>
        <v/>
      </c>
      <c r="B359" s="12" t="str">
        <f t="shared" si="61"/>
        <v/>
      </c>
      <c r="C359" s="95" t="str">
        <f t="shared" si="62"/>
        <v/>
      </c>
      <c r="D359" s="95" t="str">
        <f t="shared" si="63"/>
        <v/>
      </c>
      <c r="E359" s="95" t="str">
        <f t="shared" si="64"/>
        <v/>
      </c>
      <c r="F359" s="95" t="str">
        <f>IF(A359&lt;&gt;"",SUM($E$10:E359),"")</f>
        <v/>
      </c>
      <c r="G359" s="95" t="str">
        <f t="shared" si="65"/>
        <v/>
      </c>
      <c r="T359" s="3" t="str">
        <f t="shared" si="66"/>
        <v/>
      </c>
      <c r="U359" s="12" t="str">
        <f t="shared" si="67"/>
        <v/>
      </c>
      <c r="V359" s="95" t="str">
        <f t="shared" si="68"/>
        <v/>
      </c>
      <c r="W359" s="95" t="str">
        <f t="shared" si="69"/>
        <v/>
      </c>
      <c r="X359" s="95" t="str">
        <f t="shared" si="70"/>
        <v/>
      </c>
      <c r="Y359" s="95" t="str">
        <f>IF(T359&lt;&gt;"",SUM($X$10:X359),"")</f>
        <v/>
      </c>
      <c r="Z359" s="95" t="str">
        <f t="shared" si="71"/>
        <v/>
      </c>
    </row>
    <row r="360" spans="1:26">
      <c r="A360" s="3" t="str">
        <f t="shared" si="60"/>
        <v/>
      </c>
      <c r="B360" s="12" t="str">
        <f t="shared" si="61"/>
        <v/>
      </c>
      <c r="C360" s="95" t="str">
        <f t="shared" si="62"/>
        <v/>
      </c>
      <c r="D360" s="95" t="str">
        <f t="shared" si="63"/>
        <v/>
      </c>
      <c r="E360" s="95" t="str">
        <f t="shared" si="64"/>
        <v/>
      </c>
      <c r="F360" s="95" t="str">
        <f>IF(A360&lt;&gt;"",SUM($E$10:E360),"")</f>
        <v/>
      </c>
      <c r="G360" s="95" t="str">
        <f t="shared" si="65"/>
        <v/>
      </c>
      <c r="T360" s="3" t="str">
        <f t="shared" si="66"/>
        <v/>
      </c>
      <c r="U360" s="12" t="str">
        <f t="shared" si="67"/>
        <v/>
      </c>
      <c r="V360" s="95" t="str">
        <f t="shared" si="68"/>
        <v/>
      </c>
      <c r="W360" s="95" t="str">
        <f t="shared" si="69"/>
        <v/>
      </c>
      <c r="X360" s="95" t="str">
        <f t="shared" si="70"/>
        <v/>
      </c>
      <c r="Y360" s="95" t="str">
        <f>IF(T360&lt;&gt;"",SUM($X$10:X360),"")</f>
        <v/>
      </c>
      <c r="Z360" s="95" t="str">
        <f t="shared" si="71"/>
        <v/>
      </c>
    </row>
    <row r="361" spans="1:26">
      <c r="A361" s="3" t="str">
        <f t="shared" si="60"/>
        <v/>
      </c>
      <c r="B361" s="12" t="str">
        <f t="shared" si="61"/>
        <v/>
      </c>
      <c r="C361" s="95" t="str">
        <f t="shared" si="62"/>
        <v/>
      </c>
      <c r="D361" s="95" t="str">
        <f t="shared" si="63"/>
        <v/>
      </c>
      <c r="E361" s="95" t="str">
        <f t="shared" si="64"/>
        <v/>
      </c>
      <c r="F361" s="95" t="str">
        <f>IF(A361&lt;&gt;"",SUM($E$10:E361),"")</f>
        <v/>
      </c>
      <c r="G361" s="95" t="str">
        <f t="shared" si="65"/>
        <v/>
      </c>
      <c r="T361" s="3" t="str">
        <f t="shared" si="66"/>
        <v/>
      </c>
      <c r="U361" s="12" t="str">
        <f t="shared" si="67"/>
        <v/>
      </c>
      <c r="V361" s="95" t="str">
        <f t="shared" si="68"/>
        <v/>
      </c>
      <c r="W361" s="95" t="str">
        <f t="shared" si="69"/>
        <v/>
      </c>
      <c r="X361" s="95" t="str">
        <f t="shared" si="70"/>
        <v/>
      </c>
      <c r="Y361" s="95" t="str">
        <f>IF(T361&lt;&gt;"",SUM($X$10:X361),"")</f>
        <v/>
      </c>
      <c r="Z361" s="95" t="str">
        <f t="shared" si="71"/>
        <v/>
      </c>
    </row>
    <row r="362" spans="1:26">
      <c r="A362" s="3" t="str">
        <f t="shared" si="60"/>
        <v/>
      </c>
      <c r="B362" s="12" t="str">
        <f t="shared" si="61"/>
        <v/>
      </c>
      <c r="C362" s="95" t="str">
        <f t="shared" si="62"/>
        <v/>
      </c>
      <c r="D362" s="95" t="str">
        <f t="shared" si="63"/>
        <v/>
      </c>
      <c r="E362" s="95" t="str">
        <f t="shared" si="64"/>
        <v/>
      </c>
      <c r="F362" s="95" t="str">
        <f>IF(A362&lt;&gt;"",SUM($E$10:E362),"")</f>
        <v/>
      </c>
      <c r="G362" s="95" t="str">
        <f t="shared" si="65"/>
        <v/>
      </c>
      <c r="T362" s="3" t="str">
        <f t="shared" si="66"/>
        <v/>
      </c>
      <c r="U362" s="12" t="str">
        <f t="shared" si="67"/>
        <v/>
      </c>
      <c r="V362" s="95" t="str">
        <f t="shared" si="68"/>
        <v/>
      </c>
      <c r="W362" s="95" t="str">
        <f t="shared" si="69"/>
        <v/>
      </c>
      <c r="X362" s="95" t="str">
        <f t="shared" si="70"/>
        <v/>
      </c>
      <c r="Y362" s="95" t="str">
        <f>IF(T362&lt;&gt;"",SUM($X$10:X362),"")</f>
        <v/>
      </c>
      <c r="Z362" s="95" t="str">
        <f t="shared" si="71"/>
        <v/>
      </c>
    </row>
    <row r="363" spans="1:26">
      <c r="A363" s="3" t="str">
        <f t="shared" si="60"/>
        <v/>
      </c>
      <c r="B363" s="12" t="str">
        <f t="shared" si="61"/>
        <v/>
      </c>
      <c r="C363" s="95" t="str">
        <f t="shared" si="62"/>
        <v/>
      </c>
      <c r="D363" s="95" t="str">
        <f t="shared" si="63"/>
        <v/>
      </c>
      <c r="E363" s="95" t="str">
        <f t="shared" si="64"/>
        <v/>
      </c>
      <c r="F363" s="95" t="str">
        <f>IF(A363&lt;&gt;"",SUM($E$10:E363),"")</f>
        <v/>
      </c>
      <c r="G363" s="95" t="str">
        <f t="shared" si="65"/>
        <v/>
      </c>
      <c r="T363" s="3" t="str">
        <f t="shared" si="66"/>
        <v/>
      </c>
      <c r="U363" s="12" t="str">
        <f t="shared" si="67"/>
        <v/>
      </c>
      <c r="V363" s="95" t="str">
        <f t="shared" si="68"/>
        <v/>
      </c>
      <c r="W363" s="95" t="str">
        <f t="shared" si="69"/>
        <v/>
      </c>
      <c r="X363" s="95" t="str">
        <f t="shared" si="70"/>
        <v/>
      </c>
      <c r="Y363" s="95" t="str">
        <f>IF(T363&lt;&gt;"",SUM($X$10:X363),"")</f>
        <v/>
      </c>
      <c r="Z363" s="95" t="str">
        <f t="shared" si="71"/>
        <v/>
      </c>
    </row>
    <row r="364" spans="1:26">
      <c r="A364" s="3" t="str">
        <f t="shared" si="60"/>
        <v/>
      </c>
      <c r="B364" s="12" t="str">
        <f t="shared" si="61"/>
        <v/>
      </c>
      <c r="C364" s="95" t="str">
        <f t="shared" si="62"/>
        <v/>
      </c>
      <c r="D364" s="95" t="str">
        <f t="shared" si="63"/>
        <v/>
      </c>
      <c r="E364" s="95" t="str">
        <f t="shared" si="64"/>
        <v/>
      </c>
      <c r="F364" s="95" t="str">
        <f>IF(A364&lt;&gt;"",SUM($E$10:E364),"")</f>
        <v/>
      </c>
      <c r="G364" s="95" t="str">
        <f t="shared" si="65"/>
        <v/>
      </c>
      <c r="T364" s="3" t="str">
        <f t="shared" si="66"/>
        <v/>
      </c>
      <c r="U364" s="12" t="str">
        <f t="shared" si="67"/>
        <v/>
      </c>
      <c r="V364" s="95" t="str">
        <f t="shared" si="68"/>
        <v/>
      </c>
      <c r="W364" s="95" t="str">
        <f t="shared" si="69"/>
        <v/>
      </c>
      <c r="X364" s="95" t="str">
        <f t="shared" si="70"/>
        <v/>
      </c>
      <c r="Y364" s="95" t="str">
        <f>IF(T364&lt;&gt;"",SUM($X$10:X364),"")</f>
        <v/>
      </c>
      <c r="Z364" s="95" t="str">
        <f t="shared" si="71"/>
        <v/>
      </c>
    </row>
    <row r="365" spans="1:26">
      <c r="A365" s="3" t="str">
        <f t="shared" si="60"/>
        <v/>
      </c>
      <c r="B365" s="12" t="str">
        <f t="shared" si="61"/>
        <v/>
      </c>
      <c r="C365" s="95" t="str">
        <f t="shared" si="62"/>
        <v/>
      </c>
      <c r="D365" s="95" t="str">
        <f t="shared" si="63"/>
        <v/>
      </c>
      <c r="E365" s="95" t="str">
        <f t="shared" si="64"/>
        <v/>
      </c>
      <c r="F365" s="95" t="str">
        <f>IF(A365&lt;&gt;"",SUM($E$10:E365),"")</f>
        <v/>
      </c>
      <c r="G365" s="95" t="str">
        <f t="shared" si="65"/>
        <v/>
      </c>
      <c r="T365" s="3" t="str">
        <f t="shared" si="66"/>
        <v/>
      </c>
      <c r="U365" s="12" t="str">
        <f t="shared" si="67"/>
        <v/>
      </c>
      <c r="V365" s="95" t="str">
        <f t="shared" si="68"/>
        <v/>
      </c>
      <c r="W365" s="95" t="str">
        <f t="shared" si="69"/>
        <v/>
      </c>
      <c r="X365" s="95" t="str">
        <f t="shared" si="70"/>
        <v/>
      </c>
      <c r="Y365" s="95" t="str">
        <f>IF(T365&lt;&gt;"",SUM($X$10:X365),"")</f>
        <v/>
      </c>
      <c r="Z365" s="95" t="str">
        <f t="shared" si="71"/>
        <v/>
      </c>
    </row>
    <row r="366" spans="1:26">
      <c r="A366" s="3" t="str">
        <f t="shared" si="60"/>
        <v/>
      </c>
      <c r="B366" s="12" t="str">
        <f t="shared" si="61"/>
        <v/>
      </c>
      <c r="C366" s="95" t="str">
        <f t="shared" si="62"/>
        <v/>
      </c>
      <c r="D366" s="95" t="str">
        <f t="shared" si="63"/>
        <v/>
      </c>
      <c r="E366" s="95" t="str">
        <f t="shared" si="64"/>
        <v/>
      </c>
      <c r="F366" s="95" t="str">
        <f>IF(A366&lt;&gt;"",SUM($E$10:E366),"")</f>
        <v/>
      </c>
      <c r="G366" s="95" t="str">
        <f t="shared" si="65"/>
        <v/>
      </c>
      <c r="T366" s="3" t="str">
        <f t="shared" si="66"/>
        <v/>
      </c>
      <c r="U366" s="12" t="str">
        <f t="shared" si="67"/>
        <v/>
      </c>
      <c r="V366" s="95" t="str">
        <f t="shared" si="68"/>
        <v/>
      </c>
      <c r="W366" s="95" t="str">
        <f t="shared" si="69"/>
        <v/>
      </c>
      <c r="X366" s="95" t="str">
        <f t="shared" si="70"/>
        <v/>
      </c>
      <c r="Y366" s="95" t="str">
        <f>IF(T366&lt;&gt;"",SUM($X$10:X366),"")</f>
        <v/>
      </c>
      <c r="Z366" s="95" t="str">
        <f t="shared" si="71"/>
        <v/>
      </c>
    </row>
    <row r="367" spans="1:26">
      <c r="A367" s="3" t="str">
        <f t="shared" si="60"/>
        <v/>
      </c>
      <c r="B367" s="12" t="str">
        <f t="shared" si="61"/>
        <v/>
      </c>
      <c r="C367" s="95" t="str">
        <f t="shared" si="62"/>
        <v/>
      </c>
      <c r="D367" s="95" t="str">
        <f t="shared" si="63"/>
        <v/>
      </c>
      <c r="E367" s="95" t="str">
        <f t="shared" si="64"/>
        <v/>
      </c>
      <c r="F367" s="95" t="str">
        <f>IF(A367&lt;&gt;"",SUM($E$10:E367),"")</f>
        <v/>
      </c>
      <c r="G367" s="95" t="str">
        <f t="shared" si="65"/>
        <v/>
      </c>
      <c r="T367" s="3" t="str">
        <f t="shared" si="66"/>
        <v/>
      </c>
      <c r="U367" s="12" t="str">
        <f t="shared" si="67"/>
        <v/>
      </c>
      <c r="V367" s="95" t="str">
        <f t="shared" si="68"/>
        <v/>
      </c>
      <c r="W367" s="95" t="str">
        <f t="shared" si="69"/>
        <v/>
      </c>
      <c r="X367" s="95" t="str">
        <f t="shared" si="70"/>
        <v/>
      </c>
      <c r="Y367" s="95" t="str">
        <f>IF(T367&lt;&gt;"",SUM($X$10:X367),"")</f>
        <v/>
      </c>
      <c r="Z367" s="95" t="str">
        <f t="shared" si="71"/>
        <v/>
      </c>
    </row>
    <row r="368" spans="1:26">
      <c r="A368" s="3" t="str">
        <f t="shared" si="60"/>
        <v/>
      </c>
      <c r="B368" s="12" t="str">
        <f t="shared" si="61"/>
        <v/>
      </c>
      <c r="C368" s="95" t="str">
        <f t="shared" si="62"/>
        <v/>
      </c>
      <c r="D368" s="95" t="str">
        <f t="shared" si="63"/>
        <v/>
      </c>
      <c r="E368" s="95" t="str">
        <f t="shared" si="64"/>
        <v/>
      </c>
      <c r="F368" s="95" t="str">
        <f>IF(A368&lt;&gt;"",SUM($E$10:E368),"")</f>
        <v/>
      </c>
      <c r="G368" s="95" t="str">
        <f t="shared" si="65"/>
        <v/>
      </c>
      <c r="T368" s="3" t="str">
        <f t="shared" si="66"/>
        <v/>
      </c>
      <c r="U368" s="12" t="str">
        <f t="shared" si="67"/>
        <v/>
      </c>
      <c r="V368" s="95" t="str">
        <f t="shared" si="68"/>
        <v/>
      </c>
      <c r="W368" s="95" t="str">
        <f t="shared" si="69"/>
        <v/>
      </c>
      <c r="X368" s="95" t="str">
        <f t="shared" si="70"/>
        <v/>
      </c>
      <c r="Y368" s="95" t="str">
        <f>IF(T368&lt;&gt;"",SUM($X$10:X368),"")</f>
        <v/>
      </c>
      <c r="Z368" s="95" t="str">
        <f t="shared" si="71"/>
        <v/>
      </c>
    </row>
    <row r="369" spans="1:26">
      <c r="A369" s="3" t="str">
        <f t="shared" si="60"/>
        <v/>
      </c>
      <c r="B369" s="12" t="str">
        <f t="shared" si="61"/>
        <v/>
      </c>
      <c r="C369" s="95" t="str">
        <f t="shared" si="62"/>
        <v/>
      </c>
      <c r="D369" s="95" t="str">
        <f t="shared" si="63"/>
        <v/>
      </c>
      <c r="E369" s="95" t="str">
        <f t="shared" si="64"/>
        <v/>
      </c>
      <c r="F369" s="95" t="str">
        <f>IF(A369&lt;&gt;"",SUM($E$10:E369),"")</f>
        <v/>
      </c>
      <c r="G369" s="95" t="str">
        <f t="shared" si="65"/>
        <v/>
      </c>
      <c r="T369" s="3" t="str">
        <f t="shared" si="66"/>
        <v/>
      </c>
      <c r="U369" s="12" t="str">
        <f t="shared" si="67"/>
        <v/>
      </c>
      <c r="V369" s="95" t="str">
        <f t="shared" si="68"/>
        <v/>
      </c>
      <c r="W369" s="95" t="str">
        <f t="shared" si="69"/>
        <v/>
      </c>
      <c r="X369" s="95" t="str">
        <f t="shared" si="70"/>
        <v/>
      </c>
      <c r="Y369" s="95" t="str">
        <f>IF(T369&lt;&gt;"",SUM($X$10:X369),"")</f>
        <v/>
      </c>
      <c r="Z369" s="95" t="str">
        <f t="shared" si="71"/>
        <v/>
      </c>
    </row>
    <row r="370" spans="1:26">
      <c r="A370" s="3" t="str">
        <f t="shared" si="60"/>
        <v/>
      </c>
      <c r="B370" s="12" t="str">
        <f t="shared" si="61"/>
        <v/>
      </c>
      <c r="C370" s="95" t="str">
        <f t="shared" si="62"/>
        <v/>
      </c>
      <c r="D370" s="95" t="str">
        <f t="shared" si="63"/>
        <v/>
      </c>
      <c r="E370" s="95" t="str">
        <f t="shared" si="64"/>
        <v/>
      </c>
      <c r="F370" s="95" t="str">
        <f>IF(A370&lt;&gt;"",SUM($E$10:E370),"")</f>
        <v/>
      </c>
      <c r="G370" s="95" t="str">
        <f t="shared" si="65"/>
        <v/>
      </c>
      <c r="T370" s="3" t="str">
        <f t="shared" si="66"/>
        <v/>
      </c>
      <c r="U370" s="12" t="str">
        <f t="shared" si="67"/>
        <v/>
      </c>
      <c r="V370" s="95" t="str">
        <f t="shared" si="68"/>
        <v/>
      </c>
      <c r="W370" s="95" t="str">
        <f t="shared" si="69"/>
        <v/>
      </c>
      <c r="X370" s="95" t="str">
        <f t="shared" si="70"/>
        <v/>
      </c>
      <c r="Y370" s="95" t="str">
        <f>IF(T370&lt;&gt;"",SUM($X$10:X370),"")</f>
        <v/>
      </c>
      <c r="Z370" s="95" t="str">
        <f t="shared" si="71"/>
        <v/>
      </c>
    </row>
    <row r="371" spans="1:26">
      <c r="A371" s="3" t="str">
        <f t="shared" si="60"/>
        <v/>
      </c>
      <c r="B371" s="12" t="str">
        <f t="shared" si="61"/>
        <v/>
      </c>
      <c r="C371" s="95" t="str">
        <f t="shared" si="62"/>
        <v/>
      </c>
      <c r="D371" s="95" t="str">
        <f t="shared" si="63"/>
        <v/>
      </c>
      <c r="E371" s="95" t="str">
        <f t="shared" si="64"/>
        <v/>
      </c>
      <c r="F371" s="95" t="str">
        <f>IF(A371&lt;&gt;"",SUM($E$10:E371),"")</f>
        <v/>
      </c>
      <c r="G371" s="95" t="str">
        <f t="shared" si="65"/>
        <v/>
      </c>
      <c r="T371" s="3" t="str">
        <f t="shared" si="66"/>
        <v/>
      </c>
      <c r="U371" s="12" t="str">
        <f t="shared" si="67"/>
        <v/>
      </c>
      <c r="V371" s="95" t="str">
        <f t="shared" si="68"/>
        <v/>
      </c>
      <c r="W371" s="95" t="str">
        <f t="shared" si="69"/>
        <v/>
      </c>
      <c r="X371" s="95" t="str">
        <f t="shared" si="70"/>
        <v/>
      </c>
      <c r="Y371" s="95" t="str">
        <f>IF(T371&lt;&gt;"",SUM($X$10:X371),"")</f>
        <v/>
      </c>
      <c r="Z371" s="95" t="str">
        <f t="shared" si="71"/>
        <v/>
      </c>
    </row>
    <row r="372" spans="1:26">
      <c r="A372" s="3" t="str">
        <f t="shared" si="60"/>
        <v/>
      </c>
      <c r="B372" s="12" t="str">
        <f t="shared" si="61"/>
        <v/>
      </c>
      <c r="C372" s="95" t="str">
        <f t="shared" si="62"/>
        <v/>
      </c>
      <c r="D372" s="95" t="str">
        <f t="shared" si="63"/>
        <v/>
      </c>
      <c r="E372" s="95" t="str">
        <f t="shared" si="64"/>
        <v/>
      </c>
      <c r="F372" s="95" t="str">
        <f>IF(A372&lt;&gt;"",SUM($E$10:E372),"")</f>
        <v/>
      </c>
      <c r="G372" s="95" t="str">
        <f t="shared" si="65"/>
        <v/>
      </c>
      <c r="T372" s="3" t="str">
        <f t="shared" si="66"/>
        <v/>
      </c>
      <c r="U372" s="12" t="str">
        <f t="shared" si="67"/>
        <v/>
      </c>
      <c r="V372" s="95" t="str">
        <f t="shared" si="68"/>
        <v/>
      </c>
      <c r="W372" s="95" t="str">
        <f t="shared" si="69"/>
        <v/>
      </c>
      <c r="X372" s="95" t="str">
        <f t="shared" si="70"/>
        <v/>
      </c>
      <c r="Y372" s="95" t="str">
        <f>IF(T372&lt;&gt;"",SUM($X$10:X372),"")</f>
        <v/>
      </c>
      <c r="Z372" s="95" t="str">
        <f t="shared" si="71"/>
        <v/>
      </c>
    </row>
    <row r="373" spans="1:26">
      <c r="A373" s="3" t="str">
        <f t="shared" si="60"/>
        <v/>
      </c>
      <c r="B373" s="12" t="str">
        <f t="shared" si="61"/>
        <v/>
      </c>
      <c r="C373" s="95" t="str">
        <f t="shared" si="62"/>
        <v/>
      </c>
      <c r="D373" s="95" t="str">
        <f t="shared" si="63"/>
        <v/>
      </c>
      <c r="E373" s="95" t="str">
        <f t="shared" si="64"/>
        <v/>
      </c>
      <c r="F373" s="95" t="str">
        <f>IF(A373&lt;&gt;"",SUM($E$10:E373),"")</f>
        <v/>
      </c>
      <c r="G373" s="95" t="str">
        <f t="shared" si="65"/>
        <v/>
      </c>
      <c r="T373" s="3" t="str">
        <f t="shared" si="66"/>
        <v/>
      </c>
      <c r="U373" s="12" t="str">
        <f t="shared" si="67"/>
        <v/>
      </c>
      <c r="V373" s="95" t="str">
        <f t="shared" si="68"/>
        <v/>
      </c>
      <c r="W373" s="95" t="str">
        <f t="shared" si="69"/>
        <v/>
      </c>
      <c r="X373" s="95" t="str">
        <f t="shared" si="70"/>
        <v/>
      </c>
      <c r="Y373" s="95" t="str">
        <f>IF(T373&lt;&gt;"",SUM($X$10:X373),"")</f>
        <v/>
      </c>
      <c r="Z373" s="95" t="str">
        <f t="shared" si="71"/>
        <v/>
      </c>
    </row>
    <row r="374" spans="1:26">
      <c r="A374" s="3" t="str">
        <f t="shared" si="60"/>
        <v/>
      </c>
      <c r="B374" s="12" t="str">
        <f t="shared" si="61"/>
        <v/>
      </c>
      <c r="C374" s="95" t="str">
        <f t="shared" si="62"/>
        <v/>
      </c>
      <c r="D374" s="95" t="str">
        <f t="shared" si="63"/>
        <v/>
      </c>
      <c r="E374" s="95" t="str">
        <f t="shared" si="64"/>
        <v/>
      </c>
      <c r="F374" s="95" t="str">
        <f>IF(A374&lt;&gt;"",SUM($E$10:E374),"")</f>
        <v/>
      </c>
      <c r="G374" s="95" t="str">
        <f t="shared" si="65"/>
        <v/>
      </c>
      <c r="T374" s="3" t="str">
        <f t="shared" si="66"/>
        <v/>
      </c>
      <c r="U374" s="12" t="str">
        <f t="shared" si="67"/>
        <v/>
      </c>
      <c r="V374" s="95" t="str">
        <f t="shared" si="68"/>
        <v/>
      </c>
      <c r="W374" s="95" t="str">
        <f t="shared" si="69"/>
        <v/>
      </c>
      <c r="X374" s="95" t="str">
        <f t="shared" si="70"/>
        <v/>
      </c>
      <c r="Y374" s="95" t="str">
        <f>IF(T374&lt;&gt;"",SUM($X$10:X374),"")</f>
        <v/>
      </c>
      <c r="Z374" s="95" t="str">
        <f t="shared" si="71"/>
        <v/>
      </c>
    </row>
    <row r="375" spans="1:26">
      <c r="A375" s="3" t="str">
        <f t="shared" si="60"/>
        <v/>
      </c>
      <c r="B375" s="12" t="str">
        <f t="shared" si="61"/>
        <v/>
      </c>
      <c r="C375" s="95" t="str">
        <f t="shared" si="62"/>
        <v/>
      </c>
      <c r="D375" s="95" t="str">
        <f t="shared" si="63"/>
        <v/>
      </c>
      <c r="E375" s="95" t="str">
        <f t="shared" si="64"/>
        <v/>
      </c>
      <c r="F375" s="95" t="str">
        <f>IF(A375&lt;&gt;"",SUM($E$10:E375),"")</f>
        <v/>
      </c>
      <c r="G375" s="95" t="str">
        <f t="shared" si="65"/>
        <v/>
      </c>
      <c r="T375" s="3" t="str">
        <f t="shared" si="66"/>
        <v/>
      </c>
      <c r="U375" s="12" t="str">
        <f t="shared" si="67"/>
        <v/>
      </c>
      <c r="V375" s="95" t="str">
        <f t="shared" si="68"/>
        <v/>
      </c>
      <c r="W375" s="95" t="str">
        <f t="shared" si="69"/>
        <v/>
      </c>
      <c r="X375" s="95" t="str">
        <f t="shared" si="70"/>
        <v/>
      </c>
      <c r="Y375" s="95" t="str">
        <f>IF(T375&lt;&gt;"",SUM($X$10:X375),"")</f>
        <v/>
      </c>
      <c r="Z375" s="95" t="str">
        <f t="shared" si="71"/>
        <v/>
      </c>
    </row>
    <row r="376" spans="1:26">
      <c r="A376" s="3" t="str">
        <f t="shared" si="60"/>
        <v/>
      </c>
      <c r="B376" s="12" t="str">
        <f t="shared" si="61"/>
        <v/>
      </c>
      <c r="C376" s="95" t="str">
        <f t="shared" si="62"/>
        <v/>
      </c>
      <c r="D376" s="95" t="str">
        <f t="shared" si="63"/>
        <v/>
      </c>
      <c r="E376" s="95" t="str">
        <f t="shared" si="64"/>
        <v/>
      </c>
      <c r="F376" s="95" t="str">
        <f>IF(A376&lt;&gt;"",SUM($E$10:E376),"")</f>
        <v/>
      </c>
      <c r="G376" s="95" t="str">
        <f t="shared" si="65"/>
        <v/>
      </c>
      <c r="T376" s="3" t="str">
        <f t="shared" si="66"/>
        <v/>
      </c>
      <c r="U376" s="12" t="str">
        <f t="shared" si="67"/>
        <v/>
      </c>
      <c r="V376" s="95" t="str">
        <f t="shared" si="68"/>
        <v/>
      </c>
      <c r="W376" s="95" t="str">
        <f t="shared" si="69"/>
        <v/>
      </c>
      <c r="X376" s="95" t="str">
        <f t="shared" si="70"/>
        <v/>
      </c>
      <c r="Y376" s="95" t="str">
        <f>IF(T376&lt;&gt;"",SUM($X$10:X376),"")</f>
        <v/>
      </c>
      <c r="Z376" s="95" t="str">
        <f t="shared" si="71"/>
        <v/>
      </c>
    </row>
    <row r="377" spans="1:26">
      <c r="A377" s="3" t="str">
        <f t="shared" si="60"/>
        <v/>
      </c>
      <c r="B377" s="12" t="str">
        <f t="shared" si="61"/>
        <v/>
      </c>
      <c r="C377" s="95" t="str">
        <f t="shared" si="62"/>
        <v/>
      </c>
      <c r="D377" s="95" t="str">
        <f t="shared" si="63"/>
        <v/>
      </c>
      <c r="E377" s="95" t="str">
        <f t="shared" si="64"/>
        <v/>
      </c>
      <c r="F377" s="95" t="str">
        <f>IF(A377&lt;&gt;"",SUM($E$10:E377),"")</f>
        <v/>
      </c>
      <c r="G377" s="95" t="str">
        <f t="shared" si="65"/>
        <v/>
      </c>
      <c r="T377" s="3" t="str">
        <f t="shared" si="66"/>
        <v/>
      </c>
      <c r="U377" s="12" t="str">
        <f t="shared" si="67"/>
        <v/>
      </c>
      <c r="V377" s="95" t="str">
        <f t="shared" si="68"/>
        <v/>
      </c>
      <c r="W377" s="95" t="str">
        <f t="shared" si="69"/>
        <v/>
      </c>
      <c r="X377" s="95" t="str">
        <f t="shared" si="70"/>
        <v/>
      </c>
      <c r="Y377" s="95" t="str">
        <f>IF(T377&lt;&gt;"",SUM($X$10:X377),"")</f>
        <v/>
      </c>
      <c r="Z377" s="95" t="str">
        <f t="shared" si="71"/>
        <v/>
      </c>
    </row>
    <row r="378" spans="1:26">
      <c r="A378" s="3" t="str">
        <f t="shared" si="60"/>
        <v/>
      </c>
      <c r="B378" s="12" t="str">
        <f t="shared" si="61"/>
        <v/>
      </c>
      <c r="C378" s="95" t="str">
        <f t="shared" si="62"/>
        <v/>
      </c>
      <c r="D378" s="95" t="str">
        <f t="shared" si="63"/>
        <v/>
      </c>
      <c r="E378" s="95" t="str">
        <f t="shared" si="64"/>
        <v/>
      </c>
      <c r="F378" s="95" t="str">
        <f>IF(A378&lt;&gt;"",SUM($E$10:E378),"")</f>
        <v/>
      </c>
      <c r="G378" s="95" t="str">
        <f t="shared" si="65"/>
        <v/>
      </c>
      <c r="T378" s="3" t="str">
        <f t="shared" si="66"/>
        <v/>
      </c>
      <c r="U378" s="12" t="str">
        <f t="shared" si="67"/>
        <v/>
      </c>
      <c r="V378" s="95" t="str">
        <f t="shared" si="68"/>
        <v/>
      </c>
      <c r="W378" s="95" t="str">
        <f t="shared" si="69"/>
        <v/>
      </c>
      <c r="X378" s="95" t="str">
        <f t="shared" si="70"/>
        <v/>
      </c>
      <c r="Y378" s="95" t="str">
        <f>IF(T378&lt;&gt;"",SUM($X$10:X378),"")</f>
        <v/>
      </c>
      <c r="Z378" s="95" t="str">
        <f t="shared" si="71"/>
        <v/>
      </c>
    </row>
    <row r="379" spans="1:26">
      <c r="A379" s="3" t="str">
        <f t="shared" si="60"/>
        <v/>
      </c>
      <c r="B379" s="12" t="str">
        <f t="shared" si="61"/>
        <v/>
      </c>
      <c r="C379" s="95" t="str">
        <f t="shared" si="62"/>
        <v/>
      </c>
      <c r="D379" s="95" t="str">
        <f t="shared" si="63"/>
        <v/>
      </c>
      <c r="E379" s="95" t="str">
        <f t="shared" si="64"/>
        <v/>
      </c>
      <c r="F379" s="95" t="str">
        <f>IF(A379&lt;&gt;"",SUM($E$10:E379),"")</f>
        <v/>
      </c>
      <c r="G379" s="95" t="str">
        <f t="shared" si="65"/>
        <v/>
      </c>
      <c r="T379" s="3" t="str">
        <f t="shared" si="66"/>
        <v/>
      </c>
      <c r="U379" s="12" t="str">
        <f t="shared" si="67"/>
        <v/>
      </c>
      <c r="V379" s="95" t="str">
        <f t="shared" si="68"/>
        <v/>
      </c>
      <c r="W379" s="95" t="str">
        <f t="shared" si="69"/>
        <v/>
      </c>
      <c r="X379" s="95" t="str">
        <f t="shared" si="70"/>
        <v/>
      </c>
      <c r="Y379" s="95" t="str">
        <f>IF(T379&lt;&gt;"",SUM($X$10:X379),"")</f>
        <v/>
      </c>
      <c r="Z379" s="95" t="str">
        <f t="shared" si="71"/>
        <v/>
      </c>
    </row>
    <row r="380" spans="1:26">
      <c r="A380" s="3" t="str">
        <f t="shared" si="60"/>
        <v/>
      </c>
      <c r="B380" s="12" t="str">
        <f t="shared" si="61"/>
        <v/>
      </c>
      <c r="C380" s="95" t="str">
        <f t="shared" si="62"/>
        <v/>
      </c>
      <c r="D380" s="95" t="str">
        <f t="shared" si="63"/>
        <v/>
      </c>
      <c r="E380" s="95" t="str">
        <f t="shared" si="64"/>
        <v/>
      </c>
      <c r="F380" s="95" t="str">
        <f>IF(A380&lt;&gt;"",SUM($E$10:E380),"")</f>
        <v/>
      </c>
      <c r="G380" s="95" t="str">
        <f t="shared" si="65"/>
        <v/>
      </c>
      <c r="T380" s="3" t="str">
        <f t="shared" si="66"/>
        <v/>
      </c>
      <c r="U380" s="12" t="str">
        <f t="shared" si="67"/>
        <v/>
      </c>
      <c r="V380" s="95" t="str">
        <f t="shared" si="68"/>
        <v/>
      </c>
      <c r="W380" s="95" t="str">
        <f t="shared" si="69"/>
        <v/>
      </c>
      <c r="X380" s="95" t="str">
        <f t="shared" si="70"/>
        <v/>
      </c>
      <c r="Y380" s="95" t="str">
        <f>IF(T380&lt;&gt;"",SUM($X$10:X380),"")</f>
        <v/>
      </c>
      <c r="Z380" s="95" t="str">
        <f t="shared" si="71"/>
        <v/>
      </c>
    </row>
    <row r="381" spans="1:26">
      <c r="A381" s="3" t="str">
        <f t="shared" si="60"/>
        <v/>
      </c>
      <c r="B381" s="12" t="str">
        <f t="shared" si="61"/>
        <v/>
      </c>
      <c r="C381" s="95" t="str">
        <f t="shared" si="62"/>
        <v/>
      </c>
      <c r="D381" s="95" t="str">
        <f t="shared" si="63"/>
        <v/>
      </c>
      <c r="E381" s="95" t="str">
        <f t="shared" si="64"/>
        <v/>
      </c>
      <c r="F381" s="95" t="str">
        <f>IF(A381&lt;&gt;"",SUM($E$10:E381),"")</f>
        <v/>
      </c>
      <c r="G381" s="95" t="str">
        <f t="shared" si="65"/>
        <v/>
      </c>
      <c r="T381" s="3" t="str">
        <f t="shared" si="66"/>
        <v/>
      </c>
      <c r="U381" s="12" t="str">
        <f t="shared" si="67"/>
        <v/>
      </c>
      <c r="V381" s="95" t="str">
        <f t="shared" si="68"/>
        <v/>
      </c>
      <c r="W381" s="95" t="str">
        <f t="shared" si="69"/>
        <v/>
      </c>
      <c r="X381" s="95" t="str">
        <f t="shared" si="70"/>
        <v/>
      </c>
      <c r="Y381" s="95" t="str">
        <f>IF(T381&lt;&gt;"",SUM($X$10:X381),"")</f>
        <v/>
      </c>
      <c r="Z381" s="95" t="str">
        <f t="shared" si="71"/>
        <v/>
      </c>
    </row>
    <row r="382" spans="1:26">
      <c r="A382" s="3" t="str">
        <f t="shared" si="60"/>
        <v/>
      </c>
      <c r="B382" s="12" t="str">
        <f t="shared" si="61"/>
        <v/>
      </c>
      <c r="C382" s="95" t="str">
        <f t="shared" si="62"/>
        <v/>
      </c>
      <c r="D382" s="95" t="str">
        <f t="shared" si="63"/>
        <v/>
      </c>
      <c r="E382" s="95" t="str">
        <f t="shared" si="64"/>
        <v/>
      </c>
      <c r="F382" s="95" t="str">
        <f>IF(A382&lt;&gt;"",SUM($E$10:E382),"")</f>
        <v/>
      </c>
      <c r="G382" s="95" t="str">
        <f t="shared" si="65"/>
        <v/>
      </c>
      <c r="T382" s="3" t="str">
        <f t="shared" si="66"/>
        <v/>
      </c>
      <c r="U382" s="12" t="str">
        <f t="shared" si="67"/>
        <v/>
      </c>
      <c r="V382" s="95" t="str">
        <f t="shared" si="68"/>
        <v/>
      </c>
      <c r="W382" s="95" t="str">
        <f t="shared" si="69"/>
        <v/>
      </c>
      <c r="X382" s="95" t="str">
        <f t="shared" si="70"/>
        <v/>
      </c>
      <c r="Y382" s="95" t="str">
        <f>IF(T382&lt;&gt;"",SUM($X$10:X382),"")</f>
        <v/>
      </c>
      <c r="Z382" s="95" t="str">
        <f t="shared" si="71"/>
        <v/>
      </c>
    </row>
    <row r="383" spans="1:26">
      <c r="A383" s="3" t="str">
        <f t="shared" si="60"/>
        <v/>
      </c>
      <c r="B383" s="12" t="str">
        <f t="shared" si="61"/>
        <v/>
      </c>
      <c r="C383" s="95" t="str">
        <f t="shared" si="62"/>
        <v/>
      </c>
      <c r="D383" s="95" t="str">
        <f t="shared" si="63"/>
        <v/>
      </c>
      <c r="E383" s="95" t="str">
        <f t="shared" si="64"/>
        <v/>
      </c>
      <c r="F383" s="95" t="str">
        <f>IF(A383&lt;&gt;"",SUM($E$10:E383),"")</f>
        <v/>
      </c>
      <c r="G383" s="95" t="str">
        <f t="shared" si="65"/>
        <v/>
      </c>
      <c r="T383" s="3" t="str">
        <f t="shared" si="66"/>
        <v/>
      </c>
      <c r="U383" s="12" t="str">
        <f t="shared" si="67"/>
        <v/>
      </c>
      <c r="V383" s="95" t="str">
        <f t="shared" si="68"/>
        <v/>
      </c>
      <c r="W383" s="95" t="str">
        <f t="shared" si="69"/>
        <v/>
      </c>
      <c r="X383" s="95" t="str">
        <f t="shared" si="70"/>
        <v/>
      </c>
      <c r="Y383" s="95" t="str">
        <f>IF(T383&lt;&gt;"",SUM($X$10:X383),"")</f>
        <v/>
      </c>
      <c r="Z383" s="95" t="str">
        <f t="shared" si="71"/>
        <v/>
      </c>
    </row>
    <row r="384" spans="1:26">
      <c r="A384" s="3" t="str">
        <f t="shared" si="60"/>
        <v/>
      </c>
      <c r="B384" s="12" t="str">
        <f t="shared" si="61"/>
        <v/>
      </c>
      <c r="C384" s="95" t="str">
        <f t="shared" si="62"/>
        <v/>
      </c>
      <c r="D384" s="95" t="str">
        <f t="shared" si="63"/>
        <v/>
      </c>
      <c r="E384" s="95" t="str">
        <f t="shared" si="64"/>
        <v/>
      </c>
      <c r="F384" s="95" t="str">
        <f>IF(A384&lt;&gt;"",SUM($E$10:E384),"")</f>
        <v/>
      </c>
      <c r="G384" s="95" t="str">
        <f t="shared" si="65"/>
        <v/>
      </c>
      <c r="T384" s="3" t="str">
        <f t="shared" si="66"/>
        <v/>
      </c>
      <c r="U384" s="12" t="str">
        <f t="shared" si="67"/>
        <v/>
      </c>
      <c r="V384" s="95" t="str">
        <f t="shared" si="68"/>
        <v/>
      </c>
      <c r="W384" s="95" t="str">
        <f t="shared" si="69"/>
        <v/>
      </c>
      <c r="X384" s="95" t="str">
        <f t="shared" si="70"/>
        <v/>
      </c>
      <c r="Y384" s="95" t="str">
        <f>IF(T384&lt;&gt;"",SUM($X$10:X384),"")</f>
        <v/>
      </c>
      <c r="Z384" s="95" t="str">
        <f t="shared" si="71"/>
        <v/>
      </c>
    </row>
    <row r="385" spans="1:26">
      <c r="A385" s="3" t="str">
        <f t="shared" si="60"/>
        <v/>
      </c>
      <c r="B385" s="12" t="str">
        <f t="shared" si="61"/>
        <v/>
      </c>
      <c r="C385" s="95" t="str">
        <f t="shared" si="62"/>
        <v/>
      </c>
      <c r="D385" s="95" t="str">
        <f t="shared" si="63"/>
        <v/>
      </c>
      <c r="E385" s="95" t="str">
        <f t="shared" si="64"/>
        <v/>
      </c>
      <c r="F385" s="95" t="str">
        <f>IF(A385&lt;&gt;"",SUM($E$10:E385),"")</f>
        <v/>
      </c>
      <c r="G385" s="95" t="str">
        <f t="shared" si="65"/>
        <v/>
      </c>
      <c r="T385" s="3" t="str">
        <f t="shared" si="66"/>
        <v/>
      </c>
      <c r="U385" s="12" t="str">
        <f t="shared" si="67"/>
        <v/>
      </c>
      <c r="V385" s="95" t="str">
        <f t="shared" si="68"/>
        <v/>
      </c>
      <c r="W385" s="95" t="str">
        <f t="shared" si="69"/>
        <v/>
      </c>
      <c r="X385" s="95" t="str">
        <f t="shared" si="70"/>
        <v/>
      </c>
      <c r="Y385" s="95" t="str">
        <f>IF(T385&lt;&gt;"",SUM($X$10:X385),"")</f>
        <v/>
      </c>
      <c r="Z385" s="95" t="str">
        <f t="shared" si="71"/>
        <v/>
      </c>
    </row>
    <row r="386" spans="1:26">
      <c r="A386" s="3" t="str">
        <f t="shared" si="60"/>
        <v/>
      </c>
      <c r="B386" s="12" t="str">
        <f t="shared" si="61"/>
        <v/>
      </c>
      <c r="C386" s="95" t="str">
        <f t="shared" si="62"/>
        <v/>
      </c>
      <c r="D386" s="95" t="str">
        <f t="shared" si="63"/>
        <v/>
      </c>
      <c r="E386" s="95" t="str">
        <f t="shared" si="64"/>
        <v/>
      </c>
      <c r="F386" s="95" t="str">
        <f>IF(A386&lt;&gt;"",SUM($E$10:E386),"")</f>
        <v/>
      </c>
      <c r="G386" s="95" t="str">
        <f t="shared" si="65"/>
        <v/>
      </c>
      <c r="T386" s="3" t="str">
        <f t="shared" si="66"/>
        <v/>
      </c>
      <c r="U386" s="12" t="str">
        <f t="shared" si="67"/>
        <v/>
      </c>
      <c r="V386" s="95" t="str">
        <f t="shared" si="68"/>
        <v/>
      </c>
      <c r="W386" s="95" t="str">
        <f t="shared" si="69"/>
        <v/>
      </c>
      <c r="X386" s="95" t="str">
        <f t="shared" si="70"/>
        <v/>
      </c>
      <c r="Y386" s="95" t="str">
        <f>IF(T386&lt;&gt;"",SUM($X$10:X386),"")</f>
        <v/>
      </c>
      <c r="Z386" s="95" t="str">
        <f t="shared" si="71"/>
        <v/>
      </c>
    </row>
    <row r="387" spans="1:26">
      <c r="A387" s="3" t="str">
        <f t="shared" si="60"/>
        <v/>
      </c>
      <c r="B387" s="12" t="str">
        <f t="shared" si="61"/>
        <v/>
      </c>
      <c r="C387" s="95" t="str">
        <f t="shared" si="62"/>
        <v/>
      </c>
      <c r="D387" s="95" t="str">
        <f t="shared" si="63"/>
        <v/>
      </c>
      <c r="E387" s="95" t="str">
        <f t="shared" si="64"/>
        <v/>
      </c>
      <c r="F387" s="95" t="str">
        <f>IF(A387&lt;&gt;"",SUM($E$10:E387),"")</f>
        <v/>
      </c>
      <c r="G387" s="95" t="str">
        <f t="shared" si="65"/>
        <v/>
      </c>
      <c r="T387" s="3" t="str">
        <f t="shared" si="66"/>
        <v/>
      </c>
      <c r="U387" s="12" t="str">
        <f t="shared" si="67"/>
        <v/>
      </c>
      <c r="V387" s="95" t="str">
        <f t="shared" si="68"/>
        <v/>
      </c>
      <c r="W387" s="95" t="str">
        <f t="shared" si="69"/>
        <v/>
      </c>
      <c r="X387" s="95" t="str">
        <f t="shared" si="70"/>
        <v/>
      </c>
      <c r="Y387" s="95" t="str">
        <f>IF(T387&lt;&gt;"",SUM($X$10:X387),"")</f>
        <v/>
      </c>
      <c r="Z387" s="95" t="str">
        <f t="shared" si="71"/>
        <v/>
      </c>
    </row>
    <row r="388" spans="1:26">
      <c r="A388" s="3" t="str">
        <f t="shared" si="60"/>
        <v/>
      </c>
      <c r="B388" s="12" t="str">
        <f t="shared" si="61"/>
        <v/>
      </c>
      <c r="C388" s="95" t="str">
        <f t="shared" si="62"/>
        <v/>
      </c>
      <c r="D388" s="95" t="str">
        <f t="shared" si="63"/>
        <v/>
      </c>
      <c r="E388" s="95" t="str">
        <f t="shared" si="64"/>
        <v/>
      </c>
      <c r="F388" s="95" t="str">
        <f>IF(A388&lt;&gt;"",SUM($E$10:E388),"")</f>
        <v/>
      </c>
      <c r="G388" s="95" t="str">
        <f t="shared" si="65"/>
        <v/>
      </c>
      <c r="T388" s="3" t="str">
        <f t="shared" si="66"/>
        <v/>
      </c>
      <c r="U388" s="12" t="str">
        <f t="shared" si="67"/>
        <v/>
      </c>
      <c r="V388" s="95" t="str">
        <f t="shared" si="68"/>
        <v/>
      </c>
      <c r="W388" s="95" t="str">
        <f t="shared" si="69"/>
        <v/>
      </c>
      <c r="X388" s="95" t="str">
        <f t="shared" si="70"/>
        <v/>
      </c>
      <c r="Y388" s="95" t="str">
        <f>IF(T388&lt;&gt;"",SUM($X$10:X388),"")</f>
        <v/>
      </c>
      <c r="Z388" s="95" t="str">
        <f t="shared" si="71"/>
        <v/>
      </c>
    </row>
    <row r="389" spans="1:26">
      <c r="A389" s="3" t="str">
        <f t="shared" si="60"/>
        <v/>
      </c>
      <c r="B389" s="12" t="str">
        <f t="shared" si="61"/>
        <v/>
      </c>
      <c r="C389" s="95" t="str">
        <f t="shared" si="62"/>
        <v/>
      </c>
      <c r="D389" s="95" t="str">
        <f t="shared" si="63"/>
        <v/>
      </c>
      <c r="E389" s="95" t="str">
        <f t="shared" si="64"/>
        <v/>
      </c>
      <c r="F389" s="95" t="str">
        <f>IF(A389&lt;&gt;"",SUM($E$10:E389),"")</f>
        <v/>
      </c>
      <c r="G389" s="95" t="str">
        <f t="shared" si="65"/>
        <v/>
      </c>
      <c r="T389" s="3" t="str">
        <f t="shared" si="66"/>
        <v/>
      </c>
      <c r="U389" s="12" t="str">
        <f t="shared" si="67"/>
        <v/>
      </c>
      <c r="V389" s="95" t="str">
        <f t="shared" si="68"/>
        <v/>
      </c>
      <c r="W389" s="95" t="str">
        <f t="shared" si="69"/>
        <v/>
      </c>
      <c r="X389" s="95" t="str">
        <f t="shared" si="70"/>
        <v/>
      </c>
      <c r="Y389" s="95" t="str">
        <f>IF(T389&lt;&gt;"",SUM($X$10:X389),"")</f>
        <v/>
      </c>
      <c r="Z389" s="95" t="str">
        <f t="shared" si="71"/>
        <v/>
      </c>
    </row>
    <row r="390" spans="1:26">
      <c r="A390" s="3" t="str">
        <f t="shared" si="60"/>
        <v/>
      </c>
      <c r="B390" s="12" t="str">
        <f t="shared" si="61"/>
        <v/>
      </c>
      <c r="C390" s="95" t="str">
        <f t="shared" si="62"/>
        <v/>
      </c>
      <c r="D390" s="95" t="str">
        <f t="shared" si="63"/>
        <v/>
      </c>
      <c r="E390" s="95" t="str">
        <f t="shared" si="64"/>
        <v/>
      </c>
      <c r="F390" s="95" t="str">
        <f>IF(A390&lt;&gt;"",SUM($E$10:E390),"")</f>
        <v/>
      </c>
      <c r="G390" s="95" t="str">
        <f t="shared" si="65"/>
        <v/>
      </c>
      <c r="T390" s="3" t="str">
        <f t="shared" si="66"/>
        <v/>
      </c>
      <c r="U390" s="12" t="str">
        <f t="shared" si="67"/>
        <v/>
      </c>
      <c r="V390" s="95" t="str">
        <f t="shared" si="68"/>
        <v/>
      </c>
      <c r="W390" s="95" t="str">
        <f t="shared" si="69"/>
        <v/>
      </c>
      <c r="X390" s="95" t="str">
        <f t="shared" si="70"/>
        <v/>
      </c>
      <c r="Y390" s="95" t="str">
        <f>IF(T390&lt;&gt;"",SUM($X$10:X390),"")</f>
        <v/>
      </c>
      <c r="Z390" s="95" t="str">
        <f t="shared" si="71"/>
        <v/>
      </c>
    </row>
    <row r="391" spans="1:26">
      <c r="A391" s="3" t="str">
        <f t="shared" si="60"/>
        <v/>
      </c>
      <c r="B391" s="12" t="str">
        <f t="shared" si="61"/>
        <v/>
      </c>
      <c r="C391" s="95" t="str">
        <f t="shared" si="62"/>
        <v/>
      </c>
      <c r="D391" s="95" t="str">
        <f t="shared" si="63"/>
        <v/>
      </c>
      <c r="E391" s="95" t="str">
        <f t="shared" si="64"/>
        <v/>
      </c>
      <c r="F391" s="95" t="str">
        <f>IF(A391&lt;&gt;"",SUM($E$10:E391),"")</f>
        <v/>
      </c>
      <c r="G391" s="95" t="str">
        <f t="shared" si="65"/>
        <v/>
      </c>
      <c r="T391" s="3" t="str">
        <f t="shared" si="66"/>
        <v/>
      </c>
      <c r="U391" s="12" t="str">
        <f t="shared" si="67"/>
        <v/>
      </c>
      <c r="V391" s="95" t="str">
        <f t="shared" si="68"/>
        <v/>
      </c>
      <c r="W391" s="95" t="str">
        <f t="shared" si="69"/>
        <v/>
      </c>
      <c r="X391" s="95" t="str">
        <f t="shared" si="70"/>
        <v/>
      </c>
      <c r="Y391" s="95" t="str">
        <f>IF(T391&lt;&gt;"",SUM($X$10:X391),"")</f>
        <v/>
      </c>
      <c r="Z391" s="95" t="str">
        <f t="shared" si="71"/>
        <v/>
      </c>
    </row>
    <row r="392" spans="1:26">
      <c r="A392" s="3" t="str">
        <f t="shared" si="60"/>
        <v/>
      </c>
      <c r="B392" s="12" t="str">
        <f t="shared" si="61"/>
        <v/>
      </c>
      <c r="C392" s="95" t="str">
        <f t="shared" si="62"/>
        <v/>
      </c>
      <c r="D392" s="95" t="str">
        <f t="shared" si="63"/>
        <v/>
      </c>
      <c r="E392" s="95" t="str">
        <f t="shared" si="64"/>
        <v/>
      </c>
      <c r="F392" s="95" t="str">
        <f>IF(A392&lt;&gt;"",SUM($E$10:E392),"")</f>
        <v/>
      </c>
      <c r="G392" s="95" t="str">
        <f t="shared" si="65"/>
        <v/>
      </c>
      <c r="T392" s="3" t="str">
        <f t="shared" si="66"/>
        <v/>
      </c>
      <c r="U392" s="12" t="str">
        <f t="shared" si="67"/>
        <v/>
      </c>
      <c r="V392" s="95" t="str">
        <f t="shared" si="68"/>
        <v/>
      </c>
      <c r="W392" s="95" t="str">
        <f t="shared" si="69"/>
        <v/>
      </c>
      <c r="X392" s="95" t="str">
        <f t="shared" si="70"/>
        <v/>
      </c>
      <c r="Y392" s="95" t="str">
        <f>IF(T392&lt;&gt;"",SUM($X$10:X392),"")</f>
        <v/>
      </c>
      <c r="Z392" s="95" t="str">
        <f t="shared" si="71"/>
        <v/>
      </c>
    </row>
    <row r="393" spans="1:26">
      <c r="A393" s="3" t="str">
        <f t="shared" si="60"/>
        <v/>
      </c>
      <c r="B393" s="12" t="str">
        <f t="shared" si="61"/>
        <v/>
      </c>
      <c r="C393" s="95" t="str">
        <f t="shared" si="62"/>
        <v/>
      </c>
      <c r="D393" s="95" t="str">
        <f t="shared" si="63"/>
        <v/>
      </c>
      <c r="E393" s="95" t="str">
        <f t="shared" si="64"/>
        <v/>
      </c>
      <c r="F393" s="95" t="str">
        <f>IF(A393&lt;&gt;"",SUM($E$10:E393),"")</f>
        <v/>
      </c>
      <c r="G393" s="95" t="str">
        <f t="shared" si="65"/>
        <v/>
      </c>
      <c r="T393" s="3" t="str">
        <f t="shared" si="66"/>
        <v/>
      </c>
      <c r="U393" s="12" t="str">
        <f t="shared" si="67"/>
        <v/>
      </c>
      <c r="V393" s="95" t="str">
        <f t="shared" si="68"/>
        <v/>
      </c>
      <c r="W393" s="95" t="str">
        <f t="shared" si="69"/>
        <v/>
      </c>
      <c r="X393" s="95" t="str">
        <f t="shared" si="70"/>
        <v/>
      </c>
      <c r="Y393" s="95" t="str">
        <f>IF(T393&lt;&gt;"",SUM($X$10:X393),"")</f>
        <v/>
      </c>
      <c r="Z393" s="95" t="str">
        <f t="shared" si="71"/>
        <v/>
      </c>
    </row>
    <row r="394" spans="1:26">
      <c r="A394" s="3" t="str">
        <f t="shared" si="60"/>
        <v/>
      </c>
      <c r="B394" s="12" t="str">
        <f t="shared" si="61"/>
        <v/>
      </c>
      <c r="C394" s="95" t="str">
        <f t="shared" si="62"/>
        <v/>
      </c>
      <c r="D394" s="95" t="str">
        <f t="shared" si="63"/>
        <v/>
      </c>
      <c r="E394" s="95" t="str">
        <f t="shared" si="64"/>
        <v/>
      </c>
      <c r="F394" s="95" t="str">
        <f>IF(A394&lt;&gt;"",SUM($E$10:E394),"")</f>
        <v/>
      </c>
      <c r="G394" s="95" t="str">
        <f t="shared" si="65"/>
        <v/>
      </c>
      <c r="T394" s="3" t="str">
        <f t="shared" si="66"/>
        <v/>
      </c>
      <c r="U394" s="12" t="str">
        <f t="shared" si="67"/>
        <v/>
      </c>
      <c r="V394" s="95" t="str">
        <f t="shared" si="68"/>
        <v/>
      </c>
      <c r="W394" s="95" t="str">
        <f t="shared" si="69"/>
        <v/>
      </c>
      <c r="X394" s="95" t="str">
        <f t="shared" si="70"/>
        <v/>
      </c>
      <c r="Y394" s="95" t="str">
        <f>IF(T394&lt;&gt;"",SUM($X$10:X394),"")</f>
        <v/>
      </c>
      <c r="Z394" s="95" t="str">
        <f t="shared" si="71"/>
        <v/>
      </c>
    </row>
    <row r="395" spans="1:26">
      <c r="A395" s="3" t="str">
        <f t="shared" si="60"/>
        <v/>
      </c>
      <c r="B395" s="12" t="str">
        <f t="shared" si="61"/>
        <v/>
      </c>
      <c r="C395" s="95" t="str">
        <f t="shared" si="62"/>
        <v/>
      </c>
      <c r="D395" s="95" t="str">
        <f t="shared" si="63"/>
        <v/>
      </c>
      <c r="E395" s="95" t="str">
        <f t="shared" si="64"/>
        <v/>
      </c>
      <c r="F395" s="95" t="str">
        <f>IF(A395&lt;&gt;"",SUM($E$10:E395),"")</f>
        <v/>
      </c>
      <c r="G395" s="95" t="str">
        <f t="shared" si="65"/>
        <v/>
      </c>
      <c r="T395" s="3" t="str">
        <f t="shared" si="66"/>
        <v/>
      </c>
      <c r="U395" s="12" t="str">
        <f t="shared" si="67"/>
        <v/>
      </c>
      <c r="V395" s="95" t="str">
        <f t="shared" si="68"/>
        <v/>
      </c>
      <c r="W395" s="95" t="str">
        <f t="shared" si="69"/>
        <v/>
      </c>
      <c r="X395" s="95" t="str">
        <f t="shared" si="70"/>
        <v/>
      </c>
      <c r="Y395" s="95" t="str">
        <f>IF(T395&lt;&gt;"",SUM($X$10:X395),"")</f>
        <v/>
      </c>
      <c r="Z395" s="95" t="str">
        <f t="shared" si="71"/>
        <v/>
      </c>
    </row>
    <row r="396" spans="1:26">
      <c r="A396" s="3" t="str">
        <f t="shared" ref="A396:A459" si="72">IF(A395&lt;$G$4,A395+1,"")</f>
        <v/>
      </c>
      <c r="B396" s="12" t="str">
        <f t="shared" ref="B396:B459" si="73">IF(A396&lt;&gt;"",EDATE($C$7,A396*12/$G$3),"")</f>
        <v/>
      </c>
      <c r="C396" s="95" t="str">
        <f t="shared" ref="C396:C459" si="74">IF(A396&lt;&gt;"",$G$6,"")</f>
        <v/>
      </c>
      <c r="D396" s="95" t="str">
        <f t="shared" ref="D396:D459" si="75">IF(A396&lt;&gt;"",G395*$G$5,"")</f>
        <v/>
      </c>
      <c r="E396" s="95" t="str">
        <f t="shared" ref="E396:E459" si="76">IF(A396&lt;&gt;"",C396-D396,"")</f>
        <v/>
      </c>
      <c r="F396" s="95" t="str">
        <f>IF(A396&lt;&gt;"",SUM($E$10:E396),"")</f>
        <v/>
      </c>
      <c r="G396" s="95" t="str">
        <f t="shared" ref="G396:G459" si="77">IF(A396&lt;&gt;"",G395-E396,"")</f>
        <v/>
      </c>
      <c r="T396" s="3" t="str">
        <f t="shared" ref="T396:T459" si="78">IF(T395&lt;$G$4,T395+1,"")</f>
        <v/>
      </c>
      <c r="U396" s="12" t="str">
        <f t="shared" ref="U396:U459" si="79">IF(T396&lt;&gt;"",EDATE($C$7,T396*12/$G$3),"")</f>
        <v/>
      </c>
      <c r="V396" s="95" t="str">
        <f t="shared" ref="V396:V459" si="80">IF(T396&lt;&gt;"",$G$6,"")</f>
        <v/>
      </c>
      <c r="W396" s="95" t="str">
        <f t="shared" ref="W396:W459" si="81">IF(T396&lt;&gt;"",Z395*$Z$5,"")</f>
        <v/>
      </c>
      <c r="X396" s="95" t="str">
        <f t="shared" ref="X396:X459" si="82">IF(T396&lt;&gt;"",V396-W396,"")</f>
        <v/>
      </c>
      <c r="Y396" s="95" t="str">
        <f>IF(T396&lt;&gt;"",SUM($X$10:X396),"")</f>
        <v/>
      </c>
      <c r="Z396" s="95" t="str">
        <f t="shared" ref="Z396:Z459" si="83">IF(T396&lt;&gt;"",Z395-X396,"")</f>
        <v/>
      </c>
    </row>
    <row r="397" spans="1:26">
      <c r="A397" s="3" t="str">
        <f t="shared" si="72"/>
        <v/>
      </c>
      <c r="B397" s="12" t="str">
        <f t="shared" si="73"/>
        <v/>
      </c>
      <c r="C397" s="95" t="str">
        <f t="shared" si="74"/>
        <v/>
      </c>
      <c r="D397" s="95" t="str">
        <f t="shared" si="75"/>
        <v/>
      </c>
      <c r="E397" s="95" t="str">
        <f t="shared" si="76"/>
        <v/>
      </c>
      <c r="F397" s="95" t="str">
        <f>IF(A397&lt;&gt;"",SUM($E$10:E397),"")</f>
        <v/>
      </c>
      <c r="G397" s="95" t="str">
        <f t="shared" si="77"/>
        <v/>
      </c>
      <c r="T397" s="3" t="str">
        <f t="shared" si="78"/>
        <v/>
      </c>
      <c r="U397" s="12" t="str">
        <f t="shared" si="79"/>
        <v/>
      </c>
      <c r="V397" s="95" t="str">
        <f t="shared" si="80"/>
        <v/>
      </c>
      <c r="W397" s="95" t="str">
        <f t="shared" si="81"/>
        <v/>
      </c>
      <c r="X397" s="95" t="str">
        <f t="shared" si="82"/>
        <v/>
      </c>
      <c r="Y397" s="95" t="str">
        <f>IF(T397&lt;&gt;"",SUM($X$10:X397),"")</f>
        <v/>
      </c>
      <c r="Z397" s="95" t="str">
        <f t="shared" si="83"/>
        <v/>
      </c>
    </row>
    <row r="398" spans="1:26">
      <c r="A398" s="3" t="str">
        <f t="shared" si="72"/>
        <v/>
      </c>
      <c r="B398" s="12" t="str">
        <f t="shared" si="73"/>
        <v/>
      </c>
      <c r="C398" s="95" t="str">
        <f t="shared" si="74"/>
        <v/>
      </c>
      <c r="D398" s="95" t="str">
        <f t="shared" si="75"/>
        <v/>
      </c>
      <c r="E398" s="95" t="str">
        <f t="shared" si="76"/>
        <v/>
      </c>
      <c r="F398" s="95" t="str">
        <f>IF(A398&lt;&gt;"",SUM($E$10:E398),"")</f>
        <v/>
      </c>
      <c r="G398" s="95" t="str">
        <f t="shared" si="77"/>
        <v/>
      </c>
      <c r="T398" s="3" t="str">
        <f t="shared" si="78"/>
        <v/>
      </c>
      <c r="U398" s="12" t="str">
        <f t="shared" si="79"/>
        <v/>
      </c>
      <c r="V398" s="95" t="str">
        <f t="shared" si="80"/>
        <v/>
      </c>
      <c r="W398" s="95" t="str">
        <f t="shared" si="81"/>
        <v/>
      </c>
      <c r="X398" s="95" t="str">
        <f t="shared" si="82"/>
        <v/>
      </c>
      <c r="Y398" s="95" t="str">
        <f>IF(T398&lt;&gt;"",SUM($X$10:X398),"")</f>
        <v/>
      </c>
      <c r="Z398" s="95" t="str">
        <f t="shared" si="83"/>
        <v/>
      </c>
    </row>
    <row r="399" spans="1:26">
      <c r="A399" s="3" t="str">
        <f t="shared" si="72"/>
        <v/>
      </c>
      <c r="B399" s="12" t="str">
        <f t="shared" si="73"/>
        <v/>
      </c>
      <c r="C399" s="95" t="str">
        <f t="shared" si="74"/>
        <v/>
      </c>
      <c r="D399" s="95" t="str">
        <f t="shared" si="75"/>
        <v/>
      </c>
      <c r="E399" s="95" t="str">
        <f t="shared" si="76"/>
        <v/>
      </c>
      <c r="F399" s="95" t="str">
        <f>IF(A399&lt;&gt;"",SUM($E$10:E399),"")</f>
        <v/>
      </c>
      <c r="G399" s="95" t="str">
        <f t="shared" si="77"/>
        <v/>
      </c>
      <c r="T399" s="3" t="str">
        <f t="shared" si="78"/>
        <v/>
      </c>
      <c r="U399" s="12" t="str">
        <f t="shared" si="79"/>
        <v/>
      </c>
      <c r="V399" s="95" t="str">
        <f t="shared" si="80"/>
        <v/>
      </c>
      <c r="W399" s="95" t="str">
        <f t="shared" si="81"/>
        <v/>
      </c>
      <c r="X399" s="95" t="str">
        <f t="shared" si="82"/>
        <v/>
      </c>
      <c r="Y399" s="95" t="str">
        <f>IF(T399&lt;&gt;"",SUM($X$10:X399),"")</f>
        <v/>
      </c>
      <c r="Z399" s="95" t="str">
        <f t="shared" si="83"/>
        <v/>
      </c>
    </row>
    <row r="400" spans="1:26">
      <c r="A400" s="3" t="str">
        <f t="shared" si="72"/>
        <v/>
      </c>
      <c r="B400" s="12" t="str">
        <f t="shared" si="73"/>
        <v/>
      </c>
      <c r="C400" s="95" t="str">
        <f t="shared" si="74"/>
        <v/>
      </c>
      <c r="D400" s="95" t="str">
        <f t="shared" si="75"/>
        <v/>
      </c>
      <c r="E400" s="95" t="str">
        <f t="shared" si="76"/>
        <v/>
      </c>
      <c r="F400" s="95" t="str">
        <f>IF(A400&lt;&gt;"",SUM($E$10:E400),"")</f>
        <v/>
      </c>
      <c r="G400" s="95" t="str">
        <f t="shared" si="77"/>
        <v/>
      </c>
      <c r="T400" s="3" t="str">
        <f t="shared" si="78"/>
        <v/>
      </c>
      <c r="U400" s="12" t="str">
        <f t="shared" si="79"/>
        <v/>
      </c>
      <c r="V400" s="95" t="str">
        <f t="shared" si="80"/>
        <v/>
      </c>
      <c r="W400" s="95" t="str">
        <f t="shared" si="81"/>
        <v/>
      </c>
      <c r="X400" s="95" t="str">
        <f t="shared" si="82"/>
        <v/>
      </c>
      <c r="Y400" s="95" t="str">
        <f>IF(T400&lt;&gt;"",SUM($X$10:X400),"")</f>
        <v/>
      </c>
      <c r="Z400" s="95" t="str">
        <f t="shared" si="83"/>
        <v/>
      </c>
    </row>
    <row r="401" spans="1:26">
      <c r="A401" s="3" t="str">
        <f t="shared" si="72"/>
        <v/>
      </c>
      <c r="B401" s="12" t="str">
        <f t="shared" si="73"/>
        <v/>
      </c>
      <c r="C401" s="95" t="str">
        <f t="shared" si="74"/>
        <v/>
      </c>
      <c r="D401" s="95" t="str">
        <f t="shared" si="75"/>
        <v/>
      </c>
      <c r="E401" s="95" t="str">
        <f t="shared" si="76"/>
        <v/>
      </c>
      <c r="F401" s="95" t="str">
        <f>IF(A401&lt;&gt;"",SUM($E$10:E401),"")</f>
        <v/>
      </c>
      <c r="G401" s="95" t="str">
        <f t="shared" si="77"/>
        <v/>
      </c>
      <c r="T401" s="3" t="str">
        <f t="shared" si="78"/>
        <v/>
      </c>
      <c r="U401" s="12" t="str">
        <f t="shared" si="79"/>
        <v/>
      </c>
      <c r="V401" s="95" t="str">
        <f t="shared" si="80"/>
        <v/>
      </c>
      <c r="W401" s="95" t="str">
        <f t="shared" si="81"/>
        <v/>
      </c>
      <c r="X401" s="95" t="str">
        <f t="shared" si="82"/>
        <v/>
      </c>
      <c r="Y401" s="95" t="str">
        <f>IF(T401&lt;&gt;"",SUM($X$10:X401),"")</f>
        <v/>
      </c>
      <c r="Z401" s="95" t="str">
        <f t="shared" si="83"/>
        <v/>
      </c>
    </row>
    <row r="402" spans="1:26">
      <c r="A402" s="3" t="str">
        <f t="shared" si="72"/>
        <v/>
      </c>
      <c r="B402" s="12" t="str">
        <f t="shared" si="73"/>
        <v/>
      </c>
      <c r="C402" s="95" t="str">
        <f t="shared" si="74"/>
        <v/>
      </c>
      <c r="D402" s="95" t="str">
        <f t="shared" si="75"/>
        <v/>
      </c>
      <c r="E402" s="95" t="str">
        <f t="shared" si="76"/>
        <v/>
      </c>
      <c r="F402" s="95" t="str">
        <f>IF(A402&lt;&gt;"",SUM($E$10:E402),"")</f>
        <v/>
      </c>
      <c r="G402" s="95" t="str">
        <f t="shared" si="77"/>
        <v/>
      </c>
      <c r="T402" s="3" t="str">
        <f t="shared" si="78"/>
        <v/>
      </c>
      <c r="U402" s="12" t="str">
        <f t="shared" si="79"/>
        <v/>
      </c>
      <c r="V402" s="95" t="str">
        <f t="shared" si="80"/>
        <v/>
      </c>
      <c r="W402" s="95" t="str">
        <f t="shared" si="81"/>
        <v/>
      </c>
      <c r="X402" s="95" t="str">
        <f t="shared" si="82"/>
        <v/>
      </c>
      <c r="Y402" s="95" t="str">
        <f>IF(T402&lt;&gt;"",SUM($X$10:X402),"")</f>
        <v/>
      </c>
      <c r="Z402" s="95" t="str">
        <f t="shared" si="83"/>
        <v/>
      </c>
    </row>
    <row r="403" spans="1:26">
      <c r="A403" s="3" t="str">
        <f t="shared" si="72"/>
        <v/>
      </c>
      <c r="B403" s="12" t="str">
        <f t="shared" si="73"/>
        <v/>
      </c>
      <c r="C403" s="95" t="str">
        <f t="shared" si="74"/>
        <v/>
      </c>
      <c r="D403" s="95" t="str">
        <f t="shared" si="75"/>
        <v/>
      </c>
      <c r="E403" s="95" t="str">
        <f t="shared" si="76"/>
        <v/>
      </c>
      <c r="F403" s="95" t="str">
        <f>IF(A403&lt;&gt;"",SUM($E$10:E403),"")</f>
        <v/>
      </c>
      <c r="G403" s="95" t="str">
        <f t="shared" si="77"/>
        <v/>
      </c>
      <c r="T403" s="3" t="str">
        <f t="shared" si="78"/>
        <v/>
      </c>
      <c r="U403" s="12" t="str">
        <f t="shared" si="79"/>
        <v/>
      </c>
      <c r="V403" s="95" t="str">
        <f t="shared" si="80"/>
        <v/>
      </c>
      <c r="W403" s="95" t="str">
        <f t="shared" si="81"/>
        <v/>
      </c>
      <c r="X403" s="95" t="str">
        <f t="shared" si="82"/>
        <v/>
      </c>
      <c r="Y403" s="95" t="str">
        <f>IF(T403&lt;&gt;"",SUM($X$10:X403),"")</f>
        <v/>
      </c>
      <c r="Z403" s="95" t="str">
        <f t="shared" si="83"/>
        <v/>
      </c>
    </row>
    <row r="404" spans="1:26">
      <c r="A404" s="3" t="str">
        <f t="shared" si="72"/>
        <v/>
      </c>
      <c r="B404" s="12" t="str">
        <f t="shared" si="73"/>
        <v/>
      </c>
      <c r="C404" s="95" t="str">
        <f t="shared" si="74"/>
        <v/>
      </c>
      <c r="D404" s="95" t="str">
        <f t="shared" si="75"/>
        <v/>
      </c>
      <c r="E404" s="95" t="str">
        <f t="shared" si="76"/>
        <v/>
      </c>
      <c r="F404" s="95" t="str">
        <f>IF(A404&lt;&gt;"",SUM($E$10:E404),"")</f>
        <v/>
      </c>
      <c r="G404" s="95" t="str">
        <f t="shared" si="77"/>
        <v/>
      </c>
      <c r="T404" s="3" t="str">
        <f t="shared" si="78"/>
        <v/>
      </c>
      <c r="U404" s="12" t="str">
        <f t="shared" si="79"/>
        <v/>
      </c>
      <c r="V404" s="95" t="str">
        <f t="shared" si="80"/>
        <v/>
      </c>
      <c r="W404" s="95" t="str">
        <f t="shared" si="81"/>
        <v/>
      </c>
      <c r="X404" s="95" t="str">
        <f t="shared" si="82"/>
        <v/>
      </c>
      <c r="Y404" s="95" t="str">
        <f>IF(T404&lt;&gt;"",SUM($X$10:X404),"")</f>
        <v/>
      </c>
      <c r="Z404" s="95" t="str">
        <f t="shared" si="83"/>
        <v/>
      </c>
    </row>
    <row r="405" spans="1:26">
      <c r="A405" s="3" t="str">
        <f t="shared" si="72"/>
        <v/>
      </c>
      <c r="B405" s="12" t="str">
        <f t="shared" si="73"/>
        <v/>
      </c>
      <c r="C405" s="95" t="str">
        <f t="shared" si="74"/>
        <v/>
      </c>
      <c r="D405" s="95" t="str">
        <f t="shared" si="75"/>
        <v/>
      </c>
      <c r="E405" s="95" t="str">
        <f t="shared" si="76"/>
        <v/>
      </c>
      <c r="F405" s="95" t="str">
        <f>IF(A405&lt;&gt;"",SUM($E$10:E405),"")</f>
        <v/>
      </c>
      <c r="G405" s="95" t="str">
        <f t="shared" si="77"/>
        <v/>
      </c>
      <c r="T405" s="3" t="str">
        <f t="shared" si="78"/>
        <v/>
      </c>
      <c r="U405" s="12" t="str">
        <f t="shared" si="79"/>
        <v/>
      </c>
      <c r="V405" s="95" t="str">
        <f t="shared" si="80"/>
        <v/>
      </c>
      <c r="W405" s="95" t="str">
        <f t="shared" si="81"/>
        <v/>
      </c>
      <c r="X405" s="95" t="str">
        <f t="shared" si="82"/>
        <v/>
      </c>
      <c r="Y405" s="95" t="str">
        <f>IF(T405&lt;&gt;"",SUM($X$10:X405),"")</f>
        <v/>
      </c>
      <c r="Z405" s="95" t="str">
        <f t="shared" si="83"/>
        <v/>
      </c>
    </row>
    <row r="406" spans="1:26">
      <c r="A406" s="3" t="str">
        <f t="shared" si="72"/>
        <v/>
      </c>
      <c r="B406" s="12" t="str">
        <f t="shared" si="73"/>
        <v/>
      </c>
      <c r="C406" s="95" t="str">
        <f t="shared" si="74"/>
        <v/>
      </c>
      <c r="D406" s="95" t="str">
        <f t="shared" si="75"/>
        <v/>
      </c>
      <c r="E406" s="95" t="str">
        <f t="shared" si="76"/>
        <v/>
      </c>
      <c r="F406" s="95" t="str">
        <f>IF(A406&lt;&gt;"",SUM($E$10:E406),"")</f>
        <v/>
      </c>
      <c r="G406" s="95" t="str">
        <f t="shared" si="77"/>
        <v/>
      </c>
      <c r="T406" s="3" t="str">
        <f t="shared" si="78"/>
        <v/>
      </c>
      <c r="U406" s="12" t="str">
        <f t="shared" si="79"/>
        <v/>
      </c>
      <c r="V406" s="95" t="str">
        <f t="shared" si="80"/>
        <v/>
      </c>
      <c r="W406" s="95" t="str">
        <f t="shared" si="81"/>
        <v/>
      </c>
      <c r="X406" s="95" t="str">
        <f t="shared" si="82"/>
        <v/>
      </c>
      <c r="Y406" s="95" t="str">
        <f>IF(T406&lt;&gt;"",SUM($X$10:X406),"")</f>
        <v/>
      </c>
      <c r="Z406" s="95" t="str">
        <f t="shared" si="83"/>
        <v/>
      </c>
    </row>
    <row r="407" spans="1:26">
      <c r="A407" s="3" t="str">
        <f t="shared" si="72"/>
        <v/>
      </c>
      <c r="B407" s="12" t="str">
        <f t="shared" si="73"/>
        <v/>
      </c>
      <c r="C407" s="95" t="str">
        <f t="shared" si="74"/>
        <v/>
      </c>
      <c r="D407" s="95" t="str">
        <f t="shared" si="75"/>
        <v/>
      </c>
      <c r="E407" s="95" t="str">
        <f t="shared" si="76"/>
        <v/>
      </c>
      <c r="F407" s="95" t="str">
        <f>IF(A407&lt;&gt;"",SUM($E$10:E407),"")</f>
        <v/>
      </c>
      <c r="G407" s="95" t="str">
        <f t="shared" si="77"/>
        <v/>
      </c>
      <c r="T407" s="3" t="str">
        <f t="shared" si="78"/>
        <v/>
      </c>
      <c r="U407" s="12" t="str">
        <f t="shared" si="79"/>
        <v/>
      </c>
      <c r="V407" s="95" t="str">
        <f t="shared" si="80"/>
        <v/>
      </c>
      <c r="W407" s="95" t="str">
        <f t="shared" si="81"/>
        <v/>
      </c>
      <c r="X407" s="95" t="str">
        <f t="shared" si="82"/>
        <v/>
      </c>
      <c r="Y407" s="95" t="str">
        <f>IF(T407&lt;&gt;"",SUM($X$10:X407),"")</f>
        <v/>
      </c>
      <c r="Z407" s="95" t="str">
        <f t="shared" si="83"/>
        <v/>
      </c>
    </row>
    <row r="408" spans="1:26">
      <c r="A408" s="3" t="str">
        <f t="shared" si="72"/>
        <v/>
      </c>
      <c r="B408" s="12" t="str">
        <f t="shared" si="73"/>
        <v/>
      </c>
      <c r="C408" s="95" t="str">
        <f t="shared" si="74"/>
        <v/>
      </c>
      <c r="D408" s="95" t="str">
        <f t="shared" si="75"/>
        <v/>
      </c>
      <c r="E408" s="95" t="str">
        <f t="shared" si="76"/>
        <v/>
      </c>
      <c r="F408" s="95" t="str">
        <f>IF(A408&lt;&gt;"",SUM($E$10:E408),"")</f>
        <v/>
      </c>
      <c r="G408" s="95" t="str">
        <f t="shared" si="77"/>
        <v/>
      </c>
      <c r="T408" s="3" t="str">
        <f t="shared" si="78"/>
        <v/>
      </c>
      <c r="U408" s="12" t="str">
        <f t="shared" si="79"/>
        <v/>
      </c>
      <c r="V408" s="95" t="str">
        <f t="shared" si="80"/>
        <v/>
      </c>
      <c r="W408" s="95" t="str">
        <f t="shared" si="81"/>
        <v/>
      </c>
      <c r="X408" s="95" t="str">
        <f t="shared" si="82"/>
        <v/>
      </c>
      <c r="Y408" s="95" t="str">
        <f>IF(T408&lt;&gt;"",SUM($X$10:X408),"")</f>
        <v/>
      </c>
      <c r="Z408" s="95" t="str">
        <f t="shared" si="83"/>
        <v/>
      </c>
    </row>
    <row r="409" spans="1:26">
      <c r="A409" s="3" t="str">
        <f t="shared" si="72"/>
        <v/>
      </c>
      <c r="B409" s="12" t="str">
        <f t="shared" si="73"/>
        <v/>
      </c>
      <c r="C409" s="95" t="str">
        <f t="shared" si="74"/>
        <v/>
      </c>
      <c r="D409" s="95" t="str">
        <f t="shared" si="75"/>
        <v/>
      </c>
      <c r="E409" s="95" t="str">
        <f t="shared" si="76"/>
        <v/>
      </c>
      <c r="F409" s="95" t="str">
        <f>IF(A409&lt;&gt;"",SUM($E$10:E409),"")</f>
        <v/>
      </c>
      <c r="G409" s="95" t="str">
        <f t="shared" si="77"/>
        <v/>
      </c>
      <c r="T409" s="3" t="str">
        <f t="shared" si="78"/>
        <v/>
      </c>
      <c r="U409" s="12" t="str">
        <f t="shared" si="79"/>
        <v/>
      </c>
      <c r="V409" s="95" t="str">
        <f t="shared" si="80"/>
        <v/>
      </c>
      <c r="W409" s="95" t="str">
        <f t="shared" si="81"/>
        <v/>
      </c>
      <c r="X409" s="95" t="str">
        <f t="shared" si="82"/>
        <v/>
      </c>
      <c r="Y409" s="95" t="str">
        <f>IF(T409&lt;&gt;"",SUM($X$10:X409),"")</f>
        <v/>
      </c>
      <c r="Z409" s="95" t="str">
        <f t="shared" si="83"/>
        <v/>
      </c>
    </row>
    <row r="410" spans="1:26">
      <c r="A410" s="3" t="str">
        <f t="shared" si="72"/>
        <v/>
      </c>
      <c r="B410" s="12" t="str">
        <f t="shared" si="73"/>
        <v/>
      </c>
      <c r="C410" s="95" t="str">
        <f t="shared" si="74"/>
        <v/>
      </c>
      <c r="D410" s="95" t="str">
        <f t="shared" si="75"/>
        <v/>
      </c>
      <c r="E410" s="95" t="str">
        <f t="shared" si="76"/>
        <v/>
      </c>
      <c r="F410" s="95" t="str">
        <f>IF(A410&lt;&gt;"",SUM($E$10:E410),"")</f>
        <v/>
      </c>
      <c r="G410" s="95" t="str">
        <f t="shared" si="77"/>
        <v/>
      </c>
      <c r="T410" s="3" t="str">
        <f t="shared" si="78"/>
        <v/>
      </c>
      <c r="U410" s="12" t="str">
        <f t="shared" si="79"/>
        <v/>
      </c>
      <c r="V410" s="95" t="str">
        <f t="shared" si="80"/>
        <v/>
      </c>
      <c r="W410" s="95" t="str">
        <f t="shared" si="81"/>
        <v/>
      </c>
      <c r="X410" s="95" t="str">
        <f t="shared" si="82"/>
        <v/>
      </c>
      <c r="Y410" s="95" t="str">
        <f>IF(T410&lt;&gt;"",SUM($X$10:X410),"")</f>
        <v/>
      </c>
      <c r="Z410" s="95" t="str">
        <f t="shared" si="83"/>
        <v/>
      </c>
    </row>
    <row r="411" spans="1:26">
      <c r="A411" s="3" t="str">
        <f t="shared" si="72"/>
        <v/>
      </c>
      <c r="B411" s="12" t="str">
        <f t="shared" si="73"/>
        <v/>
      </c>
      <c r="C411" s="95" t="str">
        <f t="shared" si="74"/>
        <v/>
      </c>
      <c r="D411" s="95" t="str">
        <f t="shared" si="75"/>
        <v/>
      </c>
      <c r="E411" s="95" t="str">
        <f t="shared" si="76"/>
        <v/>
      </c>
      <c r="F411" s="95" t="str">
        <f>IF(A411&lt;&gt;"",SUM($E$10:E411),"")</f>
        <v/>
      </c>
      <c r="G411" s="95" t="str">
        <f t="shared" si="77"/>
        <v/>
      </c>
      <c r="T411" s="3" t="str">
        <f t="shared" si="78"/>
        <v/>
      </c>
      <c r="U411" s="12" t="str">
        <f t="shared" si="79"/>
        <v/>
      </c>
      <c r="V411" s="95" t="str">
        <f t="shared" si="80"/>
        <v/>
      </c>
      <c r="W411" s="95" t="str">
        <f t="shared" si="81"/>
        <v/>
      </c>
      <c r="X411" s="95" t="str">
        <f t="shared" si="82"/>
        <v/>
      </c>
      <c r="Y411" s="95" t="str">
        <f>IF(T411&lt;&gt;"",SUM($X$10:X411),"")</f>
        <v/>
      </c>
      <c r="Z411" s="95" t="str">
        <f t="shared" si="83"/>
        <v/>
      </c>
    </row>
    <row r="412" spans="1:26">
      <c r="A412" s="3" t="str">
        <f t="shared" si="72"/>
        <v/>
      </c>
      <c r="B412" s="12" t="str">
        <f t="shared" si="73"/>
        <v/>
      </c>
      <c r="C412" s="95" t="str">
        <f t="shared" si="74"/>
        <v/>
      </c>
      <c r="D412" s="95" t="str">
        <f t="shared" si="75"/>
        <v/>
      </c>
      <c r="E412" s="95" t="str">
        <f t="shared" si="76"/>
        <v/>
      </c>
      <c r="F412" s="95" t="str">
        <f>IF(A412&lt;&gt;"",SUM($E$10:E412),"")</f>
        <v/>
      </c>
      <c r="G412" s="95" t="str">
        <f t="shared" si="77"/>
        <v/>
      </c>
      <c r="T412" s="3" t="str">
        <f t="shared" si="78"/>
        <v/>
      </c>
      <c r="U412" s="12" t="str">
        <f t="shared" si="79"/>
        <v/>
      </c>
      <c r="V412" s="95" t="str">
        <f t="shared" si="80"/>
        <v/>
      </c>
      <c r="W412" s="95" t="str">
        <f t="shared" si="81"/>
        <v/>
      </c>
      <c r="X412" s="95" t="str">
        <f t="shared" si="82"/>
        <v/>
      </c>
      <c r="Y412" s="95" t="str">
        <f>IF(T412&lt;&gt;"",SUM($X$10:X412),"")</f>
        <v/>
      </c>
      <c r="Z412" s="95" t="str">
        <f t="shared" si="83"/>
        <v/>
      </c>
    </row>
    <row r="413" spans="1:26">
      <c r="A413" s="3" t="str">
        <f t="shared" si="72"/>
        <v/>
      </c>
      <c r="B413" s="12" t="str">
        <f t="shared" si="73"/>
        <v/>
      </c>
      <c r="C413" s="95" t="str">
        <f t="shared" si="74"/>
        <v/>
      </c>
      <c r="D413" s="95" t="str">
        <f t="shared" si="75"/>
        <v/>
      </c>
      <c r="E413" s="95" t="str">
        <f t="shared" si="76"/>
        <v/>
      </c>
      <c r="F413" s="95" t="str">
        <f>IF(A413&lt;&gt;"",SUM($E$10:E413),"")</f>
        <v/>
      </c>
      <c r="G413" s="95" t="str">
        <f t="shared" si="77"/>
        <v/>
      </c>
      <c r="T413" s="3" t="str">
        <f t="shared" si="78"/>
        <v/>
      </c>
      <c r="U413" s="12" t="str">
        <f t="shared" si="79"/>
        <v/>
      </c>
      <c r="V413" s="95" t="str">
        <f t="shared" si="80"/>
        <v/>
      </c>
      <c r="W413" s="95" t="str">
        <f t="shared" si="81"/>
        <v/>
      </c>
      <c r="X413" s="95" t="str">
        <f t="shared" si="82"/>
        <v/>
      </c>
      <c r="Y413" s="95" t="str">
        <f>IF(T413&lt;&gt;"",SUM($X$10:X413),"")</f>
        <v/>
      </c>
      <c r="Z413" s="95" t="str">
        <f t="shared" si="83"/>
        <v/>
      </c>
    </row>
    <row r="414" spans="1:26">
      <c r="A414" s="3" t="str">
        <f t="shared" si="72"/>
        <v/>
      </c>
      <c r="B414" s="12" t="str">
        <f t="shared" si="73"/>
        <v/>
      </c>
      <c r="C414" s="95" t="str">
        <f t="shared" si="74"/>
        <v/>
      </c>
      <c r="D414" s="95" t="str">
        <f t="shared" si="75"/>
        <v/>
      </c>
      <c r="E414" s="95" t="str">
        <f t="shared" si="76"/>
        <v/>
      </c>
      <c r="F414" s="95" t="str">
        <f>IF(A414&lt;&gt;"",SUM($E$10:E414),"")</f>
        <v/>
      </c>
      <c r="G414" s="95" t="str">
        <f t="shared" si="77"/>
        <v/>
      </c>
      <c r="T414" s="3" t="str">
        <f t="shared" si="78"/>
        <v/>
      </c>
      <c r="U414" s="12" t="str">
        <f t="shared" si="79"/>
        <v/>
      </c>
      <c r="V414" s="95" t="str">
        <f t="shared" si="80"/>
        <v/>
      </c>
      <c r="W414" s="95" t="str">
        <f t="shared" si="81"/>
        <v/>
      </c>
      <c r="X414" s="95" t="str">
        <f t="shared" si="82"/>
        <v/>
      </c>
      <c r="Y414" s="95" t="str">
        <f>IF(T414&lt;&gt;"",SUM($X$10:X414),"")</f>
        <v/>
      </c>
      <c r="Z414" s="95" t="str">
        <f t="shared" si="83"/>
        <v/>
      </c>
    </row>
    <row r="415" spans="1:26">
      <c r="A415" s="3" t="str">
        <f t="shared" si="72"/>
        <v/>
      </c>
      <c r="B415" s="12" t="str">
        <f t="shared" si="73"/>
        <v/>
      </c>
      <c r="C415" s="95" t="str">
        <f t="shared" si="74"/>
        <v/>
      </c>
      <c r="D415" s="95" t="str">
        <f t="shared" si="75"/>
        <v/>
      </c>
      <c r="E415" s="95" t="str">
        <f t="shared" si="76"/>
        <v/>
      </c>
      <c r="F415" s="95" t="str">
        <f>IF(A415&lt;&gt;"",SUM($E$10:E415),"")</f>
        <v/>
      </c>
      <c r="G415" s="95" t="str">
        <f t="shared" si="77"/>
        <v/>
      </c>
      <c r="T415" s="3" t="str">
        <f t="shared" si="78"/>
        <v/>
      </c>
      <c r="U415" s="12" t="str">
        <f t="shared" si="79"/>
        <v/>
      </c>
      <c r="V415" s="95" t="str">
        <f t="shared" si="80"/>
        <v/>
      </c>
      <c r="W415" s="95" t="str">
        <f t="shared" si="81"/>
        <v/>
      </c>
      <c r="X415" s="95" t="str">
        <f t="shared" si="82"/>
        <v/>
      </c>
      <c r="Y415" s="95" t="str">
        <f>IF(T415&lt;&gt;"",SUM($X$10:X415),"")</f>
        <v/>
      </c>
      <c r="Z415" s="95" t="str">
        <f t="shared" si="83"/>
        <v/>
      </c>
    </row>
    <row r="416" spans="1:26">
      <c r="A416" s="3" t="str">
        <f t="shared" si="72"/>
        <v/>
      </c>
      <c r="B416" s="12" t="str">
        <f t="shared" si="73"/>
        <v/>
      </c>
      <c r="C416" s="95" t="str">
        <f t="shared" si="74"/>
        <v/>
      </c>
      <c r="D416" s="95" t="str">
        <f t="shared" si="75"/>
        <v/>
      </c>
      <c r="E416" s="95" t="str">
        <f t="shared" si="76"/>
        <v/>
      </c>
      <c r="F416" s="95" t="str">
        <f>IF(A416&lt;&gt;"",SUM($E$10:E416),"")</f>
        <v/>
      </c>
      <c r="G416" s="95" t="str">
        <f t="shared" si="77"/>
        <v/>
      </c>
      <c r="T416" s="3" t="str">
        <f t="shared" si="78"/>
        <v/>
      </c>
      <c r="U416" s="12" t="str">
        <f t="shared" si="79"/>
        <v/>
      </c>
      <c r="V416" s="95" t="str">
        <f t="shared" si="80"/>
        <v/>
      </c>
      <c r="W416" s="95" t="str">
        <f t="shared" si="81"/>
        <v/>
      </c>
      <c r="X416" s="95" t="str">
        <f t="shared" si="82"/>
        <v/>
      </c>
      <c r="Y416" s="95" t="str">
        <f>IF(T416&lt;&gt;"",SUM($X$10:X416),"")</f>
        <v/>
      </c>
      <c r="Z416" s="95" t="str">
        <f t="shared" si="83"/>
        <v/>
      </c>
    </row>
    <row r="417" spans="1:26">
      <c r="A417" s="3" t="str">
        <f t="shared" si="72"/>
        <v/>
      </c>
      <c r="B417" s="12" t="str">
        <f t="shared" si="73"/>
        <v/>
      </c>
      <c r="C417" s="95" t="str">
        <f t="shared" si="74"/>
        <v/>
      </c>
      <c r="D417" s="95" t="str">
        <f t="shared" si="75"/>
        <v/>
      </c>
      <c r="E417" s="95" t="str">
        <f t="shared" si="76"/>
        <v/>
      </c>
      <c r="F417" s="95" t="str">
        <f>IF(A417&lt;&gt;"",SUM($E$10:E417),"")</f>
        <v/>
      </c>
      <c r="G417" s="95" t="str">
        <f t="shared" si="77"/>
        <v/>
      </c>
      <c r="T417" s="3" t="str">
        <f t="shared" si="78"/>
        <v/>
      </c>
      <c r="U417" s="12" t="str">
        <f t="shared" si="79"/>
        <v/>
      </c>
      <c r="V417" s="95" t="str">
        <f t="shared" si="80"/>
        <v/>
      </c>
      <c r="W417" s="95" t="str">
        <f t="shared" si="81"/>
        <v/>
      </c>
      <c r="X417" s="95" t="str">
        <f t="shared" si="82"/>
        <v/>
      </c>
      <c r="Y417" s="95" t="str">
        <f>IF(T417&lt;&gt;"",SUM($X$10:X417),"")</f>
        <v/>
      </c>
      <c r="Z417" s="95" t="str">
        <f t="shared" si="83"/>
        <v/>
      </c>
    </row>
    <row r="418" spans="1:26">
      <c r="A418" s="3" t="str">
        <f t="shared" si="72"/>
        <v/>
      </c>
      <c r="B418" s="12" t="str">
        <f t="shared" si="73"/>
        <v/>
      </c>
      <c r="C418" s="95" t="str">
        <f t="shared" si="74"/>
        <v/>
      </c>
      <c r="D418" s="95" t="str">
        <f t="shared" si="75"/>
        <v/>
      </c>
      <c r="E418" s="95" t="str">
        <f t="shared" si="76"/>
        <v/>
      </c>
      <c r="F418" s="95" t="str">
        <f>IF(A418&lt;&gt;"",SUM($E$10:E418),"")</f>
        <v/>
      </c>
      <c r="G418" s="95" t="str">
        <f t="shared" si="77"/>
        <v/>
      </c>
      <c r="T418" s="3" t="str">
        <f t="shared" si="78"/>
        <v/>
      </c>
      <c r="U418" s="12" t="str">
        <f t="shared" si="79"/>
        <v/>
      </c>
      <c r="V418" s="95" t="str">
        <f t="shared" si="80"/>
        <v/>
      </c>
      <c r="W418" s="95" t="str">
        <f t="shared" si="81"/>
        <v/>
      </c>
      <c r="X418" s="95" t="str">
        <f t="shared" si="82"/>
        <v/>
      </c>
      <c r="Y418" s="95" t="str">
        <f>IF(T418&lt;&gt;"",SUM($X$10:X418),"")</f>
        <v/>
      </c>
      <c r="Z418" s="95" t="str">
        <f t="shared" si="83"/>
        <v/>
      </c>
    </row>
    <row r="419" spans="1:26">
      <c r="A419" s="3" t="str">
        <f t="shared" si="72"/>
        <v/>
      </c>
      <c r="B419" s="12" t="str">
        <f t="shared" si="73"/>
        <v/>
      </c>
      <c r="C419" s="95" t="str">
        <f t="shared" si="74"/>
        <v/>
      </c>
      <c r="D419" s="95" t="str">
        <f t="shared" si="75"/>
        <v/>
      </c>
      <c r="E419" s="95" t="str">
        <f t="shared" si="76"/>
        <v/>
      </c>
      <c r="F419" s="95" t="str">
        <f>IF(A419&lt;&gt;"",SUM($E$10:E419),"")</f>
        <v/>
      </c>
      <c r="G419" s="95" t="str">
        <f t="shared" si="77"/>
        <v/>
      </c>
      <c r="T419" s="3" t="str">
        <f t="shared" si="78"/>
        <v/>
      </c>
      <c r="U419" s="12" t="str">
        <f t="shared" si="79"/>
        <v/>
      </c>
      <c r="V419" s="95" t="str">
        <f t="shared" si="80"/>
        <v/>
      </c>
      <c r="W419" s="95" t="str">
        <f t="shared" si="81"/>
        <v/>
      </c>
      <c r="X419" s="95" t="str">
        <f t="shared" si="82"/>
        <v/>
      </c>
      <c r="Y419" s="95" t="str">
        <f>IF(T419&lt;&gt;"",SUM($X$10:X419),"")</f>
        <v/>
      </c>
      <c r="Z419" s="95" t="str">
        <f t="shared" si="83"/>
        <v/>
      </c>
    </row>
    <row r="420" spans="1:26">
      <c r="A420" s="3" t="str">
        <f t="shared" si="72"/>
        <v/>
      </c>
      <c r="B420" s="12" t="str">
        <f t="shared" si="73"/>
        <v/>
      </c>
      <c r="C420" s="95" t="str">
        <f t="shared" si="74"/>
        <v/>
      </c>
      <c r="D420" s="95" t="str">
        <f t="shared" si="75"/>
        <v/>
      </c>
      <c r="E420" s="95" t="str">
        <f t="shared" si="76"/>
        <v/>
      </c>
      <c r="F420" s="95" t="str">
        <f>IF(A420&lt;&gt;"",SUM($E$10:E420),"")</f>
        <v/>
      </c>
      <c r="G420" s="95" t="str">
        <f t="shared" si="77"/>
        <v/>
      </c>
      <c r="T420" s="3" t="str">
        <f t="shared" si="78"/>
        <v/>
      </c>
      <c r="U420" s="12" t="str">
        <f t="shared" si="79"/>
        <v/>
      </c>
      <c r="V420" s="95" t="str">
        <f t="shared" si="80"/>
        <v/>
      </c>
      <c r="W420" s="95" t="str">
        <f t="shared" si="81"/>
        <v/>
      </c>
      <c r="X420" s="95" t="str">
        <f t="shared" si="82"/>
        <v/>
      </c>
      <c r="Y420" s="95" t="str">
        <f>IF(T420&lt;&gt;"",SUM($X$10:X420),"")</f>
        <v/>
      </c>
      <c r="Z420" s="95" t="str">
        <f t="shared" si="83"/>
        <v/>
      </c>
    </row>
    <row r="421" spans="1:26">
      <c r="A421" s="3" t="str">
        <f t="shared" si="72"/>
        <v/>
      </c>
      <c r="B421" s="12" t="str">
        <f t="shared" si="73"/>
        <v/>
      </c>
      <c r="C421" s="95" t="str">
        <f t="shared" si="74"/>
        <v/>
      </c>
      <c r="D421" s="95" t="str">
        <f t="shared" si="75"/>
        <v/>
      </c>
      <c r="E421" s="95" t="str">
        <f t="shared" si="76"/>
        <v/>
      </c>
      <c r="F421" s="95" t="str">
        <f>IF(A421&lt;&gt;"",SUM($E$10:E421),"")</f>
        <v/>
      </c>
      <c r="G421" s="95" t="str">
        <f t="shared" si="77"/>
        <v/>
      </c>
      <c r="T421" s="3" t="str">
        <f t="shared" si="78"/>
        <v/>
      </c>
      <c r="U421" s="12" t="str">
        <f t="shared" si="79"/>
        <v/>
      </c>
      <c r="V421" s="95" t="str">
        <f t="shared" si="80"/>
        <v/>
      </c>
      <c r="W421" s="95" t="str">
        <f t="shared" si="81"/>
        <v/>
      </c>
      <c r="X421" s="95" t="str">
        <f t="shared" si="82"/>
        <v/>
      </c>
      <c r="Y421" s="95" t="str">
        <f>IF(T421&lt;&gt;"",SUM($X$10:X421),"")</f>
        <v/>
      </c>
      <c r="Z421" s="95" t="str">
        <f t="shared" si="83"/>
        <v/>
      </c>
    </row>
    <row r="422" spans="1:26">
      <c r="A422" s="3" t="str">
        <f t="shared" si="72"/>
        <v/>
      </c>
      <c r="B422" s="12" t="str">
        <f t="shared" si="73"/>
        <v/>
      </c>
      <c r="C422" s="95" t="str">
        <f t="shared" si="74"/>
        <v/>
      </c>
      <c r="D422" s="95" t="str">
        <f t="shared" si="75"/>
        <v/>
      </c>
      <c r="E422" s="95" t="str">
        <f t="shared" si="76"/>
        <v/>
      </c>
      <c r="F422" s="95" t="str">
        <f>IF(A422&lt;&gt;"",SUM($E$10:E422),"")</f>
        <v/>
      </c>
      <c r="G422" s="95" t="str">
        <f t="shared" si="77"/>
        <v/>
      </c>
      <c r="T422" s="3" t="str">
        <f t="shared" si="78"/>
        <v/>
      </c>
      <c r="U422" s="12" t="str">
        <f t="shared" si="79"/>
        <v/>
      </c>
      <c r="V422" s="95" t="str">
        <f t="shared" si="80"/>
        <v/>
      </c>
      <c r="W422" s="95" t="str">
        <f t="shared" si="81"/>
        <v/>
      </c>
      <c r="X422" s="95" t="str">
        <f t="shared" si="82"/>
        <v/>
      </c>
      <c r="Y422" s="95" t="str">
        <f>IF(T422&lt;&gt;"",SUM($X$10:X422),"")</f>
        <v/>
      </c>
      <c r="Z422" s="95" t="str">
        <f t="shared" si="83"/>
        <v/>
      </c>
    </row>
    <row r="423" spans="1:26">
      <c r="A423" s="3" t="str">
        <f t="shared" si="72"/>
        <v/>
      </c>
      <c r="B423" s="12" t="str">
        <f t="shared" si="73"/>
        <v/>
      </c>
      <c r="C423" s="95" t="str">
        <f t="shared" si="74"/>
        <v/>
      </c>
      <c r="D423" s="95" t="str">
        <f t="shared" si="75"/>
        <v/>
      </c>
      <c r="E423" s="95" t="str">
        <f t="shared" si="76"/>
        <v/>
      </c>
      <c r="F423" s="95" t="str">
        <f>IF(A423&lt;&gt;"",SUM($E$10:E423),"")</f>
        <v/>
      </c>
      <c r="G423" s="95" t="str">
        <f t="shared" si="77"/>
        <v/>
      </c>
      <c r="T423" s="3" t="str">
        <f t="shared" si="78"/>
        <v/>
      </c>
      <c r="U423" s="12" t="str">
        <f t="shared" si="79"/>
        <v/>
      </c>
      <c r="V423" s="95" t="str">
        <f t="shared" si="80"/>
        <v/>
      </c>
      <c r="W423" s="95" t="str">
        <f t="shared" si="81"/>
        <v/>
      </c>
      <c r="X423" s="95" t="str">
        <f t="shared" si="82"/>
        <v/>
      </c>
      <c r="Y423" s="95" t="str">
        <f>IF(T423&lt;&gt;"",SUM($X$10:X423),"")</f>
        <v/>
      </c>
      <c r="Z423" s="95" t="str">
        <f t="shared" si="83"/>
        <v/>
      </c>
    </row>
    <row r="424" spans="1:26">
      <c r="A424" s="3" t="str">
        <f t="shared" si="72"/>
        <v/>
      </c>
      <c r="B424" s="12" t="str">
        <f t="shared" si="73"/>
        <v/>
      </c>
      <c r="C424" s="95" t="str">
        <f t="shared" si="74"/>
        <v/>
      </c>
      <c r="D424" s="95" t="str">
        <f t="shared" si="75"/>
        <v/>
      </c>
      <c r="E424" s="95" t="str">
        <f t="shared" si="76"/>
        <v/>
      </c>
      <c r="F424" s="95" t="str">
        <f>IF(A424&lt;&gt;"",SUM($E$10:E424),"")</f>
        <v/>
      </c>
      <c r="G424" s="95" t="str">
        <f t="shared" si="77"/>
        <v/>
      </c>
      <c r="T424" s="3" t="str">
        <f t="shared" si="78"/>
        <v/>
      </c>
      <c r="U424" s="12" t="str">
        <f t="shared" si="79"/>
        <v/>
      </c>
      <c r="V424" s="95" t="str">
        <f t="shared" si="80"/>
        <v/>
      </c>
      <c r="W424" s="95" t="str">
        <f t="shared" si="81"/>
        <v/>
      </c>
      <c r="X424" s="95" t="str">
        <f t="shared" si="82"/>
        <v/>
      </c>
      <c r="Y424" s="95" t="str">
        <f>IF(T424&lt;&gt;"",SUM($X$10:X424),"")</f>
        <v/>
      </c>
      <c r="Z424" s="95" t="str">
        <f t="shared" si="83"/>
        <v/>
      </c>
    </row>
    <row r="425" spans="1:26">
      <c r="A425" s="3" t="str">
        <f t="shared" si="72"/>
        <v/>
      </c>
      <c r="B425" s="12" t="str">
        <f t="shared" si="73"/>
        <v/>
      </c>
      <c r="C425" s="95" t="str">
        <f t="shared" si="74"/>
        <v/>
      </c>
      <c r="D425" s="95" t="str">
        <f t="shared" si="75"/>
        <v/>
      </c>
      <c r="E425" s="95" t="str">
        <f t="shared" si="76"/>
        <v/>
      </c>
      <c r="F425" s="95" t="str">
        <f>IF(A425&lt;&gt;"",SUM($E$10:E425),"")</f>
        <v/>
      </c>
      <c r="G425" s="95" t="str">
        <f t="shared" si="77"/>
        <v/>
      </c>
      <c r="T425" s="3" t="str">
        <f t="shared" si="78"/>
        <v/>
      </c>
      <c r="U425" s="12" t="str">
        <f t="shared" si="79"/>
        <v/>
      </c>
      <c r="V425" s="95" t="str">
        <f t="shared" si="80"/>
        <v/>
      </c>
      <c r="W425" s="95" t="str">
        <f t="shared" si="81"/>
        <v/>
      </c>
      <c r="X425" s="95" t="str">
        <f t="shared" si="82"/>
        <v/>
      </c>
      <c r="Y425" s="95" t="str">
        <f>IF(T425&lt;&gt;"",SUM($X$10:X425),"")</f>
        <v/>
      </c>
      <c r="Z425" s="95" t="str">
        <f t="shared" si="83"/>
        <v/>
      </c>
    </row>
    <row r="426" spans="1:26">
      <c r="A426" s="3" t="str">
        <f t="shared" si="72"/>
        <v/>
      </c>
      <c r="B426" s="12" t="str">
        <f t="shared" si="73"/>
        <v/>
      </c>
      <c r="C426" s="95" t="str">
        <f t="shared" si="74"/>
        <v/>
      </c>
      <c r="D426" s="95" t="str">
        <f t="shared" si="75"/>
        <v/>
      </c>
      <c r="E426" s="95" t="str">
        <f t="shared" si="76"/>
        <v/>
      </c>
      <c r="F426" s="95" t="str">
        <f>IF(A426&lt;&gt;"",SUM($E$10:E426),"")</f>
        <v/>
      </c>
      <c r="G426" s="95" t="str">
        <f t="shared" si="77"/>
        <v/>
      </c>
      <c r="T426" s="3" t="str">
        <f t="shared" si="78"/>
        <v/>
      </c>
      <c r="U426" s="12" t="str">
        <f t="shared" si="79"/>
        <v/>
      </c>
      <c r="V426" s="95" t="str">
        <f t="shared" si="80"/>
        <v/>
      </c>
      <c r="W426" s="95" t="str">
        <f t="shared" si="81"/>
        <v/>
      </c>
      <c r="X426" s="95" t="str">
        <f t="shared" si="82"/>
        <v/>
      </c>
      <c r="Y426" s="95" t="str">
        <f>IF(T426&lt;&gt;"",SUM($X$10:X426),"")</f>
        <v/>
      </c>
      <c r="Z426" s="95" t="str">
        <f t="shared" si="83"/>
        <v/>
      </c>
    </row>
    <row r="427" spans="1:26">
      <c r="A427" s="3" t="str">
        <f t="shared" si="72"/>
        <v/>
      </c>
      <c r="B427" s="12" t="str">
        <f t="shared" si="73"/>
        <v/>
      </c>
      <c r="C427" s="95" t="str">
        <f t="shared" si="74"/>
        <v/>
      </c>
      <c r="D427" s="95" t="str">
        <f t="shared" si="75"/>
        <v/>
      </c>
      <c r="E427" s="95" t="str">
        <f t="shared" si="76"/>
        <v/>
      </c>
      <c r="F427" s="95" t="str">
        <f>IF(A427&lt;&gt;"",SUM($E$10:E427),"")</f>
        <v/>
      </c>
      <c r="G427" s="95" t="str">
        <f t="shared" si="77"/>
        <v/>
      </c>
      <c r="T427" s="3" t="str">
        <f t="shared" si="78"/>
        <v/>
      </c>
      <c r="U427" s="12" t="str">
        <f t="shared" si="79"/>
        <v/>
      </c>
      <c r="V427" s="95" t="str">
        <f t="shared" si="80"/>
        <v/>
      </c>
      <c r="W427" s="95" t="str">
        <f t="shared" si="81"/>
        <v/>
      </c>
      <c r="X427" s="95" t="str">
        <f t="shared" si="82"/>
        <v/>
      </c>
      <c r="Y427" s="95" t="str">
        <f>IF(T427&lt;&gt;"",SUM($X$10:X427),"")</f>
        <v/>
      </c>
      <c r="Z427" s="95" t="str">
        <f t="shared" si="83"/>
        <v/>
      </c>
    </row>
    <row r="428" spans="1:26">
      <c r="A428" s="3" t="str">
        <f t="shared" si="72"/>
        <v/>
      </c>
      <c r="B428" s="12" t="str">
        <f t="shared" si="73"/>
        <v/>
      </c>
      <c r="C428" s="95" t="str">
        <f t="shared" si="74"/>
        <v/>
      </c>
      <c r="D428" s="95" t="str">
        <f t="shared" si="75"/>
        <v/>
      </c>
      <c r="E428" s="95" t="str">
        <f t="shared" si="76"/>
        <v/>
      </c>
      <c r="F428" s="95" t="str">
        <f>IF(A428&lt;&gt;"",SUM($E$10:E428),"")</f>
        <v/>
      </c>
      <c r="G428" s="95" t="str">
        <f t="shared" si="77"/>
        <v/>
      </c>
      <c r="T428" s="3" t="str">
        <f t="shared" si="78"/>
        <v/>
      </c>
      <c r="U428" s="12" t="str">
        <f t="shared" si="79"/>
        <v/>
      </c>
      <c r="V428" s="95" t="str">
        <f t="shared" si="80"/>
        <v/>
      </c>
      <c r="W428" s="95" t="str">
        <f t="shared" si="81"/>
        <v/>
      </c>
      <c r="X428" s="95" t="str">
        <f t="shared" si="82"/>
        <v/>
      </c>
      <c r="Y428" s="95" t="str">
        <f>IF(T428&lt;&gt;"",SUM($X$10:X428),"")</f>
        <v/>
      </c>
      <c r="Z428" s="95" t="str">
        <f t="shared" si="83"/>
        <v/>
      </c>
    </row>
    <row r="429" spans="1:26">
      <c r="A429" s="3" t="str">
        <f t="shared" si="72"/>
        <v/>
      </c>
      <c r="B429" s="12" t="str">
        <f t="shared" si="73"/>
        <v/>
      </c>
      <c r="C429" s="95" t="str">
        <f t="shared" si="74"/>
        <v/>
      </c>
      <c r="D429" s="95" t="str">
        <f t="shared" si="75"/>
        <v/>
      </c>
      <c r="E429" s="95" t="str">
        <f t="shared" si="76"/>
        <v/>
      </c>
      <c r="F429" s="95" t="str">
        <f>IF(A429&lt;&gt;"",SUM($E$10:E429),"")</f>
        <v/>
      </c>
      <c r="G429" s="95" t="str">
        <f t="shared" si="77"/>
        <v/>
      </c>
      <c r="T429" s="3" t="str">
        <f t="shared" si="78"/>
        <v/>
      </c>
      <c r="U429" s="12" t="str">
        <f t="shared" si="79"/>
        <v/>
      </c>
      <c r="V429" s="95" t="str">
        <f t="shared" si="80"/>
        <v/>
      </c>
      <c r="W429" s="95" t="str">
        <f t="shared" si="81"/>
        <v/>
      </c>
      <c r="X429" s="95" t="str">
        <f t="shared" si="82"/>
        <v/>
      </c>
      <c r="Y429" s="95" t="str">
        <f>IF(T429&lt;&gt;"",SUM($X$10:X429),"")</f>
        <v/>
      </c>
      <c r="Z429" s="95" t="str">
        <f t="shared" si="83"/>
        <v/>
      </c>
    </row>
    <row r="430" spans="1:26">
      <c r="A430" s="3" t="str">
        <f t="shared" si="72"/>
        <v/>
      </c>
      <c r="B430" s="12" t="str">
        <f t="shared" si="73"/>
        <v/>
      </c>
      <c r="C430" s="95" t="str">
        <f t="shared" si="74"/>
        <v/>
      </c>
      <c r="D430" s="95" t="str">
        <f t="shared" si="75"/>
        <v/>
      </c>
      <c r="E430" s="95" t="str">
        <f t="shared" si="76"/>
        <v/>
      </c>
      <c r="F430" s="95" t="str">
        <f>IF(A430&lt;&gt;"",SUM($E$10:E430),"")</f>
        <v/>
      </c>
      <c r="G430" s="95" t="str">
        <f t="shared" si="77"/>
        <v/>
      </c>
      <c r="T430" s="3" t="str">
        <f t="shared" si="78"/>
        <v/>
      </c>
      <c r="U430" s="12" t="str">
        <f t="shared" si="79"/>
        <v/>
      </c>
      <c r="V430" s="95" t="str">
        <f t="shared" si="80"/>
        <v/>
      </c>
      <c r="W430" s="95" t="str">
        <f t="shared" si="81"/>
        <v/>
      </c>
      <c r="X430" s="95" t="str">
        <f t="shared" si="82"/>
        <v/>
      </c>
      <c r="Y430" s="95" t="str">
        <f>IF(T430&lt;&gt;"",SUM($X$10:X430),"")</f>
        <v/>
      </c>
      <c r="Z430" s="95" t="str">
        <f t="shared" si="83"/>
        <v/>
      </c>
    </row>
    <row r="431" spans="1:26">
      <c r="A431" s="3" t="str">
        <f t="shared" si="72"/>
        <v/>
      </c>
      <c r="B431" s="12" t="str">
        <f t="shared" si="73"/>
        <v/>
      </c>
      <c r="C431" s="95" t="str">
        <f t="shared" si="74"/>
        <v/>
      </c>
      <c r="D431" s="95" t="str">
        <f t="shared" si="75"/>
        <v/>
      </c>
      <c r="E431" s="95" t="str">
        <f t="shared" si="76"/>
        <v/>
      </c>
      <c r="F431" s="95" t="str">
        <f>IF(A431&lt;&gt;"",SUM($E$10:E431),"")</f>
        <v/>
      </c>
      <c r="G431" s="95" t="str">
        <f t="shared" si="77"/>
        <v/>
      </c>
      <c r="T431" s="3" t="str">
        <f t="shared" si="78"/>
        <v/>
      </c>
      <c r="U431" s="12" t="str">
        <f t="shared" si="79"/>
        <v/>
      </c>
      <c r="V431" s="95" t="str">
        <f t="shared" si="80"/>
        <v/>
      </c>
      <c r="W431" s="95" t="str">
        <f t="shared" si="81"/>
        <v/>
      </c>
      <c r="X431" s="95" t="str">
        <f t="shared" si="82"/>
        <v/>
      </c>
      <c r="Y431" s="95" t="str">
        <f>IF(T431&lt;&gt;"",SUM($X$10:X431),"")</f>
        <v/>
      </c>
      <c r="Z431" s="95" t="str">
        <f t="shared" si="83"/>
        <v/>
      </c>
    </row>
    <row r="432" spans="1:26">
      <c r="A432" s="3" t="str">
        <f t="shared" si="72"/>
        <v/>
      </c>
      <c r="B432" s="12" t="str">
        <f t="shared" si="73"/>
        <v/>
      </c>
      <c r="C432" s="95" t="str">
        <f t="shared" si="74"/>
        <v/>
      </c>
      <c r="D432" s="95" t="str">
        <f t="shared" si="75"/>
        <v/>
      </c>
      <c r="E432" s="95" t="str">
        <f t="shared" si="76"/>
        <v/>
      </c>
      <c r="F432" s="95" t="str">
        <f>IF(A432&lt;&gt;"",SUM($E$10:E432),"")</f>
        <v/>
      </c>
      <c r="G432" s="95" t="str">
        <f t="shared" si="77"/>
        <v/>
      </c>
      <c r="T432" s="3" t="str">
        <f t="shared" si="78"/>
        <v/>
      </c>
      <c r="U432" s="12" t="str">
        <f t="shared" si="79"/>
        <v/>
      </c>
      <c r="V432" s="95" t="str">
        <f t="shared" si="80"/>
        <v/>
      </c>
      <c r="W432" s="95" t="str">
        <f t="shared" si="81"/>
        <v/>
      </c>
      <c r="X432" s="95" t="str">
        <f t="shared" si="82"/>
        <v/>
      </c>
      <c r="Y432" s="95" t="str">
        <f>IF(T432&lt;&gt;"",SUM($X$10:X432),"")</f>
        <v/>
      </c>
      <c r="Z432" s="95" t="str">
        <f t="shared" si="83"/>
        <v/>
      </c>
    </row>
    <row r="433" spans="1:26">
      <c r="A433" s="3" t="str">
        <f t="shared" si="72"/>
        <v/>
      </c>
      <c r="B433" s="12" t="str">
        <f t="shared" si="73"/>
        <v/>
      </c>
      <c r="C433" s="95" t="str">
        <f t="shared" si="74"/>
        <v/>
      </c>
      <c r="D433" s="95" t="str">
        <f t="shared" si="75"/>
        <v/>
      </c>
      <c r="E433" s="95" t="str">
        <f t="shared" si="76"/>
        <v/>
      </c>
      <c r="F433" s="95" t="str">
        <f>IF(A433&lt;&gt;"",SUM($E$10:E433),"")</f>
        <v/>
      </c>
      <c r="G433" s="95" t="str">
        <f t="shared" si="77"/>
        <v/>
      </c>
      <c r="T433" s="3" t="str">
        <f t="shared" si="78"/>
        <v/>
      </c>
      <c r="U433" s="12" t="str">
        <f t="shared" si="79"/>
        <v/>
      </c>
      <c r="V433" s="95" t="str">
        <f t="shared" si="80"/>
        <v/>
      </c>
      <c r="W433" s="95" t="str">
        <f t="shared" si="81"/>
        <v/>
      </c>
      <c r="X433" s="95" t="str">
        <f t="shared" si="82"/>
        <v/>
      </c>
      <c r="Y433" s="95" t="str">
        <f>IF(T433&lt;&gt;"",SUM($X$10:X433),"")</f>
        <v/>
      </c>
      <c r="Z433" s="95" t="str">
        <f t="shared" si="83"/>
        <v/>
      </c>
    </row>
    <row r="434" spans="1:26">
      <c r="A434" s="3" t="str">
        <f t="shared" si="72"/>
        <v/>
      </c>
      <c r="B434" s="12" t="str">
        <f t="shared" si="73"/>
        <v/>
      </c>
      <c r="C434" s="95" t="str">
        <f t="shared" si="74"/>
        <v/>
      </c>
      <c r="D434" s="95" t="str">
        <f t="shared" si="75"/>
        <v/>
      </c>
      <c r="E434" s="95" t="str">
        <f t="shared" si="76"/>
        <v/>
      </c>
      <c r="F434" s="95" t="str">
        <f>IF(A434&lt;&gt;"",SUM($E$10:E434),"")</f>
        <v/>
      </c>
      <c r="G434" s="95" t="str">
        <f t="shared" si="77"/>
        <v/>
      </c>
      <c r="T434" s="3" t="str">
        <f t="shared" si="78"/>
        <v/>
      </c>
      <c r="U434" s="12" t="str">
        <f t="shared" si="79"/>
        <v/>
      </c>
      <c r="V434" s="95" t="str">
        <f t="shared" si="80"/>
        <v/>
      </c>
      <c r="W434" s="95" t="str">
        <f t="shared" si="81"/>
        <v/>
      </c>
      <c r="X434" s="95" t="str">
        <f t="shared" si="82"/>
        <v/>
      </c>
      <c r="Y434" s="95" t="str">
        <f>IF(T434&lt;&gt;"",SUM($X$10:X434),"")</f>
        <v/>
      </c>
      <c r="Z434" s="95" t="str">
        <f t="shared" si="83"/>
        <v/>
      </c>
    </row>
    <row r="435" spans="1:26">
      <c r="A435" s="3" t="str">
        <f t="shared" si="72"/>
        <v/>
      </c>
      <c r="B435" s="12" t="str">
        <f t="shared" si="73"/>
        <v/>
      </c>
      <c r="C435" s="95" t="str">
        <f t="shared" si="74"/>
        <v/>
      </c>
      <c r="D435" s="95" t="str">
        <f t="shared" si="75"/>
        <v/>
      </c>
      <c r="E435" s="95" t="str">
        <f t="shared" si="76"/>
        <v/>
      </c>
      <c r="F435" s="95" t="str">
        <f>IF(A435&lt;&gt;"",SUM($E$10:E435),"")</f>
        <v/>
      </c>
      <c r="G435" s="95" t="str">
        <f t="shared" si="77"/>
        <v/>
      </c>
      <c r="T435" s="3" t="str">
        <f t="shared" si="78"/>
        <v/>
      </c>
      <c r="U435" s="12" t="str">
        <f t="shared" si="79"/>
        <v/>
      </c>
      <c r="V435" s="95" t="str">
        <f t="shared" si="80"/>
        <v/>
      </c>
      <c r="W435" s="95" t="str">
        <f t="shared" si="81"/>
        <v/>
      </c>
      <c r="X435" s="95" t="str">
        <f t="shared" si="82"/>
        <v/>
      </c>
      <c r="Y435" s="95" t="str">
        <f>IF(T435&lt;&gt;"",SUM($X$10:X435),"")</f>
        <v/>
      </c>
      <c r="Z435" s="95" t="str">
        <f t="shared" si="83"/>
        <v/>
      </c>
    </row>
    <row r="436" spans="1:26">
      <c r="A436" s="3" t="str">
        <f t="shared" si="72"/>
        <v/>
      </c>
      <c r="B436" s="12" t="str">
        <f t="shared" si="73"/>
        <v/>
      </c>
      <c r="C436" s="95" t="str">
        <f t="shared" si="74"/>
        <v/>
      </c>
      <c r="D436" s="95" t="str">
        <f t="shared" si="75"/>
        <v/>
      </c>
      <c r="E436" s="95" t="str">
        <f t="shared" si="76"/>
        <v/>
      </c>
      <c r="F436" s="95" t="str">
        <f>IF(A436&lt;&gt;"",SUM($E$10:E436),"")</f>
        <v/>
      </c>
      <c r="G436" s="95" t="str">
        <f t="shared" si="77"/>
        <v/>
      </c>
      <c r="T436" s="3" t="str">
        <f t="shared" si="78"/>
        <v/>
      </c>
      <c r="U436" s="12" t="str">
        <f t="shared" si="79"/>
        <v/>
      </c>
      <c r="V436" s="95" t="str">
        <f t="shared" si="80"/>
        <v/>
      </c>
      <c r="W436" s="95" t="str">
        <f t="shared" si="81"/>
        <v/>
      </c>
      <c r="X436" s="95" t="str">
        <f t="shared" si="82"/>
        <v/>
      </c>
      <c r="Y436" s="95" t="str">
        <f>IF(T436&lt;&gt;"",SUM($X$10:X436),"")</f>
        <v/>
      </c>
      <c r="Z436" s="95" t="str">
        <f t="shared" si="83"/>
        <v/>
      </c>
    </row>
    <row r="437" spans="1:26">
      <c r="A437" s="3" t="str">
        <f t="shared" si="72"/>
        <v/>
      </c>
      <c r="B437" s="12" t="str">
        <f t="shared" si="73"/>
        <v/>
      </c>
      <c r="C437" s="95" t="str">
        <f t="shared" si="74"/>
        <v/>
      </c>
      <c r="D437" s="95" t="str">
        <f t="shared" si="75"/>
        <v/>
      </c>
      <c r="E437" s="95" t="str">
        <f t="shared" si="76"/>
        <v/>
      </c>
      <c r="F437" s="95" t="str">
        <f>IF(A437&lt;&gt;"",SUM($E$10:E437),"")</f>
        <v/>
      </c>
      <c r="G437" s="95" t="str">
        <f t="shared" si="77"/>
        <v/>
      </c>
      <c r="T437" s="3" t="str">
        <f t="shared" si="78"/>
        <v/>
      </c>
      <c r="U437" s="12" t="str">
        <f t="shared" si="79"/>
        <v/>
      </c>
      <c r="V437" s="95" t="str">
        <f t="shared" si="80"/>
        <v/>
      </c>
      <c r="W437" s="95" t="str">
        <f t="shared" si="81"/>
        <v/>
      </c>
      <c r="X437" s="95" t="str">
        <f t="shared" si="82"/>
        <v/>
      </c>
      <c r="Y437" s="95" t="str">
        <f>IF(T437&lt;&gt;"",SUM($X$10:X437),"")</f>
        <v/>
      </c>
      <c r="Z437" s="95" t="str">
        <f t="shared" si="83"/>
        <v/>
      </c>
    </row>
    <row r="438" spans="1:26">
      <c r="A438" s="3" t="str">
        <f t="shared" si="72"/>
        <v/>
      </c>
      <c r="B438" s="12" t="str">
        <f t="shared" si="73"/>
        <v/>
      </c>
      <c r="C438" s="95" t="str">
        <f t="shared" si="74"/>
        <v/>
      </c>
      <c r="D438" s="95" t="str">
        <f t="shared" si="75"/>
        <v/>
      </c>
      <c r="E438" s="95" t="str">
        <f t="shared" si="76"/>
        <v/>
      </c>
      <c r="F438" s="95" t="str">
        <f>IF(A438&lt;&gt;"",SUM($E$10:E438),"")</f>
        <v/>
      </c>
      <c r="G438" s="95" t="str">
        <f t="shared" si="77"/>
        <v/>
      </c>
      <c r="T438" s="3" t="str">
        <f t="shared" si="78"/>
        <v/>
      </c>
      <c r="U438" s="12" t="str">
        <f t="shared" si="79"/>
        <v/>
      </c>
      <c r="V438" s="95" t="str">
        <f t="shared" si="80"/>
        <v/>
      </c>
      <c r="W438" s="95" t="str">
        <f t="shared" si="81"/>
        <v/>
      </c>
      <c r="X438" s="95" t="str">
        <f t="shared" si="82"/>
        <v/>
      </c>
      <c r="Y438" s="95" t="str">
        <f>IF(T438&lt;&gt;"",SUM($X$10:X438),"")</f>
        <v/>
      </c>
      <c r="Z438" s="95" t="str">
        <f t="shared" si="83"/>
        <v/>
      </c>
    </row>
    <row r="439" spans="1:26">
      <c r="A439" s="3" t="str">
        <f t="shared" si="72"/>
        <v/>
      </c>
      <c r="B439" s="12" t="str">
        <f t="shared" si="73"/>
        <v/>
      </c>
      <c r="C439" s="95" t="str">
        <f t="shared" si="74"/>
        <v/>
      </c>
      <c r="D439" s="95" t="str">
        <f t="shared" si="75"/>
        <v/>
      </c>
      <c r="E439" s="95" t="str">
        <f t="shared" si="76"/>
        <v/>
      </c>
      <c r="F439" s="95" t="str">
        <f>IF(A439&lt;&gt;"",SUM($E$10:E439),"")</f>
        <v/>
      </c>
      <c r="G439" s="95" t="str">
        <f t="shared" si="77"/>
        <v/>
      </c>
      <c r="T439" s="3" t="str">
        <f t="shared" si="78"/>
        <v/>
      </c>
      <c r="U439" s="12" t="str">
        <f t="shared" si="79"/>
        <v/>
      </c>
      <c r="V439" s="95" t="str">
        <f t="shared" si="80"/>
        <v/>
      </c>
      <c r="W439" s="95" t="str">
        <f t="shared" si="81"/>
        <v/>
      </c>
      <c r="X439" s="95" t="str">
        <f t="shared" si="82"/>
        <v/>
      </c>
      <c r="Y439" s="95" t="str">
        <f>IF(T439&lt;&gt;"",SUM($X$10:X439),"")</f>
        <v/>
      </c>
      <c r="Z439" s="95" t="str">
        <f t="shared" si="83"/>
        <v/>
      </c>
    </row>
    <row r="440" spans="1:26">
      <c r="A440" s="3" t="str">
        <f t="shared" si="72"/>
        <v/>
      </c>
      <c r="B440" s="12" t="str">
        <f t="shared" si="73"/>
        <v/>
      </c>
      <c r="C440" s="95" t="str">
        <f t="shared" si="74"/>
        <v/>
      </c>
      <c r="D440" s="95" t="str">
        <f t="shared" si="75"/>
        <v/>
      </c>
      <c r="E440" s="95" t="str">
        <f t="shared" si="76"/>
        <v/>
      </c>
      <c r="F440" s="95" t="str">
        <f>IF(A440&lt;&gt;"",SUM($E$10:E440),"")</f>
        <v/>
      </c>
      <c r="G440" s="95" t="str">
        <f t="shared" si="77"/>
        <v/>
      </c>
      <c r="T440" s="3" t="str">
        <f t="shared" si="78"/>
        <v/>
      </c>
      <c r="U440" s="12" t="str">
        <f t="shared" si="79"/>
        <v/>
      </c>
      <c r="V440" s="95" t="str">
        <f t="shared" si="80"/>
        <v/>
      </c>
      <c r="W440" s="95" t="str">
        <f t="shared" si="81"/>
        <v/>
      </c>
      <c r="X440" s="95" t="str">
        <f t="shared" si="82"/>
        <v/>
      </c>
      <c r="Y440" s="95" t="str">
        <f>IF(T440&lt;&gt;"",SUM($X$10:X440),"")</f>
        <v/>
      </c>
      <c r="Z440" s="95" t="str">
        <f t="shared" si="83"/>
        <v/>
      </c>
    </row>
    <row r="441" spans="1:26">
      <c r="A441" s="3" t="str">
        <f t="shared" si="72"/>
        <v/>
      </c>
      <c r="B441" s="12" t="str">
        <f t="shared" si="73"/>
        <v/>
      </c>
      <c r="C441" s="95" t="str">
        <f t="shared" si="74"/>
        <v/>
      </c>
      <c r="D441" s="95" t="str">
        <f t="shared" si="75"/>
        <v/>
      </c>
      <c r="E441" s="95" t="str">
        <f t="shared" si="76"/>
        <v/>
      </c>
      <c r="F441" s="95" t="str">
        <f>IF(A441&lt;&gt;"",SUM($E$10:E441),"")</f>
        <v/>
      </c>
      <c r="G441" s="95" t="str">
        <f t="shared" si="77"/>
        <v/>
      </c>
      <c r="T441" s="3" t="str">
        <f t="shared" si="78"/>
        <v/>
      </c>
      <c r="U441" s="12" t="str">
        <f t="shared" si="79"/>
        <v/>
      </c>
      <c r="V441" s="95" t="str">
        <f t="shared" si="80"/>
        <v/>
      </c>
      <c r="W441" s="95" t="str">
        <f t="shared" si="81"/>
        <v/>
      </c>
      <c r="X441" s="95" t="str">
        <f t="shared" si="82"/>
        <v/>
      </c>
      <c r="Y441" s="95" t="str">
        <f>IF(T441&lt;&gt;"",SUM($X$10:X441),"")</f>
        <v/>
      </c>
      <c r="Z441" s="95" t="str">
        <f t="shared" si="83"/>
        <v/>
      </c>
    </row>
    <row r="442" spans="1:26">
      <c r="A442" s="3" t="str">
        <f t="shared" si="72"/>
        <v/>
      </c>
      <c r="B442" s="12" t="str">
        <f t="shared" si="73"/>
        <v/>
      </c>
      <c r="C442" s="95" t="str">
        <f t="shared" si="74"/>
        <v/>
      </c>
      <c r="D442" s="95" t="str">
        <f t="shared" si="75"/>
        <v/>
      </c>
      <c r="E442" s="95" t="str">
        <f t="shared" si="76"/>
        <v/>
      </c>
      <c r="F442" s="95" t="str">
        <f>IF(A442&lt;&gt;"",SUM($E$10:E442),"")</f>
        <v/>
      </c>
      <c r="G442" s="95" t="str">
        <f t="shared" si="77"/>
        <v/>
      </c>
      <c r="T442" s="3" t="str">
        <f t="shared" si="78"/>
        <v/>
      </c>
      <c r="U442" s="12" t="str">
        <f t="shared" si="79"/>
        <v/>
      </c>
      <c r="V442" s="95" t="str">
        <f t="shared" si="80"/>
        <v/>
      </c>
      <c r="W442" s="95" t="str">
        <f t="shared" si="81"/>
        <v/>
      </c>
      <c r="X442" s="95" t="str">
        <f t="shared" si="82"/>
        <v/>
      </c>
      <c r="Y442" s="95" t="str">
        <f>IF(T442&lt;&gt;"",SUM($X$10:X442),"")</f>
        <v/>
      </c>
      <c r="Z442" s="95" t="str">
        <f t="shared" si="83"/>
        <v/>
      </c>
    </row>
    <row r="443" spans="1:26">
      <c r="A443" s="3" t="str">
        <f t="shared" si="72"/>
        <v/>
      </c>
      <c r="B443" s="12" t="str">
        <f t="shared" si="73"/>
        <v/>
      </c>
      <c r="C443" s="95" t="str">
        <f t="shared" si="74"/>
        <v/>
      </c>
      <c r="D443" s="95" t="str">
        <f t="shared" si="75"/>
        <v/>
      </c>
      <c r="E443" s="95" t="str">
        <f t="shared" si="76"/>
        <v/>
      </c>
      <c r="F443" s="95" t="str">
        <f>IF(A443&lt;&gt;"",SUM($E$10:E443),"")</f>
        <v/>
      </c>
      <c r="G443" s="95" t="str">
        <f t="shared" si="77"/>
        <v/>
      </c>
      <c r="T443" s="3" t="str">
        <f t="shared" si="78"/>
        <v/>
      </c>
      <c r="U443" s="12" t="str">
        <f t="shared" si="79"/>
        <v/>
      </c>
      <c r="V443" s="95" t="str">
        <f t="shared" si="80"/>
        <v/>
      </c>
      <c r="W443" s="95" t="str">
        <f t="shared" si="81"/>
        <v/>
      </c>
      <c r="X443" s="95" t="str">
        <f t="shared" si="82"/>
        <v/>
      </c>
      <c r="Y443" s="95" t="str">
        <f>IF(T443&lt;&gt;"",SUM($X$10:X443),"")</f>
        <v/>
      </c>
      <c r="Z443" s="95" t="str">
        <f t="shared" si="83"/>
        <v/>
      </c>
    </row>
    <row r="444" spans="1:26">
      <c r="A444" s="3" t="str">
        <f t="shared" si="72"/>
        <v/>
      </c>
      <c r="B444" s="12" t="str">
        <f t="shared" si="73"/>
        <v/>
      </c>
      <c r="C444" s="95" t="str">
        <f t="shared" si="74"/>
        <v/>
      </c>
      <c r="D444" s="95" t="str">
        <f t="shared" si="75"/>
        <v/>
      </c>
      <c r="E444" s="95" t="str">
        <f t="shared" si="76"/>
        <v/>
      </c>
      <c r="F444" s="95" t="str">
        <f>IF(A444&lt;&gt;"",SUM($E$10:E444),"")</f>
        <v/>
      </c>
      <c r="G444" s="95" t="str">
        <f t="shared" si="77"/>
        <v/>
      </c>
      <c r="T444" s="3" t="str">
        <f t="shared" si="78"/>
        <v/>
      </c>
      <c r="U444" s="12" t="str">
        <f t="shared" si="79"/>
        <v/>
      </c>
      <c r="V444" s="95" t="str">
        <f t="shared" si="80"/>
        <v/>
      </c>
      <c r="W444" s="95" t="str">
        <f t="shared" si="81"/>
        <v/>
      </c>
      <c r="X444" s="95" t="str">
        <f t="shared" si="82"/>
        <v/>
      </c>
      <c r="Y444" s="95" t="str">
        <f>IF(T444&lt;&gt;"",SUM($X$10:X444),"")</f>
        <v/>
      </c>
      <c r="Z444" s="95" t="str">
        <f t="shared" si="83"/>
        <v/>
      </c>
    </row>
    <row r="445" spans="1:26">
      <c r="A445" s="3" t="str">
        <f t="shared" si="72"/>
        <v/>
      </c>
      <c r="B445" s="12" t="str">
        <f t="shared" si="73"/>
        <v/>
      </c>
      <c r="C445" s="95" t="str">
        <f t="shared" si="74"/>
        <v/>
      </c>
      <c r="D445" s="95" t="str">
        <f t="shared" si="75"/>
        <v/>
      </c>
      <c r="E445" s="95" t="str">
        <f t="shared" si="76"/>
        <v/>
      </c>
      <c r="F445" s="95" t="str">
        <f>IF(A445&lt;&gt;"",SUM($E$10:E445),"")</f>
        <v/>
      </c>
      <c r="G445" s="95" t="str">
        <f t="shared" si="77"/>
        <v/>
      </c>
      <c r="T445" s="3" t="str">
        <f t="shared" si="78"/>
        <v/>
      </c>
      <c r="U445" s="12" t="str">
        <f t="shared" si="79"/>
        <v/>
      </c>
      <c r="V445" s="95" t="str">
        <f t="shared" si="80"/>
        <v/>
      </c>
      <c r="W445" s="95" t="str">
        <f t="shared" si="81"/>
        <v/>
      </c>
      <c r="X445" s="95" t="str">
        <f t="shared" si="82"/>
        <v/>
      </c>
      <c r="Y445" s="95" t="str">
        <f>IF(T445&lt;&gt;"",SUM($X$10:X445),"")</f>
        <v/>
      </c>
      <c r="Z445" s="95" t="str">
        <f t="shared" si="83"/>
        <v/>
      </c>
    </row>
    <row r="446" spans="1:26">
      <c r="A446" s="3" t="str">
        <f t="shared" si="72"/>
        <v/>
      </c>
      <c r="B446" s="12" t="str">
        <f t="shared" si="73"/>
        <v/>
      </c>
      <c r="C446" s="95" t="str">
        <f t="shared" si="74"/>
        <v/>
      </c>
      <c r="D446" s="95" t="str">
        <f t="shared" si="75"/>
        <v/>
      </c>
      <c r="E446" s="95" t="str">
        <f t="shared" si="76"/>
        <v/>
      </c>
      <c r="F446" s="95" t="str">
        <f>IF(A446&lt;&gt;"",SUM($E$10:E446),"")</f>
        <v/>
      </c>
      <c r="G446" s="95" t="str">
        <f t="shared" si="77"/>
        <v/>
      </c>
      <c r="T446" s="3" t="str">
        <f t="shared" si="78"/>
        <v/>
      </c>
      <c r="U446" s="12" t="str">
        <f t="shared" si="79"/>
        <v/>
      </c>
      <c r="V446" s="95" t="str">
        <f t="shared" si="80"/>
        <v/>
      </c>
      <c r="W446" s="95" t="str">
        <f t="shared" si="81"/>
        <v/>
      </c>
      <c r="X446" s="95" t="str">
        <f t="shared" si="82"/>
        <v/>
      </c>
      <c r="Y446" s="95" t="str">
        <f>IF(T446&lt;&gt;"",SUM($X$10:X446),"")</f>
        <v/>
      </c>
      <c r="Z446" s="95" t="str">
        <f t="shared" si="83"/>
        <v/>
      </c>
    </row>
    <row r="447" spans="1:26">
      <c r="A447" s="3" t="str">
        <f t="shared" si="72"/>
        <v/>
      </c>
      <c r="B447" s="12" t="str">
        <f t="shared" si="73"/>
        <v/>
      </c>
      <c r="C447" s="95" t="str">
        <f t="shared" si="74"/>
        <v/>
      </c>
      <c r="D447" s="95" t="str">
        <f t="shared" si="75"/>
        <v/>
      </c>
      <c r="E447" s="95" t="str">
        <f t="shared" si="76"/>
        <v/>
      </c>
      <c r="F447" s="95" t="str">
        <f>IF(A447&lt;&gt;"",SUM($E$10:E447),"")</f>
        <v/>
      </c>
      <c r="G447" s="95" t="str">
        <f t="shared" si="77"/>
        <v/>
      </c>
      <c r="T447" s="3" t="str">
        <f t="shared" si="78"/>
        <v/>
      </c>
      <c r="U447" s="12" t="str">
        <f t="shared" si="79"/>
        <v/>
      </c>
      <c r="V447" s="95" t="str">
        <f t="shared" si="80"/>
        <v/>
      </c>
      <c r="W447" s="95" t="str">
        <f t="shared" si="81"/>
        <v/>
      </c>
      <c r="X447" s="95" t="str">
        <f t="shared" si="82"/>
        <v/>
      </c>
      <c r="Y447" s="95" t="str">
        <f>IF(T447&lt;&gt;"",SUM($X$10:X447),"")</f>
        <v/>
      </c>
      <c r="Z447" s="95" t="str">
        <f t="shared" si="83"/>
        <v/>
      </c>
    </row>
    <row r="448" spans="1:26">
      <c r="A448" s="3" t="str">
        <f t="shared" si="72"/>
        <v/>
      </c>
      <c r="B448" s="12" t="str">
        <f t="shared" si="73"/>
        <v/>
      </c>
      <c r="C448" s="95" t="str">
        <f t="shared" si="74"/>
        <v/>
      </c>
      <c r="D448" s="95" t="str">
        <f t="shared" si="75"/>
        <v/>
      </c>
      <c r="E448" s="95" t="str">
        <f t="shared" si="76"/>
        <v/>
      </c>
      <c r="F448" s="95" t="str">
        <f>IF(A448&lt;&gt;"",SUM($E$10:E448),"")</f>
        <v/>
      </c>
      <c r="G448" s="95" t="str">
        <f t="shared" si="77"/>
        <v/>
      </c>
      <c r="T448" s="3" t="str">
        <f t="shared" si="78"/>
        <v/>
      </c>
      <c r="U448" s="12" t="str">
        <f t="shared" si="79"/>
        <v/>
      </c>
      <c r="V448" s="95" t="str">
        <f t="shared" si="80"/>
        <v/>
      </c>
      <c r="W448" s="95" t="str">
        <f t="shared" si="81"/>
        <v/>
      </c>
      <c r="X448" s="95" t="str">
        <f t="shared" si="82"/>
        <v/>
      </c>
      <c r="Y448" s="95" t="str">
        <f>IF(T448&lt;&gt;"",SUM($X$10:X448),"")</f>
        <v/>
      </c>
      <c r="Z448" s="95" t="str">
        <f t="shared" si="83"/>
        <v/>
      </c>
    </row>
    <row r="449" spans="1:26">
      <c r="A449" s="3" t="str">
        <f t="shared" si="72"/>
        <v/>
      </c>
      <c r="B449" s="12" t="str">
        <f t="shared" si="73"/>
        <v/>
      </c>
      <c r="C449" s="95" t="str">
        <f t="shared" si="74"/>
        <v/>
      </c>
      <c r="D449" s="95" t="str">
        <f t="shared" si="75"/>
        <v/>
      </c>
      <c r="E449" s="95" t="str">
        <f t="shared" si="76"/>
        <v/>
      </c>
      <c r="F449" s="95" t="str">
        <f>IF(A449&lt;&gt;"",SUM($E$10:E449),"")</f>
        <v/>
      </c>
      <c r="G449" s="95" t="str">
        <f t="shared" si="77"/>
        <v/>
      </c>
      <c r="T449" s="3" t="str">
        <f t="shared" si="78"/>
        <v/>
      </c>
      <c r="U449" s="12" t="str">
        <f t="shared" si="79"/>
        <v/>
      </c>
      <c r="V449" s="95" t="str">
        <f t="shared" si="80"/>
        <v/>
      </c>
      <c r="W449" s="95" t="str">
        <f t="shared" si="81"/>
        <v/>
      </c>
      <c r="X449" s="95" t="str">
        <f t="shared" si="82"/>
        <v/>
      </c>
      <c r="Y449" s="95" t="str">
        <f>IF(T449&lt;&gt;"",SUM($X$10:X449),"")</f>
        <v/>
      </c>
      <c r="Z449" s="95" t="str">
        <f t="shared" si="83"/>
        <v/>
      </c>
    </row>
    <row r="450" spans="1:26">
      <c r="A450" s="3" t="str">
        <f t="shared" si="72"/>
        <v/>
      </c>
      <c r="B450" s="12" t="str">
        <f t="shared" si="73"/>
        <v/>
      </c>
      <c r="C450" s="95" t="str">
        <f t="shared" si="74"/>
        <v/>
      </c>
      <c r="D450" s="95" t="str">
        <f t="shared" si="75"/>
        <v/>
      </c>
      <c r="E450" s="95" t="str">
        <f t="shared" si="76"/>
        <v/>
      </c>
      <c r="F450" s="95" t="str">
        <f>IF(A450&lt;&gt;"",SUM($E$10:E450),"")</f>
        <v/>
      </c>
      <c r="G450" s="95" t="str">
        <f t="shared" si="77"/>
        <v/>
      </c>
      <c r="T450" s="3" t="str">
        <f t="shared" si="78"/>
        <v/>
      </c>
      <c r="U450" s="12" t="str">
        <f t="shared" si="79"/>
        <v/>
      </c>
      <c r="V450" s="95" t="str">
        <f t="shared" si="80"/>
        <v/>
      </c>
      <c r="W450" s="95" t="str">
        <f t="shared" si="81"/>
        <v/>
      </c>
      <c r="X450" s="95" t="str">
        <f t="shared" si="82"/>
        <v/>
      </c>
      <c r="Y450" s="95" t="str">
        <f>IF(T450&lt;&gt;"",SUM($X$10:X450),"")</f>
        <v/>
      </c>
      <c r="Z450" s="95" t="str">
        <f t="shared" si="83"/>
        <v/>
      </c>
    </row>
    <row r="451" spans="1:26">
      <c r="A451" s="3" t="str">
        <f t="shared" si="72"/>
        <v/>
      </c>
      <c r="B451" s="12" t="str">
        <f t="shared" si="73"/>
        <v/>
      </c>
      <c r="C451" s="95" t="str">
        <f t="shared" si="74"/>
        <v/>
      </c>
      <c r="D451" s="95" t="str">
        <f t="shared" si="75"/>
        <v/>
      </c>
      <c r="E451" s="95" t="str">
        <f t="shared" si="76"/>
        <v/>
      </c>
      <c r="F451" s="95" t="str">
        <f>IF(A451&lt;&gt;"",SUM($E$10:E451),"")</f>
        <v/>
      </c>
      <c r="G451" s="95" t="str">
        <f t="shared" si="77"/>
        <v/>
      </c>
      <c r="T451" s="3" t="str">
        <f t="shared" si="78"/>
        <v/>
      </c>
      <c r="U451" s="12" t="str">
        <f t="shared" si="79"/>
        <v/>
      </c>
      <c r="V451" s="95" t="str">
        <f t="shared" si="80"/>
        <v/>
      </c>
      <c r="W451" s="95" t="str">
        <f t="shared" si="81"/>
        <v/>
      </c>
      <c r="X451" s="95" t="str">
        <f t="shared" si="82"/>
        <v/>
      </c>
      <c r="Y451" s="95" t="str">
        <f>IF(T451&lt;&gt;"",SUM($X$10:X451),"")</f>
        <v/>
      </c>
      <c r="Z451" s="95" t="str">
        <f t="shared" si="83"/>
        <v/>
      </c>
    </row>
    <row r="452" spans="1:26">
      <c r="A452" s="3" t="str">
        <f t="shared" si="72"/>
        <v/>
      </c>
      <c r="B452" s="12" t="str">
        <f t="shared" si="73"/>
        <v/>
      </c>
      <c r="C452" s="95" t="str">
        <f t="shared" si="74"/>
        <v/>
      </c>
      <c r="D452" s="95" t="str">
        <f t="shared" si="75"/>
        <v/>
      </c>
      <c r="E452" s="95" t="str">
        <f t="shared" si="76"/>
        <v/>
      </c>
      <c r="F452" s="95" t="str">
        <f>IF(A452&lt;&gt;"",SUM($E$10:E452),"")</f>
        <v/>
      </c>
      <c r="G452" s="95" t="str">
        <f t="shared" si="77"/>
        <v/>
      </c>
      <c r="T452" s="3" t="str">
        <f t="shared" si="78"/>
        <v/>
      </c>
      <c r="U452" s="12" t="str">
        <f t="shared" si="79"/>
        <v/>
      </c>
      <c r="V452" s="95" t="str">
        <f t="shared" si="80"/>
        <v/>
      </c>
      <c r="W452" s="95" t="str">
        <f t="shared" si="81"/>
        <v/>
      </c>
      <c r="X452" s="95" t="str">
        <f t="shared" si="82"/>
        <v/>
      </c>
      <c r="Y452" s="95" t="str">
        <f>IF(T452&lt;&gt;"",SUM($X$10:X452),"")</f>
        <v/>
      </c>
      <c r="Z452" s="95" t="str">
        <f t="shared" si="83"/>
        <v/>
      </c>
    </row>
    <row r="453" spans="1:26">
      <c r="A453" s="3" t="str">
        <f t="shared" si="72"/>
        <v/>
      </c>
      <c r="B453" s="12" t="str">
        <f t="shared" si="73"/>
        <v/>
      </c>
      <c r="C453" s="95" t="str">
        <f t="shared" si="74"/>
        <v/>
      </c>
      <c r="D453" s="95" t="str">
        <f t="shared" si="75"/>
        <v/>
      </c>
      <c r="E453" s="95" t="str">
        <f t="shared" si="76"/>
        <v/>
      </c>
      <c r="F453" s="95" t="str">
        <f>IF(A453&lt;&gt;"",SUM($E$10:E453),"")</f>
        <v/>
      </c>
      <c r="G453" s="95" t="str">
        <f t="shared" si="77"/>
        <v/>
      </c>
      <c r="T453" s="3" t="str">
        <f t="shared" si="78"/>
        <v/>
      </c>
      <c r="U453" s="12" t="str">
        <f t="shared" si="79"/>
        <v/>
      </c>
      <c r="V453" s="95" t="str">
        <f t="shared" si="80"/>
        <v/>
      </c>
      <c r="W453" s="95" t="str">
        <f t="shared" si="81"/>
        <v/>
      </c>
      <c r="X453" s="95" t="str">
        <f t="shared" si="82"/>
        <v/>
      </c>
      <c r="Y453" s="95" t="str">
        <f>IF(T453&lt;&gt;"",SUM($X$10:X453),"")</f>
        <v/>
      </c>
      <c r="Z453" s="95" t="str">
        <f t="shared" si="83"/>
        <v/>
      </c>
    </row>
    <row r="454" spans="1:26">
      <c r="A454" s="3" t="str">
        <f t="shared" si="72"/>
        <v/>
      </c>
      <c r="B454" s="12" t="str">
        <f t="shared" si="73"/>
        <v/>
      </c>
      <c r="C454" s="95" t="str">
        <f t="shared" si="74"/>
        <v/>
      </c>
      <c r="D454" s="95" t="str">
        <f t="shared" si="75"/>
        <v/>
      </c>
      <c r="E454" s="95" t="str">
        <f t="shared" si="76"/>
        <v/>
      </c>
      <c r="F454" s="95" t="str">
        <f>IF(A454&lt;&gt;"",SUM($E$10:E454),"")</f>
        <v/>
      </c>
      <c r="G454" s="95" t="str">
        <f t="shared" si="77"/>
        <v/>
      </c>
      <c r="T454" s="3" t="str">
        <f t="shared" si="78"/>
        <v/>
      </c>
      <c r="U454" s="12" t="str">
        <f t="shared" si="79"/>
        <v/>
      </c>
      <c r="V454" s="95" t="str">
        <f t="shared" si="80"/>
        <v/>
      </c>
      <c r="W454" s="95" t="str">
        <f t="shared" si="81"/>
        <v/>
      </c>
      <c r="X454" s="95" t="str">
        <f t="shared" si="82"/>
        <v/>
      </c>
      <c r="Y454" s="95" t="str">
        <f>IF(T454&lt;&gt;"",SUM($X$10:X454),"")</f>
        <v/>
      </c>
      <c r="Z454" s="95" t="str">
        <f t="shared" si="83"/>
        <v/>
      </c>
    </row>
    <row r="455" spans="1:26">
      <c r="A455" s="3" t="str">
        <f t="shared" si="72"/>
        <v/>
      </c>
      <c r="B455" s="12" t="str">
        <f t="shared" si="73"/>
        <v/>
      </c>
      <c r="C455" s="95" t="str">
        <f t="shared" si="74"/>
        <v/>
      </c>
      <c r="D455" s="95" t="str">
        <f t="shared" si="75"/>
        <v/>
      </c>
      <c r="E455" s="95" t="str">
        <f t="shared" si="76"/>
        <v/>
      </c>
      <c r="F455" s="95" t="str">
        <f>IF(A455&lt;&gt;"",SUM($E$10:E455),"")</f>
        <v/>
      </c>
      <c r="G455" s="95" t="str">
        <f t="shared" si="77"/>
        <v/>
      </c>
      <c r="T455" s="3" t="str">
        <f t="shared" si="78"/>
        <v/>
      </c>
      <c r="U455" s="12" t="str">
        <f t="shared" si="79"/>
        <v/>
      </c>
      <c r="V455" s="95" t="str">
        <f t="shared" si="80"/>
        <v/>
      </c>
      <c r="W455" s="95" t="str">
        <f t="shared" si="81"/>
        <v/>
      </c>
      <c r="X455" s="95" t="str">
        <f t="shared" si="82"/>
        <v/>
      </c>
      <c r="Y455" s="95" t="str">
        <f>IF(T455&lt;&gt;"",SUM($X$10:X455),"")</f>
        <v/>
      </c>
      <c r="Z455" s="95" t="str">
        <f t="shared" si="83"/>
        <v/>
      </c>
    </row>
    <row r="456" spans="1:26">
      <c r="A456" s="3" t="str">
        <f t="shared" si="72"/>
        <v/>
      </c>
      <c r="B456" s="12" t="str">
        <f t="shared" si="73"/>
        <v/>
      </c>
      <c r="C456" s="95" t="str">
        <f t="shared" si="74"/>
        <v/>
      </c>
      <c r="D456" s="95" t="str">
        <f t="shared" si="75"/>
        <v/>
      </c>
      <c r="E456" s="95" t="str">
        <f t="shared" si="76"/>
        <v/>
      </c>
      <c r="F456" s="95" t="str">
        <f>IF(A456&lt;&gt;"",SUM($E$10:E456),"")</f>
        <v/>
      </c>
      <c r="G456" s="95" t="str">
        <f t="shared" si="77"/>
        <v/>
      </c>
      <c r="T456" s="3" t="str">
        <f t="shared" si="78"/>
        <v/>
      </c>
      <c r="U456" s="12" t="str">
        <f t="shared" si="79"/>
        <v/>
      </c>
      <c r="V456" s="95" t="str">
        <f t="shared" si="80"/>
        <v/>
      </c>
      <c r="W456" s="95" t="str">
        <f t="shared" si="81"/>
        <v/>
      </c>
      <c r="X456" s="95" t="str">
        <f t="shared" si="82"/>
        <v/>
      </c>
      <c r="Y456" s="95" t="str">
        <f>IF(T456&lt;&gt;"",SUM($X$10:X456),"")</f>
        <v/>
      </c>
      <c r="Z456" s="95" t="str">
        <f t="shared" si="83"/>
        <v/>
      </c>
    </row>
    <row r="457" spans="1:26">
      <c r="A457" s="3" t="str">
        <f t="shared" si="72"/>
        <v/>
      </c>
      <c r="B457" s="12" t="str">
        <f t="shared" si="73"/>
        <v/>
      </c>
      <c r="C457" s="95" t="str">
        <f t="shared" si="74"/>
        <v/>
      </c>
      <c r="D457" s="95" t="str">
        <f t="shared" si="75"/>
        <v/>
      </c>
      <c r="E457" s="95" t="str">
        <f t="shared" si="76"/>
        <v/>
      </c>
      <c r="F457" s="95" t="str">
        <f>IF(A457&lt;&gt;"",SUM($E$10:E457),"")</f>
        <v/>
      </c>
      <c r="G457" s="95" t="str">
        <f t="shared" si="77"/>
        <v/>
      </c>
      <c r="T457" s="3" t="str">
        <f t="shared" si="78"/>
        <v/>
      </c>
      <c r="U457" s="12" t="str">
        <f t="shared" si="79"/>
        <v/>
      </c>
      <c r="V457" s="95" t="str">
        <f t="shared" si="80"/>
        <v/>
      </c>
      <c r="W457" s="95" t="str">
        <f t="shared" si="81"/>
        <v/>
      </c>
      <c r="X457" s="95" t="str">
        <f t="shared" si="82"/>
        <v/>
      </c>
      <c r="Y457" s="95" t="str">
        <f>IF(T457&lt;&gt;"",SUM($X$10:X457),"")</f>
        <v/>
      </c>
      <c r="Z457" s="95" t="str">
        <f t="shared" si="83"/>
        <v/>
      </c>
    </row>
    <row r="458" spans="1:26">
      <c r="A458" s="3" t="str">
        <f t="shared" si="72"/>
        <v/>
      </c>
      <c r="B458" s="12" t="str">
        <f t="shared" si="73"/>
        <v/>
      </c>
      <c r="C458" s="95" t="str">
        <f t="shared" si="74"/>
        <v/>
      </c>
      <c r="D458" s="95" t="str">
        <f t="shared" si="75"/>
        <v/>
      </c>
      <c r="E458" s="95" t="str">
        <f t="shared" si="76"/>
        <v/>
      </c>
      <c r="F458" s="95" t="str">
        <f>IF(A458&lt;&gt;"",SUM($E$10:E458),"")</f>
        <v/>
      </c>
      <c r="G458" s="95" t="str">
        <f t="shared" si="77"/>
        <v/>
      </c>
      <c r="T458" s="3" t="str">
        <f t="shared" si="78"/>
        <v/>
      </c>
      <c r="U458" s="12" t="str">
        <f t="shared" si="79"/>
        <v/>
      </c>
      <c r="V458" s="95" t="str">
        <f t="shared" si="80"/>
        <v/>
      </c>
      <c r="W458" s="95" t="str">
        <f t="shared" si="81"/>
        <v/>
      </c>
      <c r="X458" s="95" t="str">
        <f t="shared" si="82"/>
        <v/>
      </c>
      <c r="Y458" s="95" t="str">
        <f>IF(T458&lt;&gt;"",SUM($X$10:X458),"")</f>
        <v/>
      </c>
      <c r="Z458" s="95" t="str">
        <f t="shared" si="83"/>
        <v/>
      </c>
    </row>
    <row r="459" spans="1:26">
      <c r="A459" s="3" t="str">
        <f t="shared" si="72"/>
        <v/>
      </c>
      <c r="B459" s="12" t="str">
        <f t="shared" si="73"/>
        <v/>
      </c>
      <c r="C459" s="95" t="str">
        <f t="shared" si="74"/>
        <v/>
      </c>
      <c r="D459" s="95" t="str">
        <f t="shared" si="75"/>
        <v/>
      </c>
      <c r="E459" s="95" t="str">
        <f t="shared" si="76"/>
        <v/>
      </c>
      <c r="F459" s="95" t="str">
        <f>IF(A459&lt;&gt;"",SUM($E$10:E459),"")</f>
        <v/>
      </c>
      <c r="G459" s="95" t="str">
        <f t="shared" si="77"/>
        <v/>
      </c>
      <c r="T459" s="3" t="str">
        <f t="shared" si="78"/>
        <v/>
      </c>
      <c r="U459" s="12" t="str">
        <f t="shared" si="79"/>
        <v/>
      </c>
      <c r="V459" s="95" t="str">
        <f t="shared" si="80"/>
        <v/>
      </c>
      <c r="W459" s="95" t="str">
        <f t="shared" si="81"/>
        <v/>
      </c>
      <c r="X459" s="95" t="str">
        <f t="shared" si="82"/>
        <v/>
      </c>
      <c r="Y459" s="95" t="str">
        <f>IF(T459&lt;&gt;"",SUM($X$10:X459),"")</f>
        <v/>
      </c>
      <c r="Z459" s="95" t="str">
        <f t="shared" si="83"/>
        <v/>
      </c>
    </row>
    <row r="460" spans="1:26">
      <c r="A460" s="3" t="str">
        <f t="shared" ref="A460:A523" si="84">IF(A459&lt;$G$4,A459+1,"")</f>
        <v/>
      </c>
      <c r="B460" s="12" t="str">
        <f t="shared" ref="B460:B523" si="85">IF(A460&lt;&gt;"",EDATE($C$7,A460*12/$G$3),"")</f>
        <v/>
      </c>
      <c r="C460" s="95" t="str">
        <f t="shared" ref="C460:C523" si="86">IF(A460&lt;&gt;"",$G$6,"")</f>
        <v/>
      </c>
      <c r="D460" s="95" t="str">
        <f t="shared" ref="D460:D523" si="87">IF(A460&lt;&gt;"",G459*$G$5,"")</f>
        <v/>
      </c>
      <c r="E460" s="95" t="str">
        <f t="shared" ref="E460:E523" si="88">IF(A460&lt;&gt;"",C460-D460,"")</f>
        <v/>
      </c>
      <c r="F460" s="95" t="str">
        <f>IF(A460&lt;&gt;"",SUM($E$10:E460),"")</f>
        <v/>
      </c>
      <c r="G460" s="95" t="str">
        <f t="shared" ref="G460:G523" si="89">IF(A460&lt;&gt;"",G459-E460,"")</f>
        <v/>
      </c>
      <c r="T460" s="3" t="str">
        <f t="shared" ref="T460:T523" si="90">IF(T459&lt;$G$4,T459+1,"")</f>
        <v/>
      </c>
      <c r="U460" s="12" t="str">
        <f t="shared" ref="U460:U523" si="91">IF(T460&lt;&gt;"",EDATE($C$7,T460*12/$G$3),"")</f>
        <v/>
      </c>
      <c r="V460" s="95" t="str">
        <f t="shared" ref="V460:V523" si="92">IF(T460&lt;&gt;"",$G$6,"")</f>
        <v/>
      </c>
      <c r="W460" s="95" t="str">
        <f t="shared" ref="W460:W523" si="93">IF(T460&lt;&gt;"",Z459*$Z$5,"")</f>
        <v/>
      </c>
      <c r="X460" s="95" t="str">
        <f t="shared" ref="X460:X523" si="94">IF(T460&lt;&gt;"",V460-W460,"")</f>
        <v/>
      </c>
      <c r="Y460" s="95" t="str">
        <f>IF(T460&lt;&gt;"",SUM($X$10:X460),"")</f>
        <v/>
      </c>
      <c r="Z460" s="95" t="str">
        <f t="shared" ref="Z460:Z523" si="95">IF(T460&lt;&gt;"",Z459-X460,"")</f>
        <v/>
      </c>
    </row>
    <row r="461" spans="1:26">
      <c r="A461" s="3" t="str">
        <f t="shared" si="84"/>
        <v/>
      </c>
      <c r="B461" s="12" t="str">
        <f t="shared" si="85"/>
        <v/>
      </c>
      <c r="C461" s="95" t="str">
        <f t="shared" si="86"/>
        <v/>
      </c>
      <c r="D461" s="95" t="str">
        <f t="shared" si="87"/>
        <v/>
      </c>
      <c r="E461" s="95" t="str">
        <f t="shared" si="88"/>
        <v/>
      </c>
      <c r="F461" s="95" t="str">
        <f>IF(A461&lt;&gt;"",SUM($E$10:E461),"")</f>
        <v/>
      </c>
      <c r="G461" s="95" t="str">
        <f t="shared" si="89"/>
        <v/>
      </c>
      <c r="T461" s="3" t="str">
        <f t="shared" si="90"/>
        <v/>
      </c>
      <c r="U461" s="12" t="str">
        <f t="shared" si="91"/>
        <v/>
      </c>
      <c r="V461" s="95" t="str">
        <f t="shared" si="92"/>
        <v/>
      </c>
      <c r="W461" s="95" t="str">
        <f t="shared" si="93"/>
        <v/>
      </c>
      <c r="X461" s="95" t="str">
        <f t="shared" si="94"/>
        <v/>
      </c>
      <c r="Y461" s="95" t="str">
        <f>IF(T461&lt;&gt;"",SUM($X$10:X461),"")</f>
        <v/>
      </c>
      <c r="Z461" s="95" t="str">
        <f t="shared" si="95"/>
        <v/>
      </c>
    </row>
    <row r="462" spans="1:26">
      <c r="A462" s="3" t="str">
        <f t="shared" si="84"/>
        <v/>
      </c>
      <c r="B462" s="12" t="str">
        <f t="shared" si="85"/>
        <v/>
      </c>
      <c r="C462" s="95" t="str">
        <f t="shared" si="86"/>
        <v/>
      </c>
      <c r="D462" s="95" t="str">
        <f t="shared" si="87"/>
        <v/>
      </c>
      <c r="E462" s="95" t="str">
        <f t="shared" si="88"/>
        <v/>
      </c>
      <c r="F462" s="95" t="str">
        <f>IF(A462&lt;&gt;"",SUM($E$10:E462),"")</f>
        <v/>
      </c>
      <c r="G462" s="95" t="str">
        <f t="shared" si="89"/>
        <v/>
      </c>
      <c r="T462" s="3" t="str">
        <f t="shared" si="90"/>
        <v/>
      </c>
      <c r="U462" s="12" t="str">
        <f t="shared" si="91"/>
        <v/>
      </c>
      <c r="V462" s="95" t="str">
        <f t="shared" si="92"/>
        <v/>
      </c>
      <c r="W462" s="95" t="str">
        <f t="shared" si="93"/>
        <v/>
      </c>
      <c r="X462" s="95" t="str">
        <f t="shared" si="94"/>
        <v/>
      </c>
      <c r="Y462" s="95" t="str">
        <f>IF(T462&lt;&gt;"",SUM($X$10:X462),"")</f>
        <v/>
      </c>
      <c r="Z462" s="95" t="str">
        <f t="shared" si="95"/>
        <v/>
      </c>
    </row>
    <row r="463" spans="1:26">
      <c r="A463" s="3" t="str">
        <f t="shared" si="84"/>
        <v/>
      </c>
      <c r="B463" s="12" t="str">
        <f t="shared" si="85"/>
        <v/>
      </c>
      <c r="C463" s="95" t="str">
        <f t="shared" si="86"/>
        <v/>
      </c>
      <c r="D463" s="95" t="str">
        <f t="shared" si="87"/>
        <v/>
      </c>
      <c r="E463" s="95" t="str">
        <f t="shared" si="88"/>
        <v/>
      </c>
      <c r="F463" s="95" t="str">
        <f>IF(A463&lt;&gt;"",SUM($E$10:E463),"")</f>
        <v/>
      </c>
      <c r="G463" s="95" t="str">
        <f t="shared" si="89"/>
        <v/>
      </c>
      <c r="T463" s="3" t="str">
        <f t="shared" si="90"/>
        <v/>
      </c>
      <c r="U463" s="12" t="str">
        <f t="shared" si="91"/>
        <v/>
      </c>
      <c r="V463" s="95" t="str">
        <f t="shared" si="92"/>
        <v/>
      </c>
      <c r="W463" s="95" t="str">
        <f t="shared" si="93"/>
        <v/>
      </c>
      <c r="X463" s="95" t="str">
        <f t="shared" si="94"/>
        <v/>
      </c>
      <c r="Y463" s="95" t="str">
        <f>IF(T463&lt;&gt;"",SUM($X$10:X463),"")</f>
        <v/>
      </c>
      <c r="Z463" s="95" t="str">
        <f t="shared" si="95"/>
        <v/>
      </c>
    </row>
    <row r="464" spans="1:26">
      <c r="A464" s="3" t="str">
        <f t="shared" si="84"/>
        <v/>
      </c>
      <c r="B464" s="12" t="str">
        <f t="shared" si="85"/>
        <v/>
      </c>
      <c r="C464" s="95" t="str">
        <f t="shared" si="86"/>
        <v/>
      </c>
      <c r="D464" s="95" t="str">
        <f t="shared" si="87"/>
        <v/>
      </c>
      <c r="E464" s="95" t="str">
        <f t="shared" si="88"/>
        <v/>
      </c>
      <c r="F464" s="95" t="str">
        <f>IF(A464&lt;&gt;"",SUM($E$10:E464),"")</f>
        <v/>
      </c>
      <c r="G464" s="95" t="str">
        <f t="shared" si="89"/>
        <v/>
      </c>
      <c r="T464" s="3" t="str">
        <f t="shared" si="90"/>
        <v/>
      </c>
      <c r="U464" s="12" t="str">
        <f t="shared" si="91"/>
        <v/>
      </c>
      <c r="V464" s="95" t="str">
        <f t="shared" si="92"/>
        <v/>
      </c>
      <c r="W464" s="95" t="str">
        <f t="shared" si="93"/>
        <v/>
      </c>
      <c r="X464" s="95" t="str">
        <f t="shared" si="94"/>
        <v/>
      </c>
      <c r="Y464" s="95" t="str">
        <f>IF(T464&lt;&gt;"",SUM($X$10:X464),"")</f>
        <v/>
      </c>
      <c r="Z464" s="95" t="str">
        <f t="shared" si="95"/>
        <v/>
      </c>
    </row>
    <row r="465" spans="1:26">
      <c r="A465" s="3" t="str">
        <f t="shared" si="84"/>
        <v/>
      </c>
      <c r="B465" s="12" t="str">
        <f t="shared" si="85"/>
        <v/>
      </c>
      <c r="C465" s="95" t="str">
        <f t="shared" si="86"/>
        <v/>
      </c>
      <c r="D465" s="95" t="str">
        <f t="shared" si="87"/>
        <v/>
      </c>
      <c r="E465" s="95" t="str">
        <f t="shared" si="88"/>
        <v/>
      </c>
      <c r="F465" s="95" t="str">
        <f>IF(A465&lt;&gt;"",SUM($E$10:E465),"")</f>
        <v/>
      </c>
      <c r="G465" s="95" t="str">
        <f t="shared" si="89"/>
        <v/>
      </c>
      <c r="T465" s="3" t="str">
        <f t="shared" si="90"/>
        <v/>
      </c>
      <c r="U465" s="12" t="str">
        <f t="shared" si="91"/>
        <v/>
      </c>
      <c r="V465" s="95" t="str">
        <f t="shared" si="92"/>
        <v/>
      </c>
      <c r="W465" s="95" t="str">
        <f t="shared" si="93"/>
        <v/>
      </c>
      <c r="X465" s="95" t="str">
        <f t="shared" si="94"/>
        <v/>
      </c>
      <c r="Y465" s="95" t="str">
        <f>IF(T465&lt;&gt;"",SUM($X$10:X465),"")</f>
        <v/>
      </c>
      <c r="Z465" s="95" t="str">
        <f t="shared" si="95"/>
        <v/>
      </c>
    </row>
    <row r="466" spans="1:26">
      <c r="A466" s="3" t="str">
        <f t="shared" si="84"/>
        <v/>
      </c>
      <c r="B466" s="12" t="str">
        <f t="shared" si="85"/>
        <v/>
      </c>
      <c r="C466" s="95" t="str">
        <f t="shared" si="86"/>
        <v/>
      </c>
      <c r="D466" s="95" t="str">
        <f t="shared" si="87"/>
        <v/>
      </c>
      <c r="E466" s="95" t="str">
        <f t="shared" si="88"/>
        <v/>
      </c>
      <c r="F466" s="95" t="str">
        <f>IF(A466&lt;&gt;"",SUM($E$10:E466),"")</f>
        <v/>
      </c>
      <c r="G466" s="95" t="str">
        <f t="shared" si="89"/>
        <v/>
      </c>
      <c r="T466" s="3" t="str">
        <f t="shared" si="90"/>
        <v/>
      </c>
      <c r="U466" s="12" t="str">
        <f t="shared" si="91"/>
        <v/>
      </c>
      <c r="V466" s="95" t="str">
        <f t="shared" si="92"/>
        <v/>
      </c>
      <c r="W466" s="95" t="str">
        <f t="shared" si="93"/>
        <v/>
      </c>
      <c r="X466" s="95" t="str">
        <f t="shared" si="94"/>
        <v/>
      </c>
      <c r="Y466" s="95" t="str">
        <f>IF(T466&lt;&gt;"",SUM($X$10:X466),"")</f>
        <v/>
      </c>
      <c r="Z466" s="95" t="str">
        <f t="shared" si="95"/>
        <v/>
      </c>
    </row>
    <row r="467" spans="1:26">
      <c r="A467" s="3" t="str">
        <f t="shared" si="84"/>
        <v/>
      </c>
      <c r="B467" s="12" t="str">
        <f t="shared" si="85"/>
        <v/>
      </c>
      <c r="C467" s="95" t="str">
        <f t="shared" si="86"/>
        <v/>
      </c>
      <c r="D467" s="95" t="str">
        <f t="shared" si="87"/>
        <v/>
      </c>
      <c r="E467" s="95" t="str">
        <f t="shared" si="88"/>
        <v/>
      </c>
      <c r="F467" s="95" t="str">
        <f>IF(A467&lt;&gt;"",SUM($E$10:E467),"")</f>
        <v/>
      </c>
      <c r="G467" s="95" t="str">
        <f t="shared" si="89"/>
        <v/>
      </c>
      <c r="T467" s="3" t="str">
        <f t="shared" si="90"/>
        <v/>
      </c>
      <c r="U467" s="12" t="str">
        <f t="shared" si="91"/>
        <v/>
      </c>
      <c r="V467" s="95" t="str">
        <f t="shared" si="92"/>
        <v/>
      </c>
      <c r="W467" s="95" t="str">
        <f t="shared" si="93"/>
        <v/>
      </c>
      <c r="X467" s="95" t="str">
        <f t="shared" si="94"/>
        <v/>
      </c>
      <c r="Y467" s="95" t="str">
        <f>IF(T467&lt;&gt;"",SUM($X$10:X467),"")</f>
        <v/>
      </c>
      <c r="Z467" s="95" t="str">
        <f t="shared" si="95"/>
        <v/>
      </c>
    </row>
    <row r="468" spans="1:26">
      <c r="A468" s="3" t="str">
        <f t="shared" si="84"/>
        <v/>
      </c>
      <c r="B468" s="12" t="str">
        <f t="shared" si="85"/>
        <v/>
      </c>
      <c r="C468" s="95" t="str">
        <f t="shared" si="86"/>
        <v/>
      </c>
      <c r="D468" s="95" t="str">
        <f t="shared" si="87"/>
        <v/>
      </c>
      <c r="E468" s="95" t="str">
        <f t="shared" si="88"/>
        <v/>
      </c>
      <c r="F468" s="95" t="str">
        <f>IF(A468&lt;&gt;"",SUM($E$10:E468),"")</f>
        <v/>
      </c>
      <c r="G468" s="95" t="str">
        <f t="shared" si="89"/>
        <v/>
      </c>
      <c r="T468" s="3" t="str">
        <f t="shared" si="90"/>
        <v/>
      </c>
      <c r="U468" s="12" t="str">
        <f t="shared" si="91"/>
        <v/>
      </c>
      <c r="V468" s="95" t="str">
        <f t="shared" si="92"/>
        <v/>
      </c>
      <c r="W468" s="95" t="str">
        <f t="shared" si="93"/>
        <v/>
      </c>
      <c r="X468" s="95" t="str">
        <f t="shared" si="94"/>
        <v/>
      </c>
      <c r="Y468" s="95" t="str">
        <f>IF(T468&lt;&gt;"",SUM($X$10:X468),"")</f>
        <v/>
      </c>
      <c r="Z468" s="95" t="str">
        <f t="shared" si="95"/>
        <v/>
      </c>
    </row>
    <row r="469" spans="1:26">
      <c r="A469" s="3" t="str">
        <f t="shared" si="84"/>
        <v/>
      </c>
      <c r="B469" s="12" t="str">
        <f t="shared" si="85"/>
        <v/>
      </c>
      <c r="C469" s="95" t="str">
        <f t="shared" si="86"/>
        <v/>
      </c>
      <c r="D469" s="95" t="str">
        <f t="shared" si="87"/>
        <v/>
      </c>
      <c r="E469" s="95" t="str">
        <f t="shared" si="88"/>
        <v/>
      </c>
      <c r="F469" s="95" t="str">
        <f>IF(A469&lt;&gt;"",SUM($E$10:E469),"")</f>
        <v/>
      </c>
      <c r="G469" s="95" t="str">
        <f t="shared" si="89"/>
        <v/>
      </c>
      <c r="T469" s="3" t="str">
        <f t="shared" si="90"/>
        <v/>
      </c>
      <c r="U469" s="12" t="str">
        <f t="shared" si="91"/>
        <v/>
      </c>
      <c r="V469" s="95" t="str">
        <f t="shared" si="92"/>
        <v/>
      </c>
      <c r="W469" s="95" t="str">
        <f t="shared" si="93"/>
        <v/>
      </c>
      <c r="X469" s="95" t="str">
        <f t="shared" si="94"/>
        <v/>
      </c>
      <c r="Y469" s="95" t="str">
        <f>IF(T469&lt;&gt;"",SUM($X$10:X469),"")</f>
        <v/>
      </c>
      <c r="Z469" s="95" t="str">
        <f t="shared" si="95"/>
        <v/>
      </c>
    </row>
    <row r="470" spans="1:26">
      <c r="A470" s="3" t="str">
        <f t="shared" si="84"/>
        <v/>
      </c>
      <c r="B470" s="12" t="str">
        <f t="shared" si="85"/>
        <v/>
      </c>
      <c r="C470" s="95" t="str">
        <f t="shared" si="86"/>
        <v/>
      </c>
      <c r="D470" s="95" t="str">
        <f t="shared" si="87"/>
        <v/>
      </c>
      <c r="E470" s="95" t="str">
        <f t="shared" si="88"/>
        <v/>
      </c>
      <c r="F470" s="95" t="str">
        <f>IF(A470&lt;&gt;"",SUM($E$10:E470),"")</f>
        <v/>
      </c>
      <c r="G470" s="95" t="str">
        <f t="shared" si="89"/>
        <v/>
      </c>
      <c r="T470" s="3" t="str">
        <f t="shared" si="90"/>
        <v/>
      </c>
      <c r="U470" s="12" t="str">
        <f t="shared" si="91"/>
        <v/>
      </c>
      <c r="V470" s="95" t="str">
        <f t="shared" si="92"/>
        <v/>
      </c>
      <c r="W470" s="95" t="str">
        <f t="shared" si="93"/>
        <v/>
      </c>
      <c r="X470" s="95" t="str">
        <f t="shared" si="94"/>
        <v/>
      </c>
      <c r="Y470" s="95" t="str">
        <f>IF(T470&lt;&gt;"",SUM($X$10:X470),"")</f>
        <v/>
      </c>
      <c r="Z470" s="95" t="str">
        <f t="shared" si="95"/>
        <v/>
      </c>
    </row>
    <row r="471" spans="1:26">
      <c r="A471" s="3" t="str">
        <f t="shared" si="84"/>
        <v/>
      </c>
      <c r="B471" s="12" t="str">
        <f t="shared" si="85"/>
        <v/>
      </c>
      <c r="C471" s="95" t="str">
        <f t="shared" si="86"/>
        <v/>
      </c>
      <c r="D471" s="95" t="str">
        <f t="shared" si="87"/>
        <v/>
      </c>
      <c r="E471" s="95" t="str">
        <f t="shared" si="88"/>
        <v/>
      </c>
      <c r="F471" s="95" t="str">
        <f>IF(A471&lt;&gt;"",SUM($E$10:E471),"")</f>
        <v/>
      </c>
      <c r="G471" s="95" t="str">
        <f t="shared" si="89"/>
        <v/>
      </c>
      <c r="T471" s="3" t="str">
        <f t="shared" si="90"/>
        <v/>
      </c>
      <c r="U471" s="12" t="str">
        <f t="shared" si="91"/>
        <v/>
      </c>
      <c r="V471" s="95" t="str">
        <f t="shared" si="92"/>
        <v/>
      </c>
      <c r="W471" s="95" t="str">
        <f t="shared" si="93"/>
        <v/>
      </c>
      <c r="X471" s="95" t="str">
        <f t="shared" si="94"/>
        <v/>
      </c>
      <c r="Y471" s="95" t="str">
        <f>IF(T471&lt;&gt;"",SUM($X$10:X471),"")</f>
        <v/>
      </c>
      <c r="Z471" s="95" t="str">
        <f t="shared" si="95"/>
        <v/>
      </c>
    </row>
    <row r="472" spans="1:26">
      <c r="A472" s="3" t="str">
        <f t="shared" si="84"/>
        <v/>
      </c>
      <c r="B472" s="12" t="str">
        <f t="shared" si="85"/>
        <v/>
      </c>
      <c r="C472" s="95" t="str">
        <f t="shared" si="86"/>
        <v/>
      </c>
      <c r="D472" s="95" t="str">
        <f t="shared" si="87"/>
        <v/>
      </c>
      <c r="E472" s="95" t="str">
        <f t="shared" si="88"/>
        <v/>
      </c>
      <c r="F472" s="95" t="str">
        <f>IF(A472&lt;&gt;"",SUM($E$10:E472),"")</f>
        <v/>
      </c>
      <c r="G472" s="95" t="str">
        <f t="shared" si="89"/>
        <v/>
      </c>
      <c r="T472" s="3" t="str">
        <f t="shared" si="90"/>
        <v/>
      </c>
      <c r="U472" s="12" t="str">
        <f t="shared" si="91"/>
        <v/>
      </c>
      <c r="V472" s="95" t="str">
        <f t="shared" si="92"/>
        <v/>
      </c>
      <c r="W472" s="95" t="str">
        <f t="shared" si="93"/>
        <v/>
      </c>
      <c r="X472" s="95" t="str">
        <f t="shared" si="94"/>
        <v/>
      </c>
      <c r="Y472" s="95" t="str">
        <f>IF(T472&lt;&gt;"",SUM($X$10:X472),"")</f>
        <v/>
      </c>
      <c r="Z472" s="95" t="str">
        <f t="shared" si="95"/>
        <v/>
      </c>
    </row>
    <row r="473" spans="1:26">
      <c r="A473" s="3" t="str">
        <f t="shared" si="84"/>
        <v/>
      </c>
      <c r="B473" s="12" t="str">
        <f t="shared" si="85"/>
        <v/>
      </c>
      <c r="C473" s="95" t="str">
        <f t="shared" si="86"/>
        <v/>
      </c>
      <c r="D473" s="95" t="str">
        <f t="shared" si="87"/>
        <v/>
      </c>
      <c r="E473" s="95" t="str">
        <f t="shared" si="88"/>
        <v/>
      </c>
      <c r="F473" s="95" t="str">
        <f>IF(A473&lt;&gt;"",SUM($E$10:E473),"")</f>
        <v/>
      </c>
      <c r="G473" s="95" t="str">
        <f t="shared" si="89"/>
        <v/>
      </c>
      <c r="T473" s="3" t="str">
        <f t="shared" si="90"/>
        <v/>
      </c>
      <c r="U473" s="12" t="str">
        <f t="shared" si="91"/>
        <v/>
      </c>
      <c r="V473" s="95" t="str">
        <f t="shared" si="92"/>
        <v/>
      </c>
      <c r="W473" s="95" t="str">
        <f t="shared" si="93"/>
        <v/>
      </c>
      <c r="X473" s="95" t="str">
        <f t="shared" si="94"/>
        <v/>
      </c>
      <c r="Y473" s="95" t="str">
        <f>IF(T473&lt;&gt;"",SUM($X$10:X473),"")</f>
        <v/>
      </c>
      <c r="Z473" s="95" t="str">
        <f t="shared" si="95"/>
        <v/>
      </c>
    </row>
    <row r="474" spans="1:26">
      <c r="A474" s="3" t="str">
        <f t="shared" si="84"/>
        <v/>
      </c>
      <c r="B474" s="12" t="str">
        <f t="shared" si="85"/>
        <v/>
      </c>
      <c r="C474" s="95" t="str">
        <f t="shared" si="86"/>
        <v/>
      </c>
      <c r="D474" s="95" t="str">
        <f t="shared" si="87"/>
        <v/>
      </c>
      <c r="E474" s="95" t="str">
        <f t="shared" si="88"/>
        <v/>
      </c>
      <c r="F474" s="95" t="str">
        <f>IF(A474&lt;&gt;"",SUM($E$10:E474),"")</f>
        <v/>
      </c>
      <c r="G474" s="95" t="str">
        <f t="shared" si="89"/>
        <v/>
      </c>
      <c r="T474" s="3" t="str">
        <f t="shared" si="90"/>
        <v/>
      </c>
      <c r="U474" s="12" t="str">
        <f t="shared" si="91"/>
        <v/>
      </c>
      <c r="V474" s="95" t="str">
        <f t="shared" si="92"/>
        <v/>
      </c>
      <c r="W474" s="95" t="str">
        <f t="shared" si="93"/>
        <v/>
      </c>
      <c r="X474" s="95" t="str">
        <f t="shared" si="94"/>
        <v/>
      </c>
      <c r="Y474" s="95" t="str">
        <f>IF(T474&lt;&gt;"",SUM($X$10:X474),"")</f>
        <v/>
      </c>
      <c r="Z474" s="95" t="str">
        <f t="shared" si="95"/>
        <v/>
      </c>
    </row>
    <row r="475" spans="1:26">
      <c r="A475" s="3" t="str">
        <f t="shared" si="84"/>
        <v/>
      </c>
      <c r="B475" s="12" t="str">
        <f t="shared" si="85"/>
        <v/>
      </c>
      <c r="C475" s="95" t="str">
        <f t="shared" si="86"/>
        <v/>
      </c>
      <c r="D475" s="95" t="str">
        <f t="shared" si="87"/>
        <v/>
      </c>
      <c r="E475" s="95" t="str">
        <f t="shared" si="88"/>
        <v/>
      </c>
      <c r="F475" s="95" t="str">
        <f>IF(A475&lt;&gt;"",SUM($E$10:E475),"")</f>
        <v/>
      </c>
      <c r="G475" s="95" t="str">
        <f t="shared" si="89"/>
        <v/>
      </c>
      <c r="T475" s="3" t="str">
        <f t="shared" si="90"/>
        <v/>
      </c>
      <c r="U475" s="12" t="str">
        <f t="shared" si="91"/>
        <v/>
      </c>
      <c r="V475" s="95" t="str">
        <f t="shared" si="92"/>
        <v/>
      </c>
      <c r="W475" s="95" t="str">
        <f t="shared" si="93"/>
        <v/>
      </c>
      <c r="X475" s="95" t="str">
        <f t="shared" si="94"/>
        <v/>
      </c>
      <c r="Y475" s="95" t="str">
        <f>IF(T475&lt;&gt;"",SUM($X$10:X475),"")</f>
        <v/>
      </c>
      <c r="Z475" s="95" t="str">
        <f t="shared" si="95"/>
        <v/>
      </c>
    </row>
    <row r="476" spans="1:26">
      <c r="A476" s="3" t="str">
        <f t="shared" si="84"/>
        <v/>
      </c>
      <c r="B476" s="12" t="str">
        <f t="shared" si="85"/>
        <v/>
      </c>
      <c r="C476" s="95" t="str">
        <f t="shared" si="86"/>
        <v/>
      </c>
      <c r="D476" s="95" t="str">
        <f t="shared" si="87"/>
        <v/>
      </c>
      <c r="E476" s="95" t="str">
        <f t="shared" si="88"/>
        <v/>
      </c>
      <c r="F476" s="95" t="str">
        <f>IF(A476&lt;&gt;"",SUM($E$10:E476),"")</f>
        <v/>
      </c>
      <c r="G476" s="95" t="str">
        <f t="shared" si="89"/>
        <v/>
      </c>
      <c r="T476" s="3" t="str">
        <f t="shared" si="90"/>
        <v/>
      </c>
      <c r="U476" s="12" t="str">
        <f t="shared" si="91"/>
        <v/>
      </c>
      <c r="V476" s="95" t="str">
        <f t="shared" si="92"/>
        <v/>
      </c>
      <c r="W476" s="95" t="str">
        <f t="shared" si="93"/>
        <v/>
      </c>
      <c r="X476" s="95" t="str">
        <f t="shared" si="94"/>
        <v/>
      </c>
      <c r="Y476" s="95" t="str">
        <f>IF(T476&lt;&gt;"",SUM($X$10:X476),"")</f>
        <v/>
      </c>
      <c r="Z476" s="95" t="str">
        <f t="shared" si="95"/>
        <v/>
      </c>
    </row>
    <row r="477" spans="1:26">
      <c r="A477" s="3" t="str">
        <f t="shared" si="84"/>
        <v/>
      </c>
      <c r="B477" s="12" t="str">
        <f t="shared" si="85"/>
        <v/>
      </c>
      <c r="C477" s="95" t="str">
        <f t="shared" si="86"/>
        <v/>
      </c>
      <c r="D477" s="95" t="str">
        <f t="shared" si="87"/>
        <v/>
      </c>
      <c r="E477" s="95" t="str">
        <f t="shared" si="88"/>
        <v/>
      </c>
      <c r="F477" s="95" t="str">
        <f>IF(A477&lt;&gt;"",SUM($E$10:E477),"")</f>
        <v/>
      </c>
      <c r="G477" s="95" t="str">
        <f t="shared" si="89"/>
        <v/>
      </c>
      <c r="T477" s="3" t="str">
        <f t="shared" si="90"/>
        <v/>
      </c>
      <c r="U477" s="12" t="str">
        <f t="shared" si="91"/>
        <v/>
      </c>
      <c r="V477" s="95" t="str">
        <f t="shared" si="92"/>
        <v/>
      </c>
      <c r="W477" s="95" t="str">
        <f t="shared" si="93"/>
        <v/>
      </c>
      <c r="X477" s="95" t="str">
        <f t="shared" si="94"/>
        <v/>
      </c>
      <c r="Y477" s="95" t="str">
        <f>IF(T477&lt;&gt;"",SUM($X$10:X477),"")</f>
        <v/>
      </c>
      <c r="Z477" s="95" t="str">
        <f t="shared" si="95"/>
        <v/>
      </c>
    </row>
    <row r="478" spans="1:26">
      <c r="A478" s="3" t="str">
        <f t="shared" si="84"/>
        <v/>
      </c>
      <c r="B478" s="12" t="str">
        <f t="shared" si="85"/>
        <v/>
      </c>
      <c r="C478" s="95" t="str">
        <f t="shared" si="86"/>
        <v/>
      </c>
      <c r="D478" s="95" t="str">
        <f t="shared" si="87"/>
        <v/>
      </c>
      <c r="E478" s="95" t="str">
        <f t="shared" si="88"/>
        <v/>
      </c>
      <c r="F478" s="95" t="str">
        <f>IF(A478&lt;&gt;"",SUM($E$10:E478),"")</f>
        <v/>
      </c>
      <c r="G478" s="95" t="str">
        <f t="shared" si="89"/>
        <v/>
      </c>
      <c r="T478" s="3" t="str">
        <f t="shared" si="90"/>
        <v/>
      </c>
      <c r="U478" s="12" t="str">
        <f t="shared" si="91"/>
        <v/>
      </c>
      <c r="V478" s="95" t="str">
        <f t="shared" si="92"/>
        <v/>
      </c>
      <c r="W478" s="95" t="str">
        <f t="shared" si="93"/>
        <v/>
      </c>
      <c r="X478" s="95" t="str">
        <f t="shared" si="94"/>
        <v/>
      </c>
      <c r="Y478" s="95" t="str">
        <f>IF(T478&lt;&gt;"",SUM($X$10:X478),"")</f>
        <v/>
      </c>
      <c r="Z478" s="95" t="str">
        <f t="shared" si="95"/>
        <v/>
      </c>
    </row>
    <row r="479" spans="1:26">
      <c r="A479" s="3" t="str">
        <f t="shared" si="84"/>
        <v/>
      </c>
      <c r="B479" s="12" t="str">
        <f t="shared" si="85"/>
        <v/>
      </c>
      <c r="C479" s="95" t="str">
        <f t="shared" si="86"/>
        <v/>
      </c>
      <c r="D479" s="95" t="str">
        <f t="shared" si="87"/>
        <v/>
      </c>
      <c r="E479" s="95" t="str">
        <f t="shared" si="88"/>
        <v/>
      </c>
      <c r="F479" s="95" t="str">
        <f>IF(A479&lt;&gt;"",SUM($E$10:E479),"")</f>
        <v/>
      </c>
      <c r="G479" s="95" t="str">
        <f t="shared" si="89"/>
        <v/>
      </c>
      <c r="T479" s="3" t="str">
        <f t="shared" si="90"/>
        <v/>
      </c>
      <c r="U479" s="12" t="str">
        <f t="shared" si="91"/>
        <v/>
      </c>
      <c r="V479" s="95" t="str">
        <f t="shared" si="92"/>
        <v/>
      </c>
      <c r="W479" s="95" t="str">
        <f t="shared" si="93"/>
        <v/>
      </c>
      <c r="X479" s="95" t="str">
        <f t="shared" si="94"/>
        <v/>
      </c>
      <c r="Y479" s="95" t="str">
        <f>IF(T479&lt;&gt;"",SUM($X$10:X479),"")</f>
        <v/>
      </c>
      <c r="Z479" s="95" t="str">
        <f t="shared" si="95"/>
        <v/>
      </c>
    </row>
    <row r="480" spans="1:26">
      <c r="A480" s="3" t="str">
        <f t="shared" si="84"/>
        <v/>
      </c>
      <c r="B480" s="12" t="str">
        <f t="shared" si="85"/>
        <v/>
      </c>
      <c r="C480" s="95" t="str">
        <f t="shared" si="86"/>
        <v/>
      </c>
      <c r="D480" s="95" t="str">
        <f t="shared" si="87"/>
        <v/>
      </c>
      <c r="E480" s="95" t="str">
        <f t="shared" si="88"/>
        <v/>
      </c>
      <c r="F480" s="95" t="str">
        <f>IF(A480&lt;&gt;"",SUM($E$10:E480),"")</f>
        <v/>
      </c>
      <c r="G480" s="95" t="str">
        <f t="shared" si="89"/>
        <v/>
      </c>
      <c r="T480" s="3" t="str">
        <f t="shared" si="90"/>
        <v/>
      </c>
      <c r="U480" s="12" t="str">
        <f t="shared" si="91"/>
        <v/>
      </c>
      <c r="V480" s="95" t="str">
        <f t="shared" si="92"/>
        <v/>
      </c>
      <c r="W480" s="95" t="str">
        <f t="shared" si="93"/>
        <v/>
      </c>
      <c r="X480" s="95" t="str">
        <f t="shared" si="94"/>
        <v/>
      </c>
      <c r="Y480" s="95" t="str">
        <f>IF(T480&lt;&gt;"",SUM($X$10:X480),"")</f>
        <v/>
      </c>
      <c r="Z480" s="95" t="str">
        <f t="shared" si="95"/>
        <v/>
      </c>
    </row>
    <row r="481" spans="1:26">
      <c r="A481" s="3" t="str">
        <f t="shared" si="84"/>
        <v/>
      </c>
      <c r="B481" s="12" t="str">
        <f t="shared" si="85"/>
        <v/>
      </c>
      <c r="C481" s="95" t="str">
        <f t="shared" si="86"/>
        <v/>
      </c>
      <c r="D481" s="95" t="str">
        <f t="shared" si="87"/>
        <v/>
      </c>
      <c r="E481" s="95" t="str">
        <f t="shared" si="88"/>
        <v/>
      </c>
      <c r="F481" s="95" t="str">
        <f>IF(A481&lt;&gt;"",SUM($E$10:E481),"")</f>
        <v/>
      </c>
      <c r="G481" s="95" t="str">
        <f t="shared" si="89"/>
        <v/>
      </c>
      <c r="T481" s="3" t="str">
        <f t="shared" si="90"/>
        <v/>
      </c>
      <c r="U481" s="12" t="str">
        <f t="shared" si="91"/>
        <v/>
      </c>
      <c r="V481" s="95" t="str">
        <f t="shared" si="92"/>
        <v/>
      </c>
      <c r="W481" s="95" t="str">
        <f t="shared" si="93"/>
        <v/>
      </c>
      <c r="X481" s="95" t="str">
        <f t="shared" si="94"/>
        <v/>
      </c>
      <c r="Y481" s="95" t="str">
        <f>IF(T481&lt;&gt;"",SUM($X$10:X481),"")</f>
        <v/>
      </c>
      <c r="Z481" s="95" t="str">
        <f t="shared" si="95"/>
        <v/>
      </c>
    </row>
    <row r="482" spans="1:26">
      <c r="A482" s="3" t="str">
        <f t="shared" si="84"/>
        <v/>
      </c>
      <c r="B482" s="12" t="str">
        <f t="shared" si="85"/>
        <v/>
      </c>
      <c r="C482" s="95" t="str">
        <f t="shared" si="86"/>
        <v/>
      </c>
      <c r="D482" s="95" t="str">
        <f t="shared" si="87"/>
        <v/>
      </c>
      <c r="E482" s="95" t="str">
        <f t="shared" si="88"/>
        <v/>
      </c>
      <c r="F482" s="95" t="str">
        <f>IF(A482&lt;&gt;"",SUM($E$10:E482),"")</f>
        <v/>
      </c>
      <c r="G482" s="95" t="str">
        <f t="shared" si="89"/>
        <v/>
      </c>
      <c r="T482" s="3" t="str">
        <f t="shared" si="90"/>
        <v/>
      </c>
      <c r="U482" s="12" t="str">
        <f t="shared" si="91"/>
        <v/>
      </c>
      <c r="V482" s="95" t="str">
        <f t="shared" si="92"/>
        <v/>
      </c>
      <c r="W482" s="95" t="str">
        <f t="shared" si="93"/>
        <v/>
      </c>
      <c r="X482" s="95" t="str">
        <f t="shared" si="94"/>
        <v/>
      </c>
      <c r="Y482" s="95" t="str">
        <f>IF(T482&lt;&gt;"",SUM($X$10:X482),"")</f>
        <v/>
      </c>
      <c r="Z482" s="95" t="str">
        <f t="shared" si="95"/>
        <v/>
      </c>
    </row>
    <row r="483" spans="1:26">
      <c r="A483" s="3" t="str">
        <f t="shared" si="84"/>
        <v/>
      </c>
      <c r="B483" s="12" t="str">
        <f t="shared" si="85"/>
        <v/>
      </c>
      <c r="C483" s="95" t="str">
        <f t="shared" si="86"/>
        <v/>
      </c>
      <c r="D483" s="95" t="str">
        <f t="shared" si="87"/>
        <v/>
      </c>
      <c r="E483" s="95" t="str">
        <f t="shared" si="88"/>
        <v/>
      </c>
      <c r="F483" s="95" t="str">
        <f>IF(A483&lt;&gt;"",SUM($E$10:E483),"")</f>
        <v/>
      </c>
      <c r="G483" s="95" t="str">
        <f t="shared" si="89"/>
        <v/>
      </c>
      <c r="T483" s="3" t="str">
        <f t="shared" si="90"/>
        <v/>
      </c>
      <c r="U483" s="12" t="str">
        <f t="shared" si="91"/>
        <v/>
      </c>
      <c r="V483" s="95" t="str">
        <f t="shared" si="92"/>
        <v/>
      </c>
      <c r="W483" s="95" t="str">
        <f t="shared" si="93"/>
        <v/>
      </c>
      <c r="X483" s="95" t="str">
        <f t="shared" si="94"/>
        <v/>
      </c>
      <c r="Y483" s="95" t="str">
        <f>IF(T483&lt;&gt;"",SUM($X$10:X483),"")</f>
        <v/>
      </c>
      <c r="Z483" s="95" t="str">
        <f t="shared" si="95"/>
        <v/>
      </c>
    </row>
    <row r="484" spans="1:26">
      <c r="A484" s="3" t="str">
        <f t="shared" si="84"/>
        <v/>
      </c>
      <c r="B484" s="12" t="str">
        <f t="shared" si="85"/>
        <v/>
      </c>
      <c r="C484" s="95" t="str">
        <f t="shared" si="86"/>
        <v/>
      </c>
      <c r="D484" s="95" t="str">
        <f t="shared" si="87"/>
        <v/>
      </c>
      <c r="E484" s="95" t="str">
        <f t="shared" si="88"/>
        <v/>
      </c>
      <c r="F484" s="95" t="str">
        <f>IF(A484&lt;&gt;"",SUM($E$10:E484),"")</f>
        <v/>
      </c>
      <c r="G484" s="95" t="str">
        <f t="shared" si="89"/>
        <v/>
      </c>
      <c r="T484" s="3" t="str">
        <f t="shared" si="90"/>
        <v/>
      </c>
      <c r="U484" s="12" t="str">
        <f t="shared" si="91"/>
        <v/>
      </c>
      <c r="V484" s="95" t="str">
        <f t="shared" si="92"/>
        <v/>
      </c>
      <c r="W484" s="95" t="str">
        <f t="shared" si="93"/>
        <v/>
      </c>
      <c r="X484" s="95" t="str">
        <f t="shared" si="94"/>
        <v/>
      </c>
      <c r="Y484" s="95" t="str">
        <f>IF(T484&lt;&gt;"",SUM($X$10:X484),"")</f>
        <v/>
      </c>
      <c r="Z484" s="95" t="str">
        <f t="shared" si="95"/>
        <v/>
      </c>
    </row>
    <row r="485" spans="1:26">
      <c r="A485" s="3" t="str">
        <f t="shared" si="84"/>
        <v/>
      </c>
      <c r="B485" s="12" t="str">
        <f t="shared" si="85"/>
        <v/>
      </c>
      <c r="C485" s="95" t="str">
        <f t="shared" si="86"/>
        <v/>
      </c>
      <c r="D485" s="95" t="str">
        <f t="shared" si="87"/>
        <v/>
      </c>
      <c r="E485" s="95" t="str">
        <f t="shared" si="88"/>
        <v/>
      </c>
      <c r="F485" s="95" t="str">
        <f>IF(A485&lt;&gt;"",SUM($E$10:E485),"")</f>
        <v/>
      </c>
      <c r="G485" s="95" t="str">
        <f t="shared" si="89"/>
        <v/>
      </c>
      <c r="T485" s="3" t="str">
        <f t="shared" si="90"/>
        <v/>
      </c>
      <c r="U485" s="12" t="str">
        <f t="shared" si="91"/>
        <v/>
      </c>
      <c r="V485" s="95" t="str">
        <f t="shared" si="92"/>
        <v/>
      </c>
      <c r="W485" s="95" t="str">
        <f t="shared" si="93"/>
        <v/>
      </c>
      <c r="X485" s="95" t="str">
        <f t="shared" si="94"/>
        <v/>
      </c>
      <c r="Y485" s="95" t="str">
        <f>IF(T485&lt;&gt;"",SUM($X$10:X485),"")</f>
        <v/>
      </c>
      <c r="Z485" s="95" t="str">
        <f t="shared" si="95"/>
        <v/>
      </c>
    </row>
    <row r="486" spans="1:26">
      <c r="A486" s="3" t="str">
        <f t="shared" si="84"/>
        <v/>
      </c>
      <c r="B486" s="12" t="str">
        <f t="shared" si="85"/>
        <v/>
      </c>
      <c r="C486" s="95" t="str">
        <f t="shared" si="86"/>
        <v/>
      </c>
      <c r="D486" s="95" t="str">
        <f t="shared" si="87"/>
        <v/>
      </c>
      <c r="E486" s="95" t="str">
        <f t="shared" si="88"/>
        <v/>
      </c>
      <c r="F486" s="95" t="str">
        <f>IF(A486&lt;&gt;"",SUM($E$10:E486),"")</f>
        <v/>
      </c>
      <c r="G486" s="95" t="str">
        <f t="shared" si="89"/>
        <v/>
      </c>
      <c r="T486" s="3" t="str">
        <f t="shared" si="90"/>
        <v/>
      </c>
      <c r="U486" s="12" t="str">
        <f t="shared" si="91"/>
        <v/>
      </c>
      <c r="V486" s="95" t="str">
        <f t="shared" si="92"/>
        <v/>
      </c>
      <c r="W486" s="95" t="str">
        <f t="shared" si="93"/>
        <v/>
      </c>
      <c r="X486" s="95" t="str">
        <f t="shared" si="94"/>
        <v/>
      </c>
      <c r="Y486" s="95" t="str">
        <f>IF(T486&lt;&gt;"",SUM($X$10:X486),"")</f>
        <v/>
      </c>
      <c r="Z486" s="95" t="str">
        <f t="shared" si="95"/>
        <v/>
      </c>
    </row>
    <row r="487" spans="1:26">
      <c r="A487" s="3" t="str">
        <f t="shared" si="84"/>
        <v/>
      </c>
      <c r="B487" s="12" t="str">
        <f t="shared" si="85"/>
        <v/>
      </c>
      <c r="C487" s="95" t="str">
        <f t="shared" si="86"/>
        <v/>
      </c>
      <c r="D487" s="95" t="str">
        <f t="shared" si="87"/>
        <v/>
      </c>
      <c r="E487" s="95" t="str">
        <f t="shared" si="88"/>
        <v/>
      </c>
      <c r="F487" s="95" t="str">
        <f>IF(A487&lt;&gt;"",SUM($E$10:E487),"")</f>
        <v/>
      </c>
      <c r="G487" s="95" t="str">
        <f t="shared" si="89"/>
        <v/>
      </c>
      <c r="T487" s="3" t="str">
        <f t="shared" si="90"/>
        <v/>
      </c>
      <c r="U487" s="12" t="str">
        <f t="shared" si="91"/>
        <v/>
      </c>
      <c r="V487" s="95" t="str">
        <f t="shared" si="92"/>
        <v/>
      </c>
      <c r="W487" s="95" t="str">
        <f t="shared" si="93"/>
        <v/>
      </c>
      <c r="X487" s="95" t="str">
        <f t="shared" si="94"/>
        <v/>
      </c>
      <c r="Y487" s="95" t="str">
        <f>IF(T487&lt;&gt;"",SUM($X$10:X487),"")</f>
        <v/>
      </c>
      <c r="Z487" s="95" t="str">
        <f t="shared" si="95"/>
        <v/>
      </c>
    </row>
    <row r="488" spans="1:26">
      <c r="A488" s="3" t="str">
        <f t="shared" si="84"/>
        <v/>
      </c>
      <c r="B488" s="12" t="str">
        <f t="shared" si="85"/>
        <v/>
      </c>
      <c r="C488" s="95" t="str">
        <f t="shared" si="86"/>
        <v/>
      </c>
      <c r="D488" s="95" t="str">
        <f t="shared" si="87"/>
        <v/>
      </c>
      <c r="E488" s="95" t="str">
        <f t="shared" si="88"/>
        <v/>
      </c>
      <c r="F488" s="95" t="str">
        <f>IF(A488&lt;&gt;"",SUM($E$10:E488),"")</f>
        <v/>
      </c>
      <c r="G488" s="95" t="str">
        <f t="shared" si="89"/>
        <v/>
      </c>
      <c r="T488" s="3" t="str">
        <f t="shared" si="90"/>
        <v/>
      </c>
      <c r="U488" s="12" t="str">
        <f t="shared" si="91"/>
        <v/>
      </c>
      <c r="V488" s="95" t="str">
        <f t="shared" si="92"/>
        <v/>
      </c>
      <c r="W488" s="95" t="str">
        <f t="shared" si="93"/>
        <v/>
      </c>
      <c r="X488" s="95" t="str">
        <f t="shared" si="94"/>
        <v/>
      </c>
      <c r="Y488" s="95" t="str">
        <f>IF(T488&lt;&gt;"",SUM($X$10:X488),"")</f>
        <v/>
      </c>
      <c r="Z488" s="95" t="str">
        <f t="shared" si="95"/>
        <v/>
      </c>
    </row>
    <row r="489" spans="1:26">
      <c r="A489" s="3" t="str">
        <f t="shared" si="84"/>
        <v/>
      </c>
      <c r="B489" s="12" t="str">
        <f t="shared" si="85"/>
        <v/>
      </c>
      <c r="C489" s="95" t="str">
        <f t="shared" si="86"/>
        <v/>
      </c>
      <c r="D489" s="95" t="str">
        <f t="shared" si="87"/>
        <v/>
      </c>
      <c r="E489" s="95" t="str">
        <f t="shared" si="88"/>
        <v/>
      </c>
      <c r="F489" s="95" t="str">
        <f>IF(A489&lt;&gt;"",SUM($E$10:E489),"")</f>
        <v/>
      </c>
      <c r="G489" s="95" t="str">
        <f t="shared" si="89"/>
        <v/>
      </c>
      <c r="T489" s="3" t="str">
        <f t="shared" si="90"/>
        <v/>
      </c>
      <c r="U489" s="12" t="str">
        <f t="shared" si="91"/>
        <v/>
      </c>
      <c r="V489" s="95" t="str">
        <f t="shared" si="92"/>
        <v/>
      </c>
      <c r="W489" s="95" t="str">
        <f t="shared" si="93"/>
        <v/>
      </c>
      <c r="X489" s="95" t="str">
        <f t="shared" si="94"/>
        <v/>
      </c>
      <c r="Y489" s="95" t="str">
        <f>IF(T489&lt;&gt;"",SUM($X$10:X489),"")</f>
        <v/>
      </c>
      <c r="Z489" s="95" t="str">
        <f t="shared" si="95"/>
        <v/>
      </c>
    </row>
    <row r="490" spans="1:26">
      <c r="A490" s="3" t="str">
        <f t="shared" si="84"/>
        <v/>
      </c>
      <c r="B490" s="12" t="str">
        <f t="shared" si="85"/>
        <v/>
      </c>
      <c r="C490" s="95" t="str">
        <f t="shared" si="86"/>
        <v/>
      </c>
      <c r="D490" s="95" t="str">
        <f t="shared" si="87"/>
        <v/>
      </c>
      <c r="E490" s="95" t="str">
        <f t="shared" si="88"/>
        <v/>
      </c>
      <c r="F490" s="95" t="str">
        <f>IF(A490&lt;&gt;"",SUM($E$10:E490),"")</f>
        <v/>
      </c>
      <c r="G490" s="95" t="str">
        <f t="shared" si="89"/>
        <v/>
      </c>
      <c r="T490" s="3" t="str">
        <f t="shared" si="90"/>
        <v/>
      </c>
      <c r="U490" s="12" t="str">
        <f t="shared" si="91"/>
        <v/>
      </c>
      <c r="V490" s="95" t="str">
        <f t="shared" si="92"/>
        <v/>
      </c>
      <c r="W490" s="95" t="str">
        <f t="shared" si="93"/>
        <v/>
      </c>
      <c r="X490" s="95" t="str">
        <f t="shared" si="94"/>
        <v/>
      </c>
      <c r="Y490" s="95" t="str">
        <f>IF(T490&lt;&gt;"",SUM($X$10:X490),"")</f>
        <v/>
      </c>
      <c r="Z490" s="95" t="str">
        <f t="shared" si="95"/>
        <v/>
      </c>
    </row>
    <row r="491" spans="1:26">
      <c r="A491" s="3" t="str">
        <f t="shared" si="84"/>
        <v/>
      </c>
      <c r="B491" s="12" t="str">
        <f t="shared" si="85"/>
        <v/>
      </c>
      <c r="C491" s="95" t="str">
        <f t="shared" si="86"/>
        <v/>
      </c>
      <c r="D491" s="95" t="str">
        <f t="shared" si="87"/>
        <v/>
      </c>
      <c r="E491" s="95" t="str">
        <f t="shared" si="88"/>
        <v/>
      </c>
      <c r="F491" s="95" t="str">
        <f>IF(A491&lt;&gt;"",SUM($E$10:E491),"")</f>
        <v/>
      </c>
      <c r="G491" s="95" t="str">
        <f t="shared" si="89"/>
        <v/>
      </c>
      <c r="T491" s="3" t="str">
        <f t="shared" si="90"/>
        <v/>
      </c>
      <c r="U491" s="12" t="str">
        <f t="shared" si="91"/>
        <v/>
      </c>
      <c r="V491" s="95" t="str">
        <f t="shared" si="92"/>
        <v/>
      </c>
      <c r="W491" s="95" t="str">
        <f t="shared" si="93"/>
        <v/>
      </c>
      <c r="X491" s="95" t="str">
        <f t="shared" si="94"/>
        <v/>
      </c>
      <c r="Y491" s="95" t="str">
        <f>IF(T491&lt;&gt;"",SUM($X$10:X491),"")</f>
        <v/>
      </c>
      <c r="Z491" s="95" t="str">
        <f t="shared" si="95"/>
        <v/>
      </c>
    </row>
    <row r="492" spans="1:26">
      <c r="A492" s="3" t="str">
        <f t="shared" si="84"/>
        <v/>
      </c>
      <c r="B492" s="12" t="str">
        <f t="shared" si="85"/>
        <v/>
      </c>
      <c r="C492" s="95" t="str">
        <f t="shared" si="86"/>
        <v/>
      </c>
      <c r="D492" s="95" t="str">
        <f t="shared" si="87"/>
        <v/>
      </c>
      <c r="E492" s="95" t="str">
        <f t="shared" si="88"/>
        <v/>
      </c>
      <c r="F492" s="95" t="str">
        <f>IF(A492&lt;&gt;"",SUM($E$10:E492),"")</f>
        <v/>
      </c>
      <c r="G492" s="95" t="str">
        <f t="shared" si="89"/>
        <v/>
      </c>
      <c r="T492" s="3" t="str">
        <f t="shared" si="90"/>
        <v/>
      </c>
      <c r="U492" s="12" t="str">
        <f t="shared" si="91"/>
        <v/>
      </c>
      <c r="V492" s="95" t="str">
        <f t="shared" si="92"/>
        <v/>
      </c>
      <c r="W492" s="95" t="str">
        <f t="shared" si="93"/>
        <v/>
      </c>
      <c r="X492" s="95" t="str">
        <f t="shared" si="94"/>
        <v/>
      </c>
      <c r="Y492" s="95" t="str">
        <f>IF(T492&lt;&gt;"",SUM($X$10:X492),"")</f>
        <v/>
      </c>
      <c r="Z492" s="95" t="str">
        <f t="shared" si="95"/>
        <v/>
      </c>
    </row>
    <row r="493" spans="1:26">
      <c r="A493" s="3" t="str">
        <f t="shared" si="84"/>
        <v/>
      </c>
      <c r="B493" s="12" t="str">
        <f t="shared" si="85"/>
        <v/>
      </c>
      <c r="C493" s="95" t="str">
        <f t="shared" si="86"/>
        <v/>
      </c>
      <c r="D493" s="95" t="str">
        <f t="shared" si="87"/>
        <v/>
      </c>
      <c r="E493" s="95" t="str">
        <f t="shared" si="88"/>
        <v/>
      </c>
      <c r="F493" s="95" t="str">
        <f>IF(A493&lt;&gt;"",SUM($E$10:E493),"")</f>
        <v/>
      </c>
      <c r="G493" s="95" t="str">
        <f t="shared" si="89"/>
        <v/>
      </c>
      <c r="T493" s="3" t="str">
        <f t="shared" si="90"/>
        <v/>
      </c>
      <c r="U493" s="12" t="str">
        <f t="shared" si="91"/>
        <v/>
      </c>
      <c r="V493" s="95" t="str">
        <f t="shared" si="92"/>
        <v/>
      </c>
      <c r="W493" s="95" t="str">
        <f t="shared" si="93"/>
        <v/>
      </c>
      <c r="X493" s="95" t="str">
        <f t="shared" si="94"/>
        <v/>
      </c>
      <c r="Y493" s="95" t="str">
        <f>IF(T493&lt;&gt;"",SUM($X$10:X493),"")</f>
        <v/>
      </c>
      <c r="Z493" s="95" t="str">
        <f t="shared" si="95"/>
        <v/>
      </c>
    </row>
    <row r="494" spans="1:26">
      <c r="A494" s="3" t="str">
        <f t="shared" si="84"/>
        <v/>
      </c>
      <c r="B494" s="12" t="str">
        <f t="shared" si="85"/>
        <v/>
      </c>
      <c r="C494" s="95" t="str">
        <f t="shared" si="86"/>
        <v/>
      </c>
      <c r="D494" s="95" t="str">
        <f t="shared" si="87"/>
        <v/>
      </c>
      <c r="E494" s="95" t="str">
        <f t="shared" si="88"/>
        <v/>
      </c>
      <c r="F494" s="95" t="str">
        <f>IF(A494&lt;&gt;"",SUM($E$10:E494),"")</f>
        <v/>
      </c>
      <c r="G494" s="95" t="str">
        <f t="shared" si="89"/>
        <v/>
      </c>
      <c r="T494" s="3" t="str">
        <f t="shared" si="90"/>
        <v/>
      </c>
      <c r="U494" s="12" t="str">
        <f t="shared" si="91"/>
        <v/>
      </c>
      <c r="V494" s="95" t="str">
        <f t="shared" si="92"/>
        <v/>
      </c>
      <c r="W494" s="95" t="str">
        <f t="shared" si="93"/>
        <v/>
      </c>
      <c r="X494" s="95" t="str">
        <f t="shared" si="94"/>
        <v/>
      </c>
      <c r="Y494" s="95" t="str">
        <f>IF(T494&lt;&gt;"",SUM($X$10:X494),"")</f>
        <v/>
      </c>
      <c r="Z494" s="95" t="str">
        <f t="shared" si="95"/>
        <v/>
      </c>
    </row>
    <row r="495" spans="1:26">
      <c r="A495" s="3" t="str">
        <f t="shared" si="84"/>
        <v/>
      </c>
      <c r="B495" s="12" t="str">
        <f t="shared" si="85"/>
        <v/>
      </c>
      <c r="C495" s="95" t="str">
        <f t="shared" si="86"/>
        <v/>
      </c>
      <c r="D495" s="95" t="str">
        <f t="shared" si="87"/>
        <v/>
      </c>
      <c r="E495" s="95" t="str">
        <f t="shared" si="88"/>
        <v/>
      </c>
      <c r="F495" s="95" t="str">
        <f>IF(A495&lt;&gt;"",SUM($E$10:E495),"")</f>
        <v/>
      </c>
      <c r="G495" s="95" t="str">
        <f t="shared" si="89"/>
        <v/>
      </c>
      <c r="T495" s="3" t="str">
        <f t="shared" si="90"/>
        <v/>
      </c>
      <c r="U495" s="12" t="str">
        <f t="shared" si="91"/>
        <v/>
      </c>
      <c r="V495" s="95" t="str">
        <f t="shared" si="92"/>
        <v/>
      </c>
      <c r="W495" s="95" t="str">
        <f t="shared" si="93"/>
        <v/>
      </c>
      <c r="X495" s="95" t="str">
        <f t="shared" si="94"/>
        <v/>
      </c>
      <c r="Y495" s="95" t="str">
        <f>IF(T495&lt;&gt;"",SUM($X$10:X495),"")</f>
        <v/>
      </c>
      <c r="Z495" s="95" t="str">
        <f t="shared" si="95"/>
        <v/>
      </c>
    </row>
    <row r="496" spans="1:26">
      <c r="A496" s="3" t="str">
        <f t="shared" si="84"/>
        <v/>
      </c>
      <c r="B496" s="12" t="str">
        <f t="shared" si="85"/>
        <v/>
      </c>
      <c r="C496" s="95" t="str">
        <f t="shared" si="86"/>
        <v/>
      </c>
      <c r="D496" s="95" t="str">
        <f t="shared" si="87"/>
        <v/>
      </c>
      <c r="E496" s="95" t="str">
        <f t="shared" si="88"/>
        <v/>
      </c>
      <c r="F496" s="95" t="str">
        <f>IF(A496&lt;&gt;"",SUM($E$10:E496),"")</f>
        <v/>
      </c>
      <c r="G496" s="95" t="str">
        <f t="shared" si="89"/>
        <v/>
      </c>
      <c r="T496" s="3" t="str">
        <f t="shared" si="90"/>
        <v/>
      </c>
      <c r="U496" s="12" t="str">
        <f t="shared" si="91"/>
        <v/>
      </c>
      <c r="V496" s="95" t="str">
        <f t="shared" si="92"/>
        <v/>
      </c>
      <c r="W496" s="95" t="str">
        <f t="shared" si="93"/>
        <v/>
      </c>
      <c r="X496" s="95" t="str">
        <f t="shared" si="94"/>
        <v/>
      </c>
      <c r="Y496" s="95" t="str">
        <f>IF(T496&lt;&gt;"",SUM($X$10:X496),"")</f>
        <v/>
      </c>
      <c r="Z496" s="95" t="str">
        <f t="shared" si="95"/>
        <v/>
      </c>
    </row>
    <row r="497" spans="1:26">
      <c r="A497" s="3" t="str">
        <f t="shared" si="84"/>
        <v/>
      </c>
      <c r="B497" s="12" t="str">
        <f t="shared" si="85"/>
        <v/>
      </c>
      <c r="C497" s="95" t="str">
        <f t="shared" si="86"/>
        <v/>
      </c>
      <c r="D497" s="95" t="str">
        <f t="shared" si="87"/>
        <v/>
      </c>
      <c r="E497" s="95" t="str">
        <f t="shared" si="88"/>
        <v/>
      </c>
      <c r="F497" s="95" t="str">
        <f>IF(A497&lt;&gt;"",SUM($E$10:E497),"")</f>
        <v/>
      </c>
      <c r="G497" s="95" t="str">
        <f t="shared" si="89"/>
        <v/>
      </c>
      <c r="T497" s="3" t="str">
        <f t="shared" si="90"/>
        <v/>
      </c>
      <c r="U497" s="12" t="str">
        <f t="shared" si="91"/>
        <v/>
      </c>
      <c r="V497" s="95" t="str">
        <f t="shared" si="92"/>
        <v/>
      </c>
      <c r="W497" s="95" t="str">
        <f t="shared" si="93"/>
        <v/>
      </c>
      <c r="X497" s="95" t="str">
        <f t="shared" si="94"/>
        <v/>
      </c>
      <c r="Y497" s="95" t="str">
        <f>IF(T497&lt;&gt;"",SUM($X$10:X497),"")</f>
        <v/>
      </c>
      <c r="Z497" s="95" t="str">
        <f t="shared" si="95"/>
        <v/>
      </c>
    </row>
    <row r="498" spans="1:26">
      <c r="A498" s="3" t="str">
        <f t="shared" si="84"/>
        <v/>
      </c>
      <c r="B498" s="12" t="str">
        <f t="shared" si="85"/>
        <v/>
      </c>
      <c r="C498" s="95" t="str">
        <f t="shared" si="86"/>
        <v/>
      </c>
      <c r="D498" s="95" t="str">
        <f t="shared" si="87"/>
        <v/>
      </c>
      <c r="E498" s="95" t="str">
        <f t="shared" si="88"/>
        <v/>
      </c>
      <c r="F498" s="95" t="str">
        <f>IF(A498&lt;&gt;"",SUM($E$10:E498),"")</f>
        <v/>
      </c>
      <c r="G498" s="95" t="str">
        <f t="shared" si="89"/>
        <v/>
      </c>
      <c r="T498" s="3" t="str">
        <f t="shared" si="90"/>
        <v/>
      </c>
      <c r="U498" s="12" t="str">
        <f t="shared" si="91"/>
        <v/>
      </c>
      <c r="V498" s="95" t="str">
        <f t="shared" si="92"/>
        <v/>
      </c>
      <c r="W498" s="95" t="str">
        <f t="shared" si="93"/>
        <v/>
      </c>
      <c r="X498" s="95" t="str">
        <f t="shared" si="94"/>
        <v/>
      </c>
      <c r="Y498" s="95" t="str">
        <f>IF(T498&lt;&gt;"",SUM($X$10:X498),"")</f>
        <v/>
      </c>
      <c r="Z498" s="95" t="str">
        <f t="shared" si="95"/>
        <v/>
      </c>
    </row>
    <row r="499" spans="1:26">
      <c r="A499" s="3" t="str">
        <f t="shared" si="84"/>
        <v/>
      </c>
      <c r="B499" s="12" t="str">
        <f t="shared" si="85"/>
        <v/>
      </c>
      <c r="C499" s="95" t="str">
        <f t="shared" si="86"/>
        <v/>
      </c>
      <c r="D499" s="95" t="str">
        <f t="shared" si="87"/>
        <v/>
      </c>
      <c r="E499" s="95" t="str">
        <f t="shared" si="88"/>
        <v/>
      </c>
      <c r="F499" s="95" t="str">
        <f>IF(A499&lt;&gt;"",SUM($E$10:E499),"")</f>
        <v/>
      </c>
      <c r="G499" s="95" t="str">
        <f t="shared" si="89"/>
        <v/>
      </c>
      <c r="T499" s="3" t="str">
        <f t="shared" si="90"/>
        <v/>
      </c>
      <c r="U499" s="12" t="str">
        <f t="shared" si="91"/>
        <v/>
      </c>
      <c r="V499" s="95" t="str">
        <f t="shared" si="92"/>
        <v/>
      </c>
      <c r="W499" s="95" t="str">
        <f t="shared" si="93"/>
        <v/>
      </c>
      <c r="X499" s="95" t="str">
        <f t="shared" si="94"/>
        <v/>
      </c>
      <c r="Y499" s="95" t="str">
        <f>IF(T499&lt;&gt;"",SUM($X$10:X499),"")</f>
        <v/>
      </c>
      <c r="Z499" s="95" t="str">
        <f t="shared" si="95"/>
        <v/>
      </c>
    </row>
    <row r="500" spans="1:26">
      <c r="A500" s="3" t="str">
        <f t="shared" si="84"/>
        <v/>
      </c>
      <c r="B500" s="12" t="str">
        <f t="shared" si="85"/>
        <v/>
      </c>
      <c r="C500" s="95" t="str">
        <f t="shared" si="86"/>
        <v/>
      </c>
      <c r="D500" s="95" t="str">
        <f t="shared" si="87"/>
        <v/>
      </c>
      <c r="E500" s="95" t="str">
        <f t="shared" si="88"/>
        <v/>
      </c>
      <c r="F500" s="95" t="str">
        <f>IF(A500&lt;&gt;"",SUM($E$10:E500),"")</f>
        <v/>
      </c>
      <c r="G500" s="95" t="str">
        <f t="shared" si="89"/>
        <v/>
      </c>
      <c r="T500" s="3" t="str">
        <f t="shared" si="90"/>
        <v/>
      </c>
      <c r="U500" s="12" t="str">
        <f t="shared" si="91"/>
        <v/>
      </c>
      <c r="V500" s="95" t="str">
        <f t="shared" si="92"/>
        <v/>
      </c>
      <c r="W500" s="95" t="str">
        <f t="shared" si="93"/>
        <v/>
      </c>
      <c r="X500" s="95" t="str">
        <f t="shared" si="94"/>
        <v/>
      </c>
      <c r="Y500" s="95" t="str">
        <f>IF(T500&lt;&gt;"",SUM($X$10:X500),"")</f>
        <v/>
      </c>
      <c r="Z500" s="95" t="str">
        <f t="shared" si="95"/>
        <v/>
      </c>
    </row>
    <row r="501" spans="1:26">
      <c r="A501" s="3" t="str">
        <f t="shared" si="84"/>
        <v/>
      </c>
      <c r="B501" s="12" t="str">
        <f t="shared" si="85"/>
        <v/>
      </c>
      <c r="C501" s="95" t="str">
        <f t="shared" si="86"/>
        <v/>
      </c>
      <c r="D501" s="95" t="str">
        <f t="shared" si="87"/>
        <v/>
      </c>
      <c r="E501" s="95" t="str">
        <f t="shared" si="88"/>
        <v/>
      </c>
      <c r="F501" s="95" t="str">
        <f>IF(A501&lt;&gt;"",SUM($E$10:E501),"")</f>
        <v/>
      </c>
      <c r="G501" s="95" t="str">
        <f t="shared" si="89"/>
        <v/>
      </c>
      <c r="T501" s="3" t="str">
        <f t="shared" si="90"/>
        <v/>
      </c>
      <c r="U501" s="12" t="str">
        <f t="shared" si="91"/>
        <v/>
      </c>
      <c r="V501" s="95" t="str">
        <f t="shared" si="92"/>
        <v/>
      </c>
      <c r="W501" s="95" t="str">
        <f t="shared" si="93"/>
        <v/>
      </c>
      <c r="X501" s="95" t="str">
        <f t="shared" si="94"/>
        <v/>
      </c>
      <c r="Y501" s="95" t="str">
        <f>IF(T501&lt;&gt;"",SUM($X$10:X501),"")</f>
        <v/>
      </c>
      <c r="Z501" s="95" t="str">
        <f t="shared" si="95"/>
        <v/>
      </c>
    </row>
    <row r="502" spans="1:26">
      <c r="A502" s="3" t="str">
        <f t="shared" si="84"/>
        <v/>
      </c>
      <c r="B502" s="12" t="str">
        <f t="shared" si="85"/>
        <v/>
      </c>
      <c r="C502" s="95" t="str">
        <f t="shared" si="86"/>
        <v/>
      </c>
      <c r="D502" s="95" t="str">
        <f t="shared" si="87"/>
        <v/>
      </c>
      <c r="E502" s="95" t="str">
        <f t="shared" si="88"/>
        <v/>
      </c>
      <c r="F502" s="95" t="str">
        <f>IF(A502&lt;&gt;"",SUM($E$10:E502),"")</f>
        <v/>
      </c>
      <c r="G502" s="95" t="str">
        <f t="shared" si="89"/>
        <v/>
      </c>
      <c r="T502" s="3" t="str">
        <f t="shared" si="90"/>
        <v/>
      </c>
      <c r="U502" s="12" t="str">
        <f t="shared" si="91"/>
        <v/>
      </c>
      <c r="V502" s="95" t="str">
        <f t="shared" si="92"/>
        <v/>
      </c>
      <c r="W502" s="95" t="str">
        <f t="shared" si="93"/>
        <v/>
      </c>
      <c r="X502" s="95" t="str">
        <f t="shared" si="94"/>
        <v/>
      </c>
      <c r="Y502" s="95" t="str">
        <f>IF(T502&lt;&gt;"",SUM($X$10:X502),"")</f>
        <v/>
      </c>
      <c r="Z502" s="95" t="str">
        <f t="shared" si="95"/>
        <v/>
      </c>
    </row>
    <row r="503" spans="1:26">
      <c r="A503" s="3" t="str">
        <f t="shared" si="84"/>
        <v/>
      </c>
      <c r="B503" s="12" t="str">
        <f t="shared" si="85"/>
        <v/>
      </c>
      <c r="C503" s="95" t="str">
        <f t="shared" si="86"/>
        <v/>
      </c>
      <c r="D503" s="95" t="str">
        <f t="shared" si="87"/>
        <v/>
      </c>
      <c r="E503" s="95" t="str">
        <f t="shared" si="88"/>
        <v/>
      </c>
      <c r="F503" s="95" t="str">
        <f>IF(A503&lt;&gt;"",SUM($E$10:E503),"")</f>
        <v/>
      </c>
      <c r="G503" s="95" t="str">
        <f t="shared" si="89"/>
        <v/>
      </c>
      <c r="T503" s="3" t="str">
        <f t="shared" si="90"/>
        <v/>
      </c>
      <c r="U503" s="12" t="str">
        <f t="shared" si="91"/>
        <v/>
      </c>
      <c r="V503" s="95" t="str">
        <f t="shared" si="92"/>
        <v/>
      </c>
      <c r="W503" s="95" t="str">
        <f t="shared" si="93"/>
        <v/>
      </c>
      <c r="X503" s="95" t="str">
        <f t="shared" si="94"/>
        <v/>
      </c>
      <c r="Y503" s="95" t="str">
        <f>IF(T503&lt;&gt;"",SUM($X$10:X503),"")</f>
        <v/>
      </c>
      <c r="Z503" s="95" t="str">
        <f t="shared" si="95"/>
        <v/>
      </c>
    </row>
    <row r="504" spans="1:26">
      <c r="A504" s="3" t="str">
        <f t="shared" si="84"/>
        <v/>
      </c>
      <c r="B504" s="12" t="str">
        <f t="shared" si="85"/>
        <v/>
      </c>
      <c r="C504" s="95" t="str">
        <f t="shared" si="86"/>
        <v/>
      </c>
      <c r="D504" s="95" t="str">
        <f t="shared" si="87"/>
        <v/>
      </c>
      <c r="E504" s="95" t="str">
        <f t="shared" si="88"/>
        <v/>
      </c>
      <c r="F504" s="95" t="str">
        <f>IF(A504&lt;&gt;"",SUM($E$10:E504),"")</f>
        <v/>
      </c>
      <c r="G504" s="95" t="str">
        <f t="shared" si="89"/>
        <v/>
      </c>
      <c r="T504" s="3" t="str">
        <f t="shared" si="90"/>
        <v/>
      </c>
      <c r="U504" s="12" t="str">
        <f t="shared" si="91"/>
        <v/>
      </c>
      <c r="V504" s="95" t="str">
        <f t="shared" si="92"/>
        <v/>
      </c>
      <c r="W504" s="95" t="str">
        <f t="shared" si="93"/>
        <v/>
      </c>
      <c r="X504" s="95" t="str">
        <f t="shared" si="94"/>
        <v/>
      </c>
      <c r="Y504" s="95" t="str">
        <f>IF(T504&lt;&gt;"",SUM($X$10:X504),"")</f>
        <v/>
      </c>
      <c r="Z504" s="95" t="str">
        <f t="shared" si="95"/>
        <v/>
      </c>
    </row>
    <row r="505" spans="1:26">
      <c r="A505" s="3" t="str">
        <f t="shared" si="84"/>
        <v/>
      </c>
      <c r="B505" s="12" t="str">
        <f t="shared" si="85"/>
        <v/>
      </c>
      <c r="C505" s="95" t="str">
        <f t="shared" si="86"/>
        <v/>
      </c>
      <c r="D505" s="95" t="str">
        <f t="shared" si="87"/>
        <v/>
      </c>
      <c r="E505" s="95" t="str">
        <f t="shared" si="88"/>
        <v/>
      </c>
      <c r="F505" s="95" t="str">
        <f>IF(A505&lt;&gt;"",SUM($E$10:E505),"")</f>
        <v/>
      </c>
      <c r="G505" s="95" t="str">
        <f t="shared" si="89"/>
        <v/>
      </c>
      <c r="T505" s="3" t="str">
        <f t="shared" si="90"/>
        <v/>
      </c>
      <c r="U505" s="12" t="str">
        <f t="shared" si="91"/>
        <v/>
      </c>
      <c r="V505" s="95" t="str">
        <f t="shared" si="92"/>
        <v/>
      </c>
      <c r="W505" s="95" t="str">
        <f t="shared" si="93"/>
        <v/>
      </c>
      <c r="X505" s="95" t="str">
        <f t="shared" si="94"/>
        <v/>
      </c>
      <c r="Y505" s="95" t="str">
        <f>IF(T505&lt;&gt;"",SUM($X$10:X505),"")</f>
        <v/>
      </c>
      <c r="Z505" s="95" t="str">
        <f t="shared" si="95"/>
        <v/>
      </c>
    </row>
    <row r="506" spans="1:26">
      <c r="A506" s="3" t="str">
        <f t="shared" si="84"/>
        <v/>
      </c>
      <c r="B506" s="12" t="str">
        <f t="shared" si="85"/>
        <v/>
      </c>
      <c r="C506" s="95" t="str">
        <f t="shared" si="86"/>
        <v/>
      </c>
      <c r="D506" s="95" t="str">
        <f t="shared" si="87"/>
        <v/>
      </c>
      <c r="E506" s="95" t="str">
        <f t="shared" si="88"/>
        <v/>
      </c>
      <c r="F506" s="95" t="str">
        <f>IF(A506&lt;&gt;"",SUM($E$10:E506),"")</f>
        <v/>
      </c>
      <c r="G506" s="95" t="str">
        <f t="shared" si="89"/>
        <v/>
      </c>
      <c r="T506" s="3" t="str">
        <f t="shared" si="90"/>
        <v/>
      </c>
      <c r="U506" s="12" t="str">
        <f t="shared" si="91"/>
        <v/>
      </c>
      <c r="V506" s="95" t="str">
        <f t="shared" si="92"/>
        <v/>
      </c>
      <c r="W506" s="95" t="str">
        <f t="shared" si="93"/>
        <v/>
      </c>
      <c r="X506" s="95" t="str">
        <f t="shared" si="94"/>
        <v/>
      </c>
      <c r="Y506" s="95" t="str">
        <f>IF(T506&lt;&gt;"",SUM($X$10:X506),"")</f>
        <v/>
      </c>
      <c r="Z506" s="95" t="str">
        <f t="shared" si="95"/>
        <v/>
      </c>
    </row>
    <row r="507" spans="1:26">
      <c r="A507" s="3" t="str">
        <f t="shared" si="84"/>
        <v/>
      </c>
      <c r="B507" s="12" t="str">
        <f t="shared" si="85"/>
        <v/>
      </c>
      <c r="C507" s="95" t="str">
        <f t="shared" si="86"/>
        <v/>
      </c>
      <c r="D507" s="95" t="str">
        <f t="shared" si="87"/>
        <v/>
      </c>
      <c r="E507" s="95" t="str">
        <f t="shared" si="88"/>
        <v/>
      </c>
      <c r="F507" s="95" t="str">
        <f>IF(A507&lt;&gt;"",SUM($E$10:E507),"")</f>
        <v/>
      </c>
      <c r="G507" s="95" t="str">
        <f t="shared" si="89"/>
        <v/>
      </c>
      <c r="T507" s="3" t="str">
        <f t="shared" si="90"/>
        <v/>
      </c>
      <c r="U507" s="12" t="str">
        <f t="shared" si="91"/>
        <v/>
      </c>
      <c r="V507" s="95" t="str">
        <f t="shared" si="92"/>
        <v/>
      </c>
      <c r="W507" s="95" t="str">
        <f t="shared" si="93"/>
        <v/>
      </c>
      <c r="X507" s="95" t="str">
        <f t="shared" si="94"/>
        <v/>
      </c>
      <c r="Y507" s="95" t="str">
        <f>IF(T507&lt;&gt;"",SUM($X$10:X507),"")</f>
        <v/>
      </c>
      <c r="Z507" s="95" t="str">
        <f t="shared" si="95"/>
        <v/>
      </c>
    </row>
    <row r="508" spans="1:26">
      <c r="A508" s="3" t="str">
        <f t="shared" si="84"/>
        <v/>
      </c>
      <c r="B508" s="12" t="str">
        <f t="shared" si="85"/>
        <v/>
      </c>
      <c r="C508" s="95" t="str">
        <f t="shared" si="86"/>
        <v/>
      </c>
      <c r="D508" s="95" t="str">
        <f t="shared" si="87"/>
        <v/>
      </c>
      <c r="E508" s="95" t="str">
        <f t="shared" si="88"/>
        <v/>
      </c>
      <c r="F508" s="95" t="str">
        <f>IF(A508&lt;&gt;"",SUM($E$10:E508),"")</f>
        <v/>
      </c>
      <c r="G508" s="95" t="str">
        <f t="shared" si="89"/>
        <v/>
      </c>
      <c r="T508" s="3" t="str">
        <f t="shared" si="90"/>
        <v/>
      </c>
      <c r="U508" s="12" t="str">
        <f t="shared" si="91"/>
        <v/>
      </c>
      <c r="V508" s="95" t="str">
        <f t="shared" si="92"/>
        <v/>
      </c>
      <c r="W508" s="95" t="str">
        <f t="shared" si="93"/>
        <v/>
      </c>
      <c r="X508" s="95" t="str">
        <f t="shared" si="94"/>
        <v/>
      </c>
      <c r="Y508" s="95" t="str">
        <f>IF(T508&lt;&gt;"",SUM($X$10:X508),"")</f>
        <v/>
      </c>
      <c r="Z508" s="95" t="str">
        <f t="shared" si="95"/>
        <v/>
      </c>
    </row>
    <row r="509" spans="1:26">
      <c r="A509" s="3" t="str">
        <f t="shared" si="84"/>
        <v/>
      </c>
      <c r="B509" s="12" t="str">
        <f t="shared" si="85"/>
        <v/>
      </c>
      <c r="C509" s="95" t="str">
        <f t="shared" si="86"/>
        <v/>
      </c>
      <c r="D509" s="95" t="str">
        <f t="shared" si="87"/>
        <v/>
      </c>
      <c r="E509" s="95" t="str">
        <f t="shared" si="88"/>
        <v/>
      </c>
      <c r="F509" s="95" t="str">
        <f>IF(A509&lt;&gt;"",SUM($E$10:E509),"")</f>
        <v/>
      </c>
      <c r="G509" s="95" t="str">
        <f t="shared" si="89"/>
        <v/>
      </c>
      <c r="T509" s="3" t="str">
        <f t="shared" si="90"/>
        <v/>
      </c>
      <c r="U509" s="12" t="str">
        <f t="shared" si="91"/>
        <v/>
      </c>
      <c r="V509" s="95" t="str">
        <f t="shared" si="92"/>
        <v/>
      </c>
      <c r="W509" s="95" t="str">
        <f t="shared" si="93"/>
        <v/>
      </c>
      <c r="X509" s="95" t="str">
        <f t="shared" si="94"/>
        <v/>
      </c>
      <c r="Y509" s="95" t="str">
        <f>IF(T509&lt;&gt;"",SUM($X$10:X509),"")</f>
        <v/>
      </c>
      <c r="Z509" s="95" t="str">
        <f t="shared" si="95"/>
        <v/>
      </c>
    </row>
    <row r="510" spans="1:26">
      <c r="A510" s="3" t="str">
        <f t="shared" si="84"/>
        <v/>
      </c>
      <c r="B510" s="12" t="str">
        <f t="shared" si="85"/>
        <v/>
      </c>
      <c r="C510" s="95" t="str">
        <f t="shared" si="86"/>
        <v/>
      </c>
      <c r="D510" s="95" t="str">
        <f t="shared" si="87"/>
        <v/>
      </c>
      <c r="E510" s="95" t="str">
        <f t="shared" si="88"/>
        <v/>
      </c>
      <c r="F510" s="95" t="str">
        <f>IF(A510&lt;&gt;"",SUM($E$10:E510),"")</f>
        <v/>
      </c>
      <c r="G510" s="95" t="str">
        <f t="shared" si="89"/>
        <v/>
      </c>
      <c r="T510" s="3" t="str">
        <f t="shared" si="90"/>
        <v/>
      </c>
      <c r="U510" s="12" t="str">
        <f t="shared" si="91"/>
        <v/>
      </c>
      <c r="V510" s="95" t="str">
        <f t="shared" si="92"/>
        <v/>
      </c>
      <c r="W510" s="95" t="str">
        <f t="shared" si="93"/>
        <v/>
      </c>
      <c r="X510" s="95" t="str">
        <f t="shared" si="94"/>
        <v/>
      </c>
      <c r="Y510" s="95" t="str">
        <f>IF(T510&lt;&gt;"",SUM($X$10:X510),"")</f>
        <v/>
      </c>
      <c r="Z510" s="95" t="str">
        <f t="shared" si="95"/>
        <v/>
      </c>
    </row>
    <row r="511" spans="1:26">
      <c r="A511" s="3" t="str">
        <f t="shared" si="84"/>
        <v/>
      </c>
      <c r="B511" s="12" t="str">
        <f t="shared" si="85"/>
        <v/>
      </c>
      <c r="C511" s="95" t="str">
        <f t="shared" si="86"/>
        <v/>
      </c>
      <c r="D511" s="95" t="str">
        <f t="shared" si="87"/>
        <v/>
      </c>
      <c r="E511" s="95" t="str">
        <f t="shared" si="88"/>
        <v/>
      </c>
      <c r="F511" s="95" t="str">
        <f>IF(A511&lt;&gt;"",SUM($E$10:E511),"")</f>
        <v/>
      </c>
      <c r="G511" s="95" t="str">
        <f t="shared" si="89"/>
        <v/>
      </c>
      <c r="T511" s="3" t="str">
        <f t="shared" si="90"/>
        <v/>
      </c>
      <c r="U511" s="12" t="str">
        <f t="shared" si="91"/>
        <v/>
      </c>
      <c r="V511" s="95" t="str">
        <f t="shared" si="92"/>
        <v/>
      </c>
      <c r="W511" s="95" t="str">
        <f t="shared" si="93"/>
        <v/>
      </c>
      <c r="X511" s="95" t="str">
        <f t="shared" si="94"/>
        <v/>
      </c>
      <c r="Y511" s="95" t="str">
        <f>IF(T511&lt;&gt;"",SUM($X$10:X511),"")</f>
        <v/>
      </c>
      <c r="Z511" s="95" t="str">
        <f t="shared" si="95"/>
        <v/>
      </c>
    </row>
    <row r="512" spans="1:26">
      <c r="A512" s="3" t="str">
        <f t="shared" si="84"/>
        <v/>
      </c>
      <c r="B512" s="12" t="str">
        <f t="shared" si="85"/>
        <v/>
      </c>
      <c r="C512" s="95" t="str">
        <f t="shared" si="86"/>
        <v/>
      </c>
      <c r="D512" s="95" t="str">
        <f t="shared" si="87"/>
        <v/>
      </c>
      <c r="E512" s="95" t="str">
        <f t="shared" si="88"/>
        <v/>
      </c>
      <c r="F512" s="95" t="str">
        <f>IF(A512&lt;&gt;"",SUM($E$10:E512),"")</f>
        <v/>
      </c>
      <c r="G512" s="95" t="str">
        <f t="shared" si="89"/>
        <v/>
      </c>
      <c r="T512" s="3" t="str">
        <f t="shared" si="90"/>
        <v/>
      </c>
      <c r="U512" s="12" t="str">
        <f t="shared" si="91"/>
        <v/>
      </c>
      <c r="V512" s="95" t="str">
        <f t="shared" si="92"/>
        <v/>
      </c>
      <c r="W512" s="95" t="str">
        <f t="shared" si="93"/>
        <v/>
      </c>
      <c r="X512" s="95" t="str">
        <f t="shared" si="94"/>
        <v/>
      </c>
      <c r="Y512" s="95" t="str">
        <f>IF(T512&lt;&gt;"",SUM($X$10:X512),"")</f>
        <v/>
      </c>
      <c r="Z512" s="95" t="str">
        <f t="shared" si="95"/>
        <v/>
      </c>
    </row>
    <row r="513" spans="1:26">
      <c r="A513" s="3" t="str">
        <f t="shared" si="84"/>
        <v/>
      </c>
      <c r="B513" s="12" t="str">
        <f t="shared" si="85"/>
        <v/>
      </c>
      <c r="C513" s="95" t="str">
        <f t="shared" si="86"/>
        <v/>
      </c>
      <c r="D513" s="95" t="str">
        <f t="shared" si="87"/>
        <v/>
      </c>
      <c r="E513" s="95" t="str">
        <f t="shared" si="88"/>
        <v/>
      </c>
      <c r="F513" s="95" t="str">
        <f>IF(A513&lt;&gt;"",SUM($E$10:E513),"")</f>
        <v/>
      </c>
      <c r="G513" s="95" t="str">
        <f t="shared" si="89"/>
        <v/>
      </c>
      <c r="T513" s="3" t="str">
        <f t="shared" si="90"/>
        <v/>
      </c>
      <c r="U513" s="12" t="str">
        <f t="shared" si="91"/>
        <v/>
      </c>
      <c r="V513" s="95" t="str">
        <f t="shared" si="92"/>
        <v/>
      </c>
      <c r="W513" s="95" t="str">
        <f t="shared" si="93"/>
        <v/>
      </c>
      <c r="X513" s="95" t="str">
        <f t="shared" si="94"/>
        <v/>
      </c>
      <c r="Y513" s="95" t="str">
        <f>IF(T513&lt;&gt;"",SUM($X$10:X513),"")</f>
        <v/>
      </c>
      <c r="Z513" s="95" t="str">
        <f t="shared" si="95"/>
        <v/>
      </c>
    </row>
    <row r="514" spans="1:26">
      <c r="A514" s="3" t="str">
        <f t="shared" si="84"/>
        <v/>
      </c>
      <c r="B514" s="12" t="str">
        <f t="shared" si="85"/>
        <v/>
      </c>
      <c r="C514" s="95" t="str">
        <f t="shared" si="86"/>
        <v/>
      </c>
      <c r="D514" s="95" t="str">
        <f t="shared" si="87"/>
        <v/>
      </c>
      <c r="E514" s="95" t="str">
        <f t="shared" si="88"/>
        <v/>
      </c>
      <c r="F514" s="95" t="str">
        <f>IF(A514&lt;&gt;"",SUM($E$10:E514),"")</f>
        <v/>
      </c>
      <c r="G514" s="95" t="str">
        <f t="shared" si="89"/>
        <v/>
      </c>
      <c r="T514" s="3" t="str">
        <f t="shared" si="90"/>
        <v/>
      </c>
      <c r="U514" s="12" t="str">
        <f t="shared" si="91"/>
        <v/>
      </c>
      <c r="V514" s="95" t="str">
        <f t="shared" si="92"/>
        <v/>
      </c>
      <c r="W514" s="95" t="str">
        <f t="shared" si="93"/>
        <v/>
      </c>
      <c r="X514" s="95" t="str">
        <f t="shared" si="94"/>
        <v/>
      </c>
      <c r="Y514" s="95" t="str">
        <f>IF(T514&lt;&gt;"",SUM($X$10:X514),"")</f>
        <v/>
      </c>
      <c r="Z514" s="95" t="str">
        <f t="shared" si="95"/>
        <v/>
      </c>
    </row>
    <row r="515" spans="1:26">
      <c r="A515" s="3" t="str">
        <f t="shared" si="84"/>
        <v/>
      </c>
      <c r="B515" s="12" t="str">
        <f t="shared" si="85"/>
        <v/>
      </c>
      <c r="C515" s="95" t="str">
        <f t="shared" si="86"/>
        <v/>
      </c>
      <c r="D515" s="95" t="str">
        <f t="shared" si="87"/>
        <v/>
      </c>
      <c r="E515" s="95" t="str">
        <f t="shared" si="88"/>
        <v/>
      </c>
      <c r="F515" s="95" t="str">
        <f>IF(A515&lt;&gt;"",SUM($E$10:E515),"")</f>
        <v/>
      </c>
      <c r="G515" s="95" t="str">
        <f t="shared" si="89"/>
        <v/>
      </c>
      <c r="T515" s="3" t="str">
        <f t="shared" si="90"/>
        <v/>
      </c>
      <c r="U515" s="12" t="str">
        <f t="shared" si="91"/>
        <v/>
      </c>
      <c r="V515" s="95" t="str">
        <f t="shared" si="92"/>
        <v/>
      </c>
      <c r="W515" s="95" t="str">
        <f t="shared" si="93"/>
        <v/>
      </c>
      <c r="X515" s="95" t="str">
        <f t="shared" si="94"/>
        <v/>
      </c>
      <c r="Y515" s="95" t="str">
        <f>IF(T515&lt;&gt;"",SUM($X$10:X515),"")</f>
        <v/>
      </c>
      <c r="Z515" s="95" t="str">
        <f t="shared" si="95"/>
        <v/>
      </c>
    </row>
    <row r="516" spans="1:26">
      <c r="A516" s="3" t="str">
        <f t="shared" si="84"/>
        <v/>
      </c>
      <c r="B516" s="12" t="str">
        <f t="shared" si="85"/>
        <v/>
      </c>
      <c r="C516" s="95" t="str">
        <f t="shared" si="86"/>
        <v/>
      </c>
      <c r="D516" s="95" t="str">
        <f t="shared" si="87"/>
        <v/>
      </c>
      <c r="E516" s="95" t="str">
        <f t="shared" si="88"/>
        <v/>
      </c>
      <c r="F516" s="95" t="str">
        <f>IF(A516&lt;&gt;"",SUM($E$10:E516),"")</f>
        <v/>
      </c>
      <c r="G516" s="95" t="str">
        <f t="shared" si="89"/>
        <v/>
      </c>
      <c r="T516" s="3" t="str">
        <f t="shared" si="90"/>
        <v/>
      </c>
      <c r="U516" s="12" t="str">
        <f t="shared" si="91"/>
        <v/>
      </c>
      <c r="V516" s="95" t="str">
        <f t="shared" si="92"/>
        <v/>
      </c>
      <c r="W516" s="95" t="str">
        <f t="shared" si="93"/>
        <v/>
      </c>
      <c r="X516" s="95" t="str">
        <f t="shared" si="94"/>
        <v/>
      </c>
      <c r="Y516" s="95" t="str">
        <f>IF(T516&lt;&gt;"",SUM($X$10:X516),"")</f>
        <v/>
      </c>
      <c r="Z516" s="95" t="str">
        <f t="shared" si="95"/>
        <v/>
      </c>
    </row>
    <row r="517" spans="1:26">
      <c r="A517" s="3" t="str">
        <f t="shared" si="84"/>
        <v/>
      </c>
      <c r="B517" s="12" t="str">
        <f t="shared" si="85"/>
        <v/>
      </c>
      <c r="C517" s="95" t="str">
        <f t="shared" si="86"/>
        <v/>
      </c>
      <c r="D517" s="95" t="str">
        <f t="shared" si="87"/>
        <v/>
      </c>
      <c r="E517" s="95" t="str">
        <f t="shared" si="88"/>
        <v/>
      </c>
      <c r="F517" s="95" t="str">
        <f>IF(A517&lt;&gt;"",SUM($E$10:E517),"")</f>
        <v/>
      </c>
      <c r="G517" s="95" t="str">
        <f t="shared" si="89"/>
        <v/>
      </c>
      <c r="T517" s="3" t="str">
        <f t="shared" si="90"/>
        <v/>
      </c>
      <c r="U517" s="12" t="str">
        <f t="shared" si="91"/>
        <v/>
      </c>
      <c r="V517" s="95" t="str">
        <f t="shared" si="92"/>
        <v/>
      </c>
      <c r="W517" s="95" t="str">
        <f t="shared" si="93"/>
        <v/>
      </c>
      <c r="X517" s="95" t="str">
        <f t="shared" si="94"/>
        <v/>
      </c>
      <c r="Y517" s="95" t="str">
        <f>IF(T517&lt;&gt;"",SUM($X$10:X517),"")</f>
        <v/>
      </c>
      <c r="Z517" s="95" t="str">
        <f t="shared" si="95"/>
        <v/>
      </c>
    </row>
    <row r="518" spans="1:26">
      <c r="A518" s="3" t="str">
        <f t="shared" si="84"/>
        <v/>
      </c>
      <c r="B518" s="12" t="str">
        <f t="shared" si="85"/>
        <v/>
      </c>
      <c r="C518" s="95" t="str">
        <f t="shared" si="86"/>
        <v/>
      </c>
      <c r="D518" s="95" t="str">
        <f t="shared" si="87"/>
        <v/>
      </c>
      <c r="E518" s="95" t="str">
        <f t="shared" si="88"/>
        <v/>
      </c>
      <c r="F518" s="95" t="str">
        <f>IF(A518&lt;&gt;"",SUM($E$10:E518),"")</f>
        <v/>
      </c>
      <c r="G518" s="95" t="str">
        <f t="shared" si="89"/>
        <v/>
      </c>
      <c r="T518" s="3" t="str">
        <f t="shared" si="90"/>
        <v/>
      </c>
      <c r="U518" s="12" t="str">
        <f t="shared" si="91"/>
        <v/>
      </c>
      <c r="V518" s="95" t="str">
        <f t="shared" si="92"/>
        <v/>
      </c>
      <c r="W518" s="95" t="str">
        <f t="shared" si="93"/>
        <v/>
      </c>
      <c r="X518" s="95" t="str">
        <f t="shared" si="94"/>
        <v/>
      </c>
      <c r="Y518" s="95" t="str">
        <f>IF(T518&lt;&gt;"",SUM($X$10:X518),"")</f>
        <v/>
      </c>
      <c r="Z518" s="95" t="str">
        <f t="shared" si="95"/>
        <v/>
      </c>
    </row>
    <row r="519" spans="1:26">
      <c r="A519" s="3" t="str">
        <f t="shared" si="84"/>
        <v/>
      </c>
      <c r="B519" s="12" t="str">
        <f t="shared" si="85"/>
        <v/>
      </c>
      <c r="C519" s="95" t="str">
        <f t="shared" si="86"/>
        <v/>
      </c>
      <c r="D519" s="95" t="str">
        <f t="shared" si="87"/>
        <v/>
      </c>
      <c r="E519" s="95" t="str">
        <f t="shared" si="88"/>
        <v/>
      </c>
      <c r="F519" s="95" t="str">
        <f>IF(A519&lt;&gt;"",SUM($E$10:E519),"")</f>
        <v/>
      </c>
      <c r="G519" s="95" t="str">
        <f t="shared" si="89"/>
        <v/>
      </c>
      <c r="T519" s="3" t="str">
        <f t="shared" si="90"/>
        <v/>
      </c>
      <c r="U519" s="12" t="str">
        <f t="shared" si="91"/>
        <v/>
      </c>
      <c r="V519" s="95" t="str">
        <f t="shared" si="92"/>
        <v/>
      </c>
      <c r="W519" s="95" t="str">
        <f t="shared" si="93"/>
        <v/>
      </c>
      <c r="X519" s="95" t="str">
        <f t="shared" si="94"/>
        <v/>
      </c>
      <c r="Y519" s="95" t="str">
        <f>IF(T519&lt;&gt;"",SUM($X$10:X519),"")</f>
        <v/>
      </c>
      <c r="Z519" s="95" t="str">
        <f t="shared" si="95"/>
        <v/>
      </c>
    </row>
    <row r="520" spans="1:26">
      <c r="A520" s="3" t="str">
        <f t="shared" si="84"/>
        <v/>
      </c>
      <c r="B520" s="12" t="str">
        <f t="shared" si="85"/>
        <v/>
      </c>
      <c r="C520" s="95" t="str">
        <f t="shared" si="86"/>
        <v/>
      </c>
      <c r="D520" s="95" t="str">
        <f t="shared" si="87"/>
        <v/>
      </c>
      <c r="E520" s="95" t="str">
        <f t="shared" si="88"/>
        <v/>
      </c>
      <c r="F520" s="95" t="str">
        <f>IF(A520&lt;&gt;"",SUM($E$10:E520),"")</f>
        <v/>
      </c>
      <c r="G520" s="95" t="str">
        <f t="shared" si="89"/>
        <v/>
      </c>
      <c r="T520" s="3" t="str">
        <f t="shared" si="90"/>
        <v/>
      </c>
      <c r="U520" s="12" t="str">
        <f t="shared" si="91"/>
        <v/>
      </c>
      <c r="V520" s="95" t="str">
        <f t="shared" si="92"/>
        <v/>
      </c>
      <c r="W520" s="95" t="str">
        <f t="shared" si="93"/>
        <v/>
      </c>
      <c r="X520" s="95" t="str">
        <f t="shared" si="94"/>
        <v/>
      </c>
      <c r="Y520" s="95" t="str">
        <f>IF(T520&lt;&gt;"",SUM($X$10:X520),"")</f>
        <v/>
      </c>
      <c r="Z520" s="95" t="str">
        <f t="shared" si="95"/>
        <v/>
      </c>
    </row>
    <row r="521" spans="1:26">
      <c r="A521" s="3" t="str">
        <f t="shared" si="84"/>
        <v/>
      </c>
      <c r="B521" s="12" t="str">
        <f t="shared" si="85"/>
        <v/>
      </c>
      <c r="C521" s="95" t="str">
        <f t="shared" si="86"/>
        <v/>
      </c>
      <c r="D521" s="95" t="str">
        <f t="shared" si="87"/>
        <v/>
      </c>
      <c r="E521" s="95" t="str">
        <f t="shared" si="88"/>
        <v/>
      </c>
      <c r="F521" s="95" t="str">
        <f>IF(A521&lt;&gt;"",SUM($E$10:E521),"")</f>
        <v/>
      </c>
      <c r="G521" s="95" t="str">
        <f t="shared" si="89"/>
        <v/>
      </c>
      <c r="T521" s="3" t="str">
        <f t="shared" si="90"/>
        <v/>
      </c>
      <c r="U521" s="12" t="str">
        <f t="shared" si="91"/>
        <v/>
      </c>
      <c r="V521" s="95" t="str">
        <f t="shared" si="92"/>
        <v/>
      </c>
      <c r="W521" s="95" t="str">
        <f t="shared" si="93"/>
        <v/>
      </c>
      <c r="X521" s="95" t="str">
        <f t="shared" si="94"/>
        <v/>
      </c>
      <c r="Y521" s="95" t="str">
        <f>IF(T521&lt;&gt;"",SUM($X$10:X521),"")</f>
        <v/>
      </c>
      <c r="Z521" s="95" t="str">
        <f t="shared" si="95"/>
        <v/>
      </c>
    </row>
    <row r="522" spans="1:26">
      <c r="A522" s="3" t="str">
        <f t="shared" si="84"/>
        <v/>
      </c>
      <c r="B522" s="12" t="str">
        <f t="shared" si="85"/>
        <v/>
      </c>
      <c r="C522" s="95" t="str">
        <f t="shared" si="86"/>
        <v/>
      </c>
      <c r="D522" s="95" t="str">
        <f t="shared" si="87"/>
        <v/>
      </c>
      <c r="E522" s="95" t="str">
        <f t="shared" si="88"/>
        <v/>
      </c>
      <c r="F522" s="95" t="str">
        <f>IF(A522&lt;&gt;"",SUM($E$10:E522),"")</f>
        <v/>
      </c>
      <c r="G522" s="95" t="str">
        <f t="shared" si="89"/>
        <v/>
      </c>
      <c r="T522" s="3" t="str">
        <f t="shared" si="90"/>
        <v/>
      </c>
      <c r="U522" s="12" t="str">
        <f t="shared" si="91"/>
        <v/>
      </c>
      <c r="V522" s="95" t="str">
        <f t="shared" si="92"/>
        <v/>
      </c>
      <c r="W522" s="95" t="str">
        <f t="shared" si="93"/>
        <v/>
      </c>
      <c r="X522" s="95" t="str">
        <f t="shared" si="94"/>
        <v/>
      </c>
      <c r="Y522" s="95" t="str">
        <f>IF(T522&lt;&gt;"",SUM($X$10:X522),"")</f>
        <v/>
      </c>
      <c r="Z522" s="95" t="str">
        <f t="shared" si="95"/>
        <v/>
      </c>
    </row>
    <row r="523" spans="1:26">
      <c r="A523" s="3" t="str">
        <f t="shared" si="84"/>
        <v/>
      </c>
      <c r="B523" s="12" t="str">
        <f t="shared" si="85"/>
        <v/>
      </c>
      <c r="C523" s="95" t="str">
        <f t="shared" si="86"/>
        <v/>
      </c>
      <c r="D523" s="95" t="str">
        <f t="shared" si="87"/>
        <v/>
      </c>
      <c r="E523" s="95" t="str">
        <f t="shared" si="88"/>
        <v/>
      </c>
      <c r="F523" s="95" t="str">
        <f>IF(A523&lt;&gt;"",SUM($E$10:E523),"")</f>
        <v/>
      </c>
      <c r="G523" s="95" t="str">
        <f t="shared" si="89"/>
        <v/>
      </c>
      <c r="T523" s="3" t="str">
        <f t="shared" si="90"/>
        <v/>
      </c>
      <c r="U523" s="12" t="str">
        <f t="shared" si="91"/>
        <v/>
      </c>
      <c r="V523" s="95" t="str">
        <f t="shared" si="92"/>
        <v/>
      </c>
      <c r="W523" s="95" t="str">
        <f t="shared" si="93"/>
        <v/>
      </c>
      <c r="X523" s="95" t="str">
        <f t="shared" si="94"/>
        <v/>
      </c>
      <c r="Y523" s="95" t="str">
        <f>IF(T523&lt;&gt;"",SUM($X$10:X523),"")</f>
        <v/>
      </c>
      <c r="Z523" s="95" t="str">
        <f t="shared" si="95"/>
        <v/>
      </c>
    </row>
    <row r="524" spans="1:26">
      <c r="A524" s="3" t="str">
        <f t="shared" ref="A524:A587" si="96">IF(A523&lt;$G$4,A523+1,"")</f>
        <v/>
      </c>
      <c r="B524" s="12" t="str">
        <f t="shared" ref="B524:B587" si="97">IF(A524&lt;&gt;"",EDATE($C$7,A524*12/$G$3),"")</f>
        <v/>
      </c>
      <c r="C524" s="95" t="str">
        <f t="shared" ref="C524:C587" si="98">IF(A524&lt;&gt;"",$G$6,"")</f>
        <v/>
      </c>
      <c r="D524" s="95" t="str">
        <f t="shared" ref="D524:D587" si="99">IF(A524&lt;&gt;"",G523*$G$5,"")</f>
        <v/>
      </c>
      <c r="E524" s="95" t="str">
        <f t="shared" ref="E524:E587" si="100">IF(A524&lt;&gt;"",C524-D524,"")</f>
        <v/>
      </c>
      <c r="F524" s="95" t="str">
        <f>IF(A524&lt;&gt;"",SUM($E$10:E524),"")</f>
        <v/>
      </c>
      <c r="G524" s="95" t="str">
        <f t="shared" ref="G524:G587" si="101">IF(A524&lt;&gt;"",G523-E524,"")</f>
        <v/>
      </c>
      <c r="T524" s="3" t="str">
        <f t="shared" ref="T524:T587" si="102">IF(T523&lt;$G$4,T523+1,"")</f>
        <v/>
      </c>
      <c r="U524" s="12" t="str">
        <f t="shared" ref="U524:U587" si="103">IF(T524&lt;&gt;"",EDATE($C$7,T524*12/$G$3),"")</f>
        <v/>
      </c>
      <c r="V524" s="95" t="str">
        <f t="shared" ref="V524:V587" si="104">IF(T524&lt;&gt;"",$G$6,"")</f>
        <v/>
      </c>
      <c r="W524" s="95" t="str">
        <f t="shared" ref="W524:W587" si="105">IF(T524&lt;&gt;"",Z523*$Z$5,"")</f>
        <v/>
      </c>
      <c r="X524" s="95" t="str">
        <f t="shared" ref="X524:X587" si="106">IF(T524&lt;&gt;"",V524-W524,"")</f>
        <v/>
      </c>
      <c r="Y524" s="95" t="str">
        <f>IF(T524&lt;&gt;"",SUM($X$10:X524),"")</f>
        <v/>
      </c>
      <c r="Z524" s="95" t="str">
        <f t="shared" ref="Z524:Z587" si="107">IF(T524&lt;&gt;"",Z523-X524,"")</f>
        <v/>
      </c>
    </row>
    <row r="525" spans="1:26">
      <c r="A525" s="3" t="str">
        <f t="shared" si="96"/>
        <v/>
      </c>
      <c r="B525" s="12" t="str">
        <f t="shared" si="97"/>
        <v/>
      </c>
      <c r="C525" s="95" t="str">
        <f t="shared" si="98"/>
        <v/>
      </c>
      <c r="D525" s="95" t="str">
        <f t="shared" si="99"/>
        <v/>
      </c>
      <c r="E525" s="95" t="str">
        <f t="shared" si="100"/>
        <v/>
      </c>
      <c r="F525" s="95" t="str">
        <f>IF(A525&lt;&gt;"",SUM($E$10:E525),"")</f>
        <v/>
      </c>
      <c r="G525" s="95" t="str">
        <f t="shared" si="101"/>
        <v/>
      </c>
      <c r="T525" s="3" t="str">
        <f t="shared" si="102"/>
        <v/>
      </c>
      <c r="U525" s="12" t="str">
        <f t="shared" si="103"/>
        <v/>
      </c>
      <c r="V525" s="95" t="str">
        <f t="shared" si="104"/>
        <v/>
      </c>
      <c r="W525" s="95" t="str">
        <f t="shared" si="105"/>
        <v/>
      </c>
      <c r="X525" s="95" t="str">
        <f t="shared" si="106"/>
        <v/>
      </c>
      <c r="Y525" s="95" t="str">
        <f>IF(T525&lt;&gt;"",SUM($X$10:X525),"")</f>
        <v/>
      </c>
      <c r="Z525" s="95" t="str">
        <f t="shared" si="107"/>
        <v/>
      </c>
    </row>
    <row r="526" spans="1:26">
      <c r="A526" s="3" t="str">
        <f t="shared" si="96"/>
        <v/>
      </c>
      <c r="B526" s="12" t="str">
        <f t="shared" si="97"/>
        <v/>
      </c>
      <c r="C526" s="95" t="str">
        <f t="shared" si="98"/>
        <v/>
      </c>
      <c r="D526" s="95" t="str">
        <f t="shared" si="99"/>
        <v/>
      </c>
      <c r="E526" s="95" t="str">
        <f t="shared" si="100"/>
        <v/>
      </c>
      <c r="F526" s="95" t="str">
        <f>IF(A526&lt;&gt;"",SUM($E$10:E526),"")</f>
        <v/>
      </c>
      <c r="G526" s="95" t="str">
        <f t="shared" si="101"/>
        <v/>
      </c>
      <c r="T526" s="3" t="str">
        <f t="shared" si="102"/>
        <v/>
      </c>
      <c r="U526" s="12" t="str">
        <f t="shared" si="103"/>
        <v/>
      </c>
      <c r="V526" s="95" t="str">
        <f t="shared" si="104"/>
        <v/>
      </c>
      <c r="W526" s="95" t="str">
        <f t="shared" si="105"/>
        <v/>
      </c>
      <c r="X526" s="95" t="str">
        <f t="shared" si="106"/>
        <v/>
      </c>
      <c r="Y526" s="95" t="str">
        <f>IF(T526&lt;&gt;"",SUM($X$10:X526),"")</f>
        <v/>
      </c>
      <c r="Z526" s="95" t="str">
        <f t="shared" si="107"/>
        <v/>
      </c>
    </row>
    <row r="527" spans="1:26">
      <c r="A527" s="3" t="str">
        <f t="shared" si="96"/>
        <v/>
      </c>
      <c r="B527" s="12" t="str">
        <f t="shared" si="97"/>
        <v/>
      </c>
      <c r="C527" s="95" t="str">
        <f t="shared" si="98"/>
        <v/>
      </c>
      <c r="D527" s="95" t="str">
        <f t="shared" si="99"/>
        <v/>
      </c>
      <c r="E527" s="95" t="str">
        <f t="shared" si="100"/>
        <v/>
      </c>
      <c r="F527" s="95" t="str">
        <f>IF(A527&lt;&gt;"",SUM($E$10:E527),"")</f>
        <v/>
      </c>
      <c r="G527" s="95" t="str">
        <f t="shared" si="101"/>
        <v/>
      </c>
      <c r="T527" s="3" t="str">
        <f t="shared" si="102"/>
        <v/>
      </c>
      <c r="U527" s="12" t="str">
        <f t="shared" si="103"/>
        <v/>
      </c>
      <c r="V527" s="95" t="str">
        <f t="shared" si="104"/>
        <v/>
      </c>
      <c r="W527" s="95" t="str">
        <f t="shared" si="105"/>
        <v/>
      </c>
      <c r="X527" s="95" t="str">
        <f t="shared" si="106"/>
        <v/>
      </c>
      <c r="Y527" s="95" t="str">
        <f>IF(T527&lt;&gt;"",SUM($X$10:X527),"")</f>
        <v/>
      </c>
      <c r="Z527" s="95" t="str">
        <f t="shared" si="107"/>
        <v/>
      </c>
    </row>
    <row r="528" spans="1:26">
      <c r="A528" s="3" t="str">
        <f t="shared" si="96"/>
        <v/>
      </c>
      <c r="B528" s="12" t="str">
        <f t="shared" si="97"/>
        <v/>
      </c>
      <c r="C528" s="95" t="str">
        <f t="shared" si="98"/>
        <v/>
      </c>
      <c r="D528" s="95" t="str">
        <f t="shared" si="99"/>
        <v/>
      </c>
      <c r="E528" s="95" t="str">
        <f t="shared" si="100"/>
        <v/>
      </c>
      <c r="F528" s="95" t="str">
        <f>IF(A528&lt;&gt;"",SUM($E$10:E528),"")</f>
        <v/>
      </c>
      <c r="G528" s="95" t="str">
        <f t="shared" si="101"/>
        <v/>
      </c>
      <c r="T528" s="3" t="str">
        <f t="shared" si="102"/>
        <v/>
      </c>
      <c r="U528" s="12" t="str">
        <f t="shared" si="103"/>
        <v/>
      </c>
      <c r="V528" s="95" t="str">
        <f t="shared" si="104"/>
        <v/>
      </c>
      <c r="W528" s="95" t="str">
        <f t="shared" si="105"/>
        <v/>
      </c>
      <c r="X528" s="95" t="str">
        <f t="shared" si="106"/>
        <v/>
      </c>
      <c r="Y528" s="95" t="str">
        <f>IF(T528&lt;&gt;"",SUM($X$10:X528),"")</f>
        <v/>
      </c>
      <c r="Z528" s="95" t="str">
        <f t="shared" si="107"/>
        <v/>
      </c>
    </row>
    <row r="529" spans="1:26">
      <c r="A529" s="3" t="str">
        <f t="shared" si="96"/>
        <v/>
      </c>
      <c r="B529" s="12" t="str">
        <f t="shared" si="97"/>
        <v/>
      </c>
      <c r="C529" s="95" t="str">
        <f t="shared" si="98"/>
        <v/>
      </c>
      <c r="D529" s="95" t="str">
        <f t="shared" si="99"/>
        <v/>
      </c>
      <c r="E529" s="95" t="str">
        <f t="shared" si="100"/>
        <v/>
      </c>
      <c r="F529" s="95" t="str">
        <f>IF(A529&lt;&gt;"",SUM($E$10:E529),"")</f>
        <v/>
      </c>
      <c r="G529" s="95" t="str">
        <f t="shared" si="101"/>
        <v/>
      </c>
      <c r="T529" s="3" t="str">
        <f t="shared" si="102"/>
        <v/>
      </c>
      <c r="U529" s="12" t="str">
        <f t="shared" si="103"/>
        <v/>
      </c>
      <c r="V529" s="95" t="str">
        <f t="shared" si="104"/>
        <v/>
      </c>
      <c r="W529" s="95" t="str">
        <f t="shared" si="105"/>
        <v/>
      </c>
      <c r="X529" s="95" t="str">
        <f t="shared" si="106"/>
        <v/>
      </c>
      <c r="Y529" s="95" t="str">
        <f>IF(T529&lt;&gt;"",SUM($X$10:X529),"")</f>
        <v/>
      </c>
      <c r="Z529" s="95" t="str">
        <f t="shared" si="107"/>
        <v/>
      </c>
    </row>
    <row r="530" spans="1:26">
      <c r="A530" s="3" t="str">
        <f t="shared" si="96"/>
        <v/>
      </c>
      <c r="B530" s="12" t="str">
        <f t="shared" si="97"/>
        <v/>
      </c>
      <c r="C530" s="95" t="str">
        <f t="shared" si="98"/>
        <v/>
      </c>
      <c r="D530" s="95" t="str">
        <f t="shared" si="99"/>
        <v/>
      </c>
      <c r="E530" s="95" t="str">
        <f t="shared" si="100"/>
        <v/>
      </c>
      <c r="F530" s="95" t="str">
        <f>IF(A530&lt;&gt;"",SUM($E$10:E530),"")</f>
        <v/>
      </c>
      <c r="G530" s="95" t="str">
        <f t="shared" si="101"/>
        <v/>
      </c>
      <c r="T530" s="3" t="str">
        <f t="shared" si="102"/>
        <v/>
      </c>
      <c r="U530" s="12" t="str">
        <f t="shared" si="103"/>
        <v/>
      </c>
      <c r="V530" s="95" t="str">
        <f t="shared" si="104"/>
        <v/>
      </c>
      <c r="W530" s="95" t="str">
        <f t="shared" si="105"/>
        <v/>
      </c>
      <c r="X530" s="95" t="str">
        <f t="shared" si="106"/>
        <v/>
      </c>
      <c r="Y530" s="95" t="str">
        <f>IF(T530&lt;&gt;"",SUM($X$10:X530),"")</f>
        <v/>
      </c>
      <c r="Z530" s="95" t="str">
        <f t="shared" si="107"/>
        <v/>
      </c>
    </row>
    <row r="531" spans="1:26">
      <c r="A531" s="3" t="str">
        <f t="shared" si="96"/>
        <v/>
      </c>
      <c r="B531" s="12" t="str">
        <f t="shared" si="97"/>
        <v/>
      </c>
      <c r="C531" s="95" t="str">
        <f t="shared" si="98"/>
        <v/>
      </c>
      <c r="D531" s="95" t="str">
        <f t="shared" si="99"/>
        <v/>
      </c>
      <c r="E531" s="95" t="str">
        <f t="shared" si="100"/>
        <v/>
      </c>
      <c r="F531" s="95" t="str">
        <f>IF(A531&lt;&gt;"",SUM($E$10:E531),"")</f>
        <v/>
      </c>
      <c r="G531" s="95" t="str">
        <f t="shared" si="101"/>
        <v/>
      </c>
      <c r="T531" s="3" t="str">
        <f t="shared" si="102"/>
        <v/>
      </c>
      <c r="U531" s="12" t="str">
        <f t="shared" si="103"/>
        <v/>
      </c>
      <c r="V531" s="95" t="str">
        <f t="shared" si="104"/>
        <v/>
      </c>
      <c r="W531" s="95" t="str">
        <f t="shared" si="105"/>
        <v/>
      </c>
      <c r="X531" s="95" t="str">
        <f t="shared" si="106"/>
        <v/>
      </c>
      <c r="Y531" s="95" t="str">
        <f>IF(T531&lt;&gt;"",SUM($X$10:X531),"")</f>
        <v/>
      </c>
      <c r="Z531" s="95" t="str">
        <f t="shared" si="107"/>
        <v/>
      </c>
    </row>
    <row r="532" spans="1:26">
      <c r="A532" s="3" t="str">
        <f t="shared" si="96"/>
        <v/>
      </c>
      <c r="B532" s="12" t="str">
        <f t="shared" si="97"/>
        <v/>
      </c>
      <c r="C532" s="95" t="str">
        <f t="shared" si="98"/>
        <v/>
      </c>
      <c r="D532" s="95" t="str">
        <f t="shared" si="99"/>
        <v/>
      </c>
      <c r="E532" s="95" t="str">
        <f t="shared" si="100"/>
        <v/>
      </c>
      <c r="F532" s="95" t="str">
        <f>IF(A532&lt;&gt;"",SUM($E$10:E532),"")</f>
        <v/>
      </c>
      <c r="G532" s="95" t="str">
        <f t="shared" si="101"/>
        <v/>
      </c>
      <c r="T532" s="3" t="str">
        <f t="shared" si="102"/>
        <v/>
      </c>
      <c r="U532" s="12" t="str">
        <f t="shared" si="103"/>
        <v/>
      </c>
      <c r="V532" s="95" t="str">
        <f t="shared" si="104"/>
        <v/>
      </c>
      <c r="W532" s="95" t="str">
        <f t="shared" si="105"/>
        <v/>
      </c>
      <c r="X532" s="95" t="str">
        <f t="shared" si="106"/>
        <v/>
      </c>
      <c r="Y532" s="95" t="str">
        <f>IF(T532&lt;&gt;"",SUM($X$10:X532),"")</f>
        <v/>
      </c>
      <c r="Z532" s="95" t="str">
        <f t="shared" si="107"/>
        <v/>
      </c>
    </row>
    <row r="533" spans="1:26">
      <c r="A533" s="3" t="str">
        <f t="shared" si="96"/>
        <v/>
      </c>
      <c r="B533" s="12" t="str">
        <f t="shared" si="97"/>
        <v/>
      </c>
      <c r="C533" s="95" t="str">
        <f t="shared" si="98"/>
        <v/>
      </c>
      <c r="D533" s="95" t="str">
        <f t="shared" si="99"/>
        <v/>
      </c>
      <c r="E533" s="95" t="str">
        <f t="shared" si="100"/>
        <v/>
      </c>
      <c r="F533" s="95" t="str">
        <f>IF(A533&lt;&gt;"",SUM($E$10:E533),"")</f>
        <v/>
      </c>
      <c r="G533" s="95" t="str">
        <f t="shared" si="101"/>
        <v/>
      </c>
      <c r="T533" s="3" t="str">
        <f t="shared" si="102"/>
        <v/>
      </c>
      <c r="U533" s="12" t="str">
        <f t="shared" si="103"/>
        <v/>
      </c>
      <c r="V533" s="95" t="str">
        <f t="shared" si="104"/>
        <v/>
      </c>
      <c r="W533" s="95" t="str">
        <f t="shared" si="105"/>
        <v/>
      </c>
      <c r="X533" s="95" t="str">
        <f t="shared" si="106"/>
        <v/>
      </c>
      <c r="Y533" s="95" t="str">
        <f>IF(T533&lt;&gt;"",SUM($X$10:X533),"")</f>
        <v/>
      </c>
      <c r="Z533" s="95" t="str">
        <f t="shared" si="107"/>
        <v/>
      </c>
    </row>
    <row r="534" spans="1:26">
      <c r="A534" s="3" t="str">
        <f t="shared" si="96"/>
        <v/>
      </c>
      <c r="B534" s="12" t="str">
        <f t="shared" si="97"/>
        <v/>
      </c>
      <c r="C534" s="95" t="str">
        <f t="shared" si="98"/>
        <v/>
      </c>
      <c r="D534" s="95" t="str">
        <f t="shared" si="99"/>
        <v/>
      </c>
      <c r="E534" s="95" t="str">
        <f t="shared" si="100"/>
        <v/>
      </c>
      <c r="F534" s="95" t="str">
        <f>IF(A534&lt;&gt;"",SUM($E$10:E534),"")</f>
        <v/>
      </c>
      <c r="G534" s="95" t="str">
        <f t="shared" si="101"/>
        <v/>
      </c>
      <c r="T534" s="3" t="str">
        <f t="shared" si="102"/>
        <v/>
      </c>
      <c r="U534" s="12" t="str">
        <f t="shared" si="103"/>
        <v/>
      </c>
      <c r="V534" s="95" t="str">
        <f t="shared" si="104"/>
        <v/>
      </c>
      <c r="W534" s="95" t="str">
        <f t="shared" si="105"/>
        <v/>
      </c>
      <c r="X534" s="95" t="str">
        <f t="shared" si="106"/>
        <v/>
      </c>
      <c r="Y534" s="95" t="str">
        <f>IF(T534&lt;&gt;"",SUM($X$10:X534),"")</f>
        <v/>
      </c>
      <c r="Z534" s="95" t="str">
        <f t="shared" si="107"/>
        <v/>
      </c>
    </row>
    <row r="535" spans="1:26">
      <c r="A535" s="3" t="str">
        <f t="shared" si="96"/>
        <v/>
      </c>
      <c r="B535" s="12" t="str">
        <f t="shared" si="97"/>
        <v/>
      </c>
      <c r="C535" s="95" t="str">
        <f t="shared" si="98"/>
        <v/>
      </c>
      <c r="D535" s="95" t="str">
        <f t="shared" si="99"/>
        <v/>
      </c>
      <c r="E535" s="95" t="str">
        <f t="shared" si="100"/>
        <v/>
      </c>
      <c r="F535" s="95" t="str">
        <f>IF(A535&lt;&gt;"",SUM($E$10:E535),"")</f>
        <v/>
      </c>
      <c r="G535" s="95" t="str">
        <f t="shared" si="101"/>
        <v/>
      </c>
      <c r="T535" s="3" t="str">
        <f t="shared" si="102"/>
        <v/>
      </c>
      <c r="U535" s="12" t="str">
        <f t="shared" si="103"/>
        <v/>
      </c>
      <c r="V535" s="95" t="str">
        <f t="shared" si="104"/>
        <v/>
      </c>
      <c r="W535" s="95" t="str">
        <f t="shared" si="105"/>
        <v/>
      </c>
      <c r="X535" s="95" t="str">
        <f t="shared" si="106"/>
        <v/>
      </c>
      <c r="Y535" s="95" t="str">
        <f>IF(T535&lt;&gt;"",SUM($X$10:X535),"")</f>
        <v/>
      </c>
      <c r="Z535" s="95" t="str">
        <f t="shared" si="107"/>
        <v/>
      </c>
    </row>
    <row r="536" spans="1:26">
      <c r="A536" s="3" t="str">
        <f t="shared" si="96"/>
        <v/>
      </c>
      <c r="B536" s="12" t="str">
        <f t="shared" si="97"/>
        <v/>
      </c>
      <c r="C536" s="95" t="str">
        <f t="shared" si="98"/>
        <v/>
      </c>
      <c r="D536" s="95" t="str">
        <f t="shared" si="99"/>
        <v/>
      </c>
      <c r="E536" s="95" t="str">
        <f t="shared" si="100"/>
        <v/>
      </c>
      <c r="F536" s="95" t="str">
        <f>IF(A536&lt;&gt;"",SUM($E$10:E536),"")</f>
        <v/>
      </c>
      <c r="G536" s="95" t="str">
        <f t="shared" si="101"/>
        <v/>
      </c>
      <c r="T536" s="3" t="str">
        <f t="shared" si="102"/>
        <v/>
      </c>
      <c r="U536" s="12" t="str">
        <f t="shared" si="103"/>
        <v/>
      </c>
      <c r="V536" s="95" t="str">
        <f t="shared" si="104"/>
        <v/>
      </c>
      <c r="W536" s="95" t="str">
        <f t="shared" si="105"/>
        <v/>
      </c>
      <c r="X536" s="95" t="str">
        <f t="shared" si="106"/>
        <v/>
      </c>
      <c r="Y536" s="95" t="str">
        <f>IF(T536&lt;&gt;"",SUM($X$10:X536),"")</f>
        <v/>
      </c>
      <c r="Z536" s="95" t="str">
        <f t="shared" si="107"/>
        <v/>
      </c>
    </row>
    <row r="537" spans="1:26">
      <c r="A537" s="3" t="str">
        <f t="shared" si="96"/>
        <v/>
      </c>
      <c r="B537" s="12" t="str">
        <f t="shared" si="97"/>
        <v/>
      </c>
      <c r="C537" s="95" t="str">
        <f t="shared" si="98"/>
        <v/>
      </c>
      <c r="D537" s="95" t="str">
        <f t="shared" si="99"/>
        <v/>
      </c>
      <c r="E537" s="95" t="str">
        <f t="shared" si="100"/>
        <v/>
      </c>
      <c r="F537" s="95" t="str">
        <f>IF(A537&lt;&gt;"",SUM($E$10:E537),"")</f>
        <v/>
      </c>
      <c r="G537" s="95" t="str">
        <f t="shared" si="101"/>
        <v/>
      </c>
      <c r="T537" s="3" t="str">
        <f t="shared" si="102"/>
        <v/>
      </c>
      <c r="U537" s="12" t="str">
        <f t="shared" si="103"/>
        <v/>
      </c>
      <c r="V537" s="95" t="str">
        <f t="shared" si="104"/>
        <v/>
      </c>
      <c r="W537" s="95" t="str">
        <f t="shared" si="105"/>
        <v/>
      </c>
      <c r="X537" s="95" t="str">
        <f t="shared" si="106"/>
        <v/>
      </c>
      <c r="Y537" s="95" t="str">
        <f>IF(T537&lt;&gt;"",SUM($X$10:X537),"")</f>
        <v/>
      </c>
      <c r="Z537" s="95" t="str">
        <f t="shared" si="107"/>
        <v/>
      </c>
    </row>
    <row r="538" spans="1:26">
      <c r="A538" s="3" t="str">
        <f t="shared" si="96"/>
        <v/>
      </c>
      <c r="B538" s="12" t="str">
        <f t="shared" si="97"/>
        <v/>
      </c>
      <c r="C538" s="95" t="str">
        <f t="shared" si="98"/>
        <v/>
      </c>
      <c r="D538" s="95" t="str">
        <f t="shared" si="99"/>
        <v/>
      </c>
      <c r="E538" s="95" t="str">
        <f t="shared" si="100"/>
        <v/>
      </c>
      <c r="F538" s="95" t="str">
        <f>IF(A538&lt;&gt;"",SUM($E$10:E538),"")</f>
        <v/>
      </c>
      <c r="G538" s="95" t="str">
        <f t="shared" si="101"/>
        <v/>
      </c>
      <c r="T538" s="3" t="str">
        <f t="shared" si="102"/>
        <v/>
      </c>
      <c r="U538" s="12" t="str">
        <f t="shared" si="103"/>
        <v/>
      </c>
      <c r="V538" s="95" t="str">
        <f t="shared" si="104"/>
        <v/>
      </c>
      <c r="W538" s="95" t="str">
        <f t="shared" si="105"/>
        <v/>
      </c>
      <c r="X538" s="95" t="str">
        <f t="shared" si="106"/>
        <v/>
      </c>
      <c r="Y538" s="95" t="str">
        <f>IF(T538&lt;&gt;"",SUM($X$10:X538),"")</f>
        <v/>
      </c>
      <c r="Z538" s="95" t="str">
        <f t="shared" si="107"/>
        <v/>
      </c>
    </row>
    <row r="539" spans="1:26">
      <c r="A539" s="3" t="str">
        <f t="shared" si="96"/>
        <v/>
      </c>
      <c r="B539" s="12" t="str">
        <f t="shared" si="97"/>
        <v/>
      </c>
      <c r="C539" s="95" t="str">
        <f t="shared" si="98"/>
        <v/>
      </c>
      <c r="D539" s="95" t="str">
        <f t="shared" si="99"/>
        <v/>
      </c>
      <c r="E539" s="95" t="str">
        <f t="shared" si="100"/>
        <v/>
      </c>
      <c r="F539" s="95" t="str">
        <f>IF(A539&lt;&gt;"",SUM($E$10:E539),"")</f>
        <v/>
      </c>
      <c r="G539" s="95" t="str">
        <f t="shared" si="101"/>
        <v/>
      </c>
      <c r="T539" s="3" t="str">
        <f t="shared" si="102"/>
        <v/>
      </c>
      <c r="U539" s="12" t="str">
        <f t="shared" si="103"/>
        <v/>
      </c>
      <c r="V539" s="95" t="str">
        <f t="shared" si="104"/>
        <v/>
      </c>
      <c r="W539" s="95" t="str">
        <f t="shared" si="105"/>
        <v/>
      </c>
      <c r="X539" s="95" t="str">
        <f t="shared" si="106"/>
        <v/>
      </c>
      <c r="Y539" s="95" t="str">
        <f>IF(T539&lt;&gt;"",SUM($X$10:X539),"")</f>
        <v/>
      </c>
      <c r="Z539" s="95" t="str">
        <f t="shared" si="107"/>
        <v/>
      </c>
    </row>
    <row r="540" spans="1:26">
      <c r="A540" s="3" t="str">
        <f t="shared" si="96"/>
        <v/>
      </c>
      <c r="B540" s="12" t="str">
        <f t="shared" si="97"/>
        <v/>
      </c>
      <c r="C540" s="95" t="str">
        <f t="shared" si="98"/>
        <v/>
      </c>
      <c r="D540" s="95" t="str">
        <f t="shared" si="99"/>
        <v/>
      </c>
      <c r="E540" s="95" t="str">
        <f t="shared" si="100"/>
        <v/>
      </c>
      <c r="F540" s="95" t="str">
        <f>IF(A540&lt;&gt;"",SUM($E$10:E540),"")</f>
        <v/>
      </c>
      <c r="G540" s="95" t="str">
        <f t="shared" si="101"/>
        <v/>
      </c>
      <c r="T540" s="3" t="str">
        <f t="shared" si="102"/>
        <v/>
      </c>
      <c r="U540" s="12" t="str">
        <f t="shared" si="103"/>
        <v/>
      </c>
      <c r="V540" s="95" t="str">
        <f t="shared" si="104"/>
        <v/>
      </c>
      <c r="W540" s="95" t="str">
        <f t="shared" si="105"/>
        <v/>
      </c>
      <c r="X540" s="95" t="str">
        <f t="shared" si="106"/>
        <v/>
      </c>
      <c r="Y540" s="95" t="str">
        <f>IF(T540&lt;&gt;"",SUM($X$10:X540),"")</f>
        <v/>
      </c>
      <c r="Z540" s="95" t="str">
        <f t="shared" si="107"/>
        <v/>
      </c>
    </row>
    <row r="541" spans="1:26">
      <c r="A541" s="3" t="str">
        <f t="shared" si="96"/>
        <v/>
      </c>
      <c r="B541" s="12" t="str">
        <f t="shared" si="97"/>
        <v/>
      </c>
      <c r="C541" s="95" t="str">
        <f t="shared" si="98"/>
        <v/>
      </c>
      <c r="D541" s="95" t="str">
        <f t="shared" si="99"/>
        <v/>
      </c>
      <c r="E541" s="95" t="str">
        <f t="shared" si="100"/>
        <v/>
      </c>
      <c r="F541" s="95" t="str">
        <f>IF(A541&lt;&gt;"",SUM($E$10:E541),"")</f>
        <v/>
      </c>
      <c r="G541" s="95" t="str">
        <f t="shared" si="101"/>
        <v/>
      </c>
      <c r="T541" s="3" t="str">
        <f t="shared" si="102"/>
        <v/>
      </c>
      <c r="U541" s="12" t="str">
        <f t="shared" si="103"/>
        <v/>
      </c>
      <c r="V541" s="95" t="str">
        <f t="shared" si="104"/>
        <v/>
      </c>
      <c r="W541" s="95" t="str">
        <f t="shared" si="105"/>
        <v/>
      </c>
      <c r="X541" s="95" t="str">
        <f t="shared" si="106"/>
        <v/>
      </c>
      <c r="Y541" s="95" t="str">
        <f>IF(T541&lt;&gt;"",SUM($X$10:X541),"")</f>
        <v/>
      </c>
      <c r="Z541" s="95" t="str">
        <f t="shared" si="107"/>
        <v/>
      </c>
    </row>
    <row r="542" spans="1:26">
      <c r="A542" s="3" t="str">
        <f t="shared" si="96"/>
        <v/>
      </c>
      <c r="B542" s="12" t="str">
        <f t="shared" si="97"/>
        <v/>
      </c>
      <c r="C542" s="95" t="str">
        <f t="shared" si="98"/>
        <v/>
      </c>
      <c r="D542" s="95" t="str">
        <f t="shared" si="99"/>
        <v/>
      </c>
      <c r="E542" s="95" t="str">
        <f t="shared" si="100"/>
        <v/>
      </c>
      <c r="F542" s="95" t="str">
        <f>IF(A542&lt;&gt;"",SUM($E$10:E542),"")</f>
        <v/>
      </c>
      <c r="G542" s="95" t="str">
        <f t="shared" si="101"/>
        <v/>
      </c>
      <c r="T542" s="3" t="str">
        <f t="shared" si="102"/>
        <v/>
      </c>
      <c r="U542" s="12" t="str">
        <f t="shared" si="103"/>
        <v/>
      </c>
      <c r="V542" s="95" t="str">
        <f t="shared" si="104"/>
        <v/>
      </c>
      <c r="W542" s="95" t="str">
        <f t="shared" si="105"/>
        <v/>
      </c>
      <c r="X542" s="95" t="str">
        <f t="shared" si="106"/>
        <v/>
      </c>
      <c r="Y542" s="95" t="str">
        <f>IF(T542&lt;&gt;"",SUM($X$10:X542),"")</f>
        <v/>
      </c>
      <c r="Z542" s="95" t="str">
        <f t="shared" si="107"/>
        <v/>
      </c>
    </row>
    <row r="543" spans="1:26">
      <c r="A543" s="3" t="str">
        <f t="shared" si="96"/>
        <v/>
      </c>
      <c r="B543" s="12" t="str">
        <f t="shared" si="97"/>
        <v/>
      </c>
      <c r="C543" s="95" t="str">
        <f t="shared" si="98"/>
        <v/>
      </c>
      <c r="D543" s="95" t="str">
        <f t="shared" si="99"/>
        <v/>
      </c>
      <c r="E543" s="95" t="str">
        <f t="shared" si="100"/>
        <v/>
      </c>
      <c r="F543" s="95" t="str">
        <f>IF(A543&lt;&gt;"",SUM($E$10:E543),"")</f>
        <v/>
      </c>
      <c r="G543" s="95" t="str">
        <f t="shared" si="101"/>
        <v/>
      </c>
      <c r="T543" s="3" t="str">
        <f t="shared" si="102"/>
        <v/>
      </c>
      <c r="U543" s="12" t="str">
        <f t="shared" si="103"/>
        <v/>
      </c>
      <c r="V543" s="95" t="str">
        <f t="shared" si="104"/>
        <v/>
      </c>
      <c r="W543" s="95" t="str">
        <f t="shared" si="105"/>
        <v/>
      </c>
      <c r="X543" s="95" t="str">
        <f t="shared" si="106"/>
        <v/>
      </c>
      <c r="Y543" s="95" t="str">
        <f>IF(T543&lt;&gt;"",SUM($X$10:X543),"")</f>
        <v/>
      </c>
      <c r="Z543" s="95" t="str">
        <f t="shared" si="107"/>
        <v/>
      </c>
    </row>
    <row r="544" spans="1:26">
      <c r="A544" s="3" t="str">
        <f t="shared" si="96"/>
        <v/>
      </c>
      <c r="B544" s="12" t="str">
        <f t="shared" si="97"/>
        <v/>
      </c>
      <c r="C544" s="95" t="str">
        <f t="shared" si="98"/>
        <v/>
      </c>
      <c r="D544" s="95" t="str">
        <f t="shared" si="99"/>
        <v/>
      </c>
      <c r="E544" s="95" t="str">
        <f t="shared" si="100"/>
        <v/>
      </c>
      <c r="F544" s="95" t="str">
        <f>IF(A544&lt;&gt;"",SUM($E$10:E544),"")</f>
        <v/>
      </c>
      <c r="G544" s="95" t="str">
        <f t="shared" si="101"/>
        <v/>
      </c>
      <c r="T544" s="3" t="str">
        <f t="shared" si="102"/>
        <v/>
      </c>
      <c r="U544" s="12" t="str">
        <f t="shared" si="103"/>
        <v/>
      </c>
      <c r="V544" s="95" t="str">
        <f t="shared" si="104"/>
        <v/>
      </c>
      <c r="W544" s="95" t="str">
        <f t="shared" si="105"/>
        <v/>
      </c>
      <c r="X544" s="95" t="str">
        <f t="shared" si="106"/>
        <v/>
      </c>
      <c r="Y544" s="95" t="str">
        <f>IF(T544&lt;&gt;"",SUM($X$10:X544),"")</f>
        <v/>
      </c>
      <c r="Z544" s="95" t="str">
        <f t="shared" si="107"/>
        <v/>
      </c>
    </row>
    <row r="545" spans="1:26">
      <c r="A545" s="3" t="str">
        <f t="shared" si="96"/>
        <v/>
      </c>
      <c r="B545" s="12" t="str">
        <f t="shared" si="97"/>
        <v/>
      </c>
      <c r="C545" s="95" t="str">
        <f t="shared" si="98"/>
        <v/>
      </c>
      <c r="D545" s="95" t="str">
        <f t="shared" si="99"/>
        <v/>
      </c>
      <c r="E545" s="95" t="str">
        <f t="shared" si="100"/>
        <v/>
      </c>
      <c r="F545" s="95" t="str">
        <f>IF(A545&lt;&gt;"",SUM($E$10:E545),"")</f>
        <v/>
      </c>
      <c r="G545" s="95" t="str">
        <f t="shared" si="101"/>
        <v/>
      </c>
      <c r="T545" s="3" t="str">
        <f t="shared" si="102"/>
        <v/>
      </c>
      <c r="U545" s="12" t="str">
        <f t="shared" si="103"/>
        <v/>
      </c>
      <c r="V545" s="95" t="str">
        <f t="shared" si="104"/>
        <v/>
      </c>
      <c r="W545" s="95" t="str">
        <f t="shared" si="105"/>
        <v/>
      </c>
      <c r="X545" s="95" t="str">
        <f t="shared" si="106"/>
        <v/>
      </c>
      <c r="Y545" s="95" t="str">
        <f>IF(T545&lt;&gt;"",SUM($X$10:X545),"")</f>
        <v/>
      </c>
      <c r="Z545" s="95" t="str">
        <f t="shared" si="107"/>
        <v/>
      </c>
    </row>
    <row r="546" spans="1:26">
      <c r="A546" s="3" t="str">
        <f t="shared" si="96"/>
        <v/>
      </c>
      <c r="B546" s="12" t="str">
        <f t="shared" si="97"/>
        <v/>
      </c>
      <c r="C546" s="95" t="str">
        <f t="shared" si="98"/>
        <v/>
      </c>
      <c r="D546" s="95" t="str">
        <f t="shared" si="99"/>
        <v/>
      </c>
      <c r="E546" s="95" t="str">
        <f t="shared" si="100"/>
        <v/>
      </c>
      <c r="F546" s="95" t="str">
        <f>IF(A546&lt;&gt;"",SUM($E$10:E546),"")</f>
        <v/>
      </c>
      <c r="G546" s="95" t="str">
        <f t="shared" si="101"/>
        <v/>
      </c>
      <c r="T546" s="3" t="str">
        <f t="shared" si="102"/>
        <v/>
      </c>
      <c r="U546" s="12" t="str">
        <f t="shared" si="103"/>
        <v/>
      </c>
      <c r="V546" s="95" t="str">
        <f t="shared" si="104"/>
        <v/>
      </c>
      <c r="W546" s="95" t="str">
        <f t="shared" si="105"/>
        <v/>
      </c>
      <c r="X546" s="95" t="str">
        <f t="shared" si="106"/>
        <v/>
      </c>
      <c r="Y546" s="95" t="str">
        <f>IF(T546&lt;&gt;"",SUM($X$10:X546),"")</f>
        <v/>
      </c>
      <c r="Z546" s="95" t="str">
        <f t="shared" si="107"/>
        <v/>
      </c>
    </row>
    <row r="547" spans="1:26">
      <c r="A547" s="3" t="str">
        <f t="shared" si="96"/>
        <v/>
      </c>
      <c r="B547" s="12" t="str">
        <f t="shared" si="97"/>
        <v/>
      </c>
      <c r="C547" s="95" t="str">
        <f t="shared" si="98"/>
        <v/>
      </c>
      <c r="D547" s="95" t="str">
        <f t="shared" si="99"/>
        <v/>
      </c>
      <c r="E547" s="95" t="str">
        <f t="shared" si="100"/>
        <v/>
      </c>
      <c r="F547" s="95" t="str">
        <f>IF(A547&lt;&gt;"",SUM($E$10:E547),"")</f>
        <v/>
      </c>
      <c r="G547" s="95" t="str">
        <f t="shared" si="101"/>
        <v/>
      </c>
      <c r="T547" s="3" t="str">
        <f t="shared" si="102"/>
        <v/>
      </c>
      <c r="U547" s="12" t="str">
        <f t="shared" si="103"/>
        <v/>
      </c>
      <c r="V547" s="95" t="str">
        <f t="shared" si="104"/>
        <v/>
      </c>
      <c r="W547" s="95" t="str">
        <f t="shared" si="105"/>
        <v/>
      </c>
      <c r="X547" s="95" t="str">
        <f t="shared" si="106"/>
        <v/>
      </c>
      <c r="Y547" s="95" t="str">
        <f>IF(T547&lt;&gt;"",SUM($X$10:X547),"")</f>
        <v/>
      </c>
      <c r="Z547" s="95" t="str">
        <f t="shared" si="107"/>
        <v/>
      </c>
    </row>
    <row r="548" spans="1:26">
      <c r="A548" s="3" t="str">
        <f t="shared" si="96"/>
        <v/>
      </c>
      <c r="B548" s="12" t="str">
        <f t="shared" si="97"/>
        <v/>
      </c>
      <c r="C548" s="95" t="str">
        <f t="shared" si="98"/>
        <v/>
      </c>
      <c r="D548" s="95" t="str">
        <f t="shared" si="99"/>
        <v/>
      </c>
      <c r="E548" s="95" t="str">
        <f t="shared" si="100"/>
        <v/>
      </c>
      <c r="F548" s="95" t="str">
        <f>IF(A548&lt;&gt;"",SUM($E$10:E548),"")</f>
        <v/>
      </c>
      <c r="G548" s="95" t="str">
        <f t="shared" si="101"/>
        <v/>
      </c>
      <c r="T548" s="3" t="str">
        <f t="shared" si="102"/>
        <v/>
      </c>
      <c r="U548" s="12" t="str">
        <f t="shared" si="103"/>
        <v/>
      </c>
      <c r="V548" s="95" t="str">
        <f t="shared" si="104"/>
        <v/>
      </c>
      <c r="W548" s="95" t="str">
        <f t="shared" si="105"/>
        <v/>
      </c>
      <c r="X548" s="95" t="str">
        <f t="shared" si="106"/>
        <v/>
      </c>
      <c r="Y548" s="95" t="str">
        <f>IF(T548&lt;&gt;"",SUM($X$10:X548),"")</f>
        <v/>
      </c>
      <c r="Z548" s="95" t="str">
        <f t="shared" si="107"/>
        <v/>
      </c>
    </row>
    <row r="549" spans="1:26">
      <c r="A549" s="3" t="str">
        <f t="shared" si="96"/>
        <v/>
      </c>
      <c r="B549" s="12" t="str">
        <f t="shared" si="97"/>
        <v/>
      </c>
      <c r="C549" s="95" t="str">
        <f t="shared" si="98"/>
        <v/>
      </c>
      <c r="D549" s="95" t="str">
        <f t="shared" si="99"/>
        <v/>
      </c>
      <c r="E549" s="95" t="str">
        <f t="shared" si="100"/>
        <v/>
      </c>
      <c r="F549" s="95" t="str">
        <f>IF(A549&lt;&gt;"",SUM($E$10:E549),"")</f>
        <v/>
      </c>
      <c r="G549" s="95" t="str">
        <f t="shared" si="101"/>
        <v/>
      </c>
      <c r="T549" s="3" t="str">
        <f t="shared" si="102"/>
        <v/>
      </c>
      <c r="U549" s="12" t="str">
        <f t="shared" si="103"/>
        <v/>
      </c>
      <c r="V549" s="95" t="str">
        <f t="shared" si="104"/>
        <v/>
      </c>
      <c r="W549" s="95" t="str">
        <f t="shared" si="105"/>
        <v/>
      </c>
      <c r="X549" s="95" t="str">
        <f t="shared" si="106"/>
        <v/>
      </c>
      <c r="Y549" s="95" t="str">
        <f>IF(T549&lt;&gt;"",SUM($X$10:X549),"")</f>
        <v/>
      </c>
      <c r="Z549" s="95" t="str">
        <f t="shared" si="107"/>
        <v/>
      </c>
    </row>
    <row r="550" spans="1:26">
      <c r="A550" s="3" t="str">
        <f t="shared" si="96"/>
        <v/>
      </c>
      <c r="B550" s="12" t="str">
        <f t="shared" si="97"/>
        <v/>
      </c>
      <c r="C550" s="95" t="str">
        <f t="shared" si="98"/>
        <v/>
      </c>
      <c r="D550" s="95" t="str">
        <f t="shared" si="99"/>
        <v/>
      </c>
      <c r="E550" s="95" t="str">
        <f t="shared" si="100"/>
        <v/>
      </c>
      <c r="F550" s="95" t="str">
        <f>IF(A550&lt;&gt;"",SUM($E$10:E550),"")</f>
        <v/>
      </c>
      <c r="G550" s="95" t="str">
        <f t="shared" si="101"/>
        <v/>
      </c>
      <c r="T550" s="3" t="str">
        <f t="shared" si="102"/>
        <v/>
      </c>
      <c r="U550" s="12" t="str">
        <f t="shared" si="103"/>
        <v/>
      </c>
      <c r="V550" s="95" t="str">
        <f t="shared" si="104"/>
        <v/>
      </c>
      <c r="W550" s="95" t="str">
        <f t="shared" si="105"/>
        <v/>
      </c>
      <c r="X550" s="95" t="str">
        <f t="shared" si="106"/>
        <v/>
      </c>
      <c r="Y550" s="95" t="str">
        <f>IF(T550&lt;&gt;"",SUM($X$10:X550),"")</f>
        <v/>
      </c>
      <c r="Z550" s="95" t="str">
        <f t="shared" si="107"/>
        <v/>
      </c>
    </row>
    <row r="551" spans="1:26">
      <c r="A551" s="3" t="str">
        <f t="shared" si="96"/>
        <v/>
      </c>
      <c r="B551" s="12" t="str">
        <f t="shared" si="97"/>
        <v/>
      </c>
      <c r="C551" s="95" t="str">
        <f t="shared" si="98"/>
        <v/>
      </c>
      <c r="D551" s="95" t="str">
        <f t="shared" si="99"/>
        <v/>
      </c>
      <c r="E551" s="95" t="str">
        <f t="shared" si="100"/>
        <v/>
      </c>
      <c r="F551" s="95" t="str">
        <f>IF(A551&lt;&gt;"",SUM($E$10:E551),"")</f>
        <v/>
      </c>
      <c r="G551" s="95" t="str">
        <f t="shared" si="101"/>
        <v/>
      </c>
      <c r="T551" s="3" t="str">
        <f t="shared" si="102"/>
        <v/>
      </c>
      <c r="U551" s="12" t="str">
        <f t="shared" si="103"/>
        <v/>
      </c>
      <c r="V551" s="95" t="str">
        <f t="shared" si="104"/>
        <v/>
      </c>
      <c r="W551" s="95" t="str">
        <f t="shared" si="105"/>
        <v/>
      </c>
      <c r="X551" s="95" t="str">
        <f t="shared" si="106"/>
        <v/>
      </c>
      <c r="Y551" s="95" t="str">
        <f>IF(T551&lt;&gt;"",SUM($X$10:X551),"")</f>
        <v/>
      </c>
      <c r="Z551" s="95" t="str">
        <f t="shared" si="107"/>
        <v/>
      </c>
    </row>
    <row r="552" spans="1:26">
      <c r="A552" s="3" t="str">
        <f t="shared" si="96"/>
        <v/>
      </c>
      <c r="B552" s="12" t="str">
        <f t="shared" si="97"/>
        <v/>
      </c>
      <c r="C552" s="95" t="str">
        <f t="shared" si="98"/>
        <v/>
      </c>
      <c r="D552" s="95" t="str">
        <f t="shared" si="99"/>
        <v/>
      </c>
      <c r="E552" s="95" t="str">
        <f t="shared" si="100"/>
        <v/>
      </c>
      <c r="F552" s="95" t="str">
        <f>IF(A552&lt;&gt;"",SUM($E$10:E552),"")</f>
        <v/>
      </c>
      <c r="G552" s="95" t="str">
        <f t="shared" si="101"/>
        <v/>
      </c>
      <c r="T552" s="3" t="str">
        <f t="shared" si="102"/>
        <v/>
      </c>
      <c r="U552" s="12" t="str">
        <f t="shared" si="103"/>
        <v/>
      </c>
      <c r="V552" s="95" t="str">
        <f t="shared" si="104"/>
        <v/>
      </c>
      <c r="W552" s="95" t="str">
        <f t="shared" si="105"/>
        <v/>
      </c>
      <c r="X552" s="95" t="str">
        <f t="shared" si="106"/>
        <v/>
      </c>
      <c r="Y552" s="95" t="str">
        <f>IF(T552&lt;&gt;"",SUM($X$10:X552),"")</f>
        <v/>
      </c>
      <c r="Z552" s="95" t="str">
        <f t="shared" si="107"/>
        <v/>
      </c>
    </row>
    <row r="553" spans="1:26">
      <c r="A553" s="3" t="str">
        <f t="shared" si="96"/>
        <v/>
      </c>
      <c r="B553" s="12" t="str">
        <f t="shared" si="97"/>
        <v/>
      </c>
      <c r="C553" s="95" t="str">
        <f t="shared" si="98"/>
        <v/>
      </c>
      <c r="D553" s="95" t="str">
        <f t="shared" si="99"/>
        <v/>
      </c>
      <c r="E553" s="95" t="str">
        <f t="shared" si="100"/>
        <v/>
      </c>
      <c r="F553" s="95" t="str">
        <f>IF(A553&lt;&gt;"",SUM($E$10:E553),"")</f>
        <v/>
      </c>
      <c r="G553" s="95" t="str">
        <f t="shared" si="101"/>
        <v/>
      </c>
      <c r="T553" s="3" t="str">
        <f t="shared" si="102"/>
        <v/>
      </c>
      <c r="U553" s="12" t="str">
        <f t="shared" si="103"/>
        <v/>
      </c>
      <c r="V553" s="95" t="str">
        <f t="shared" si="104"/>
        <v/>
      </c>
      <c r="W553" s="95" t="str">
        <f t="shared" si="105"/>
        <v/>
      </c>
      <c r="X553" s="95" t="str">
        <f t="shared" si="106"/>
        <v/>
      </c>
      <c r="Y553" s="95" t="str">
        <f>IF(T553&lt;&gt;"",SUM($X$10:X553),"")</f>
        <v/>
      </c>
      <c r="Z553" s="95" t="str">
        <f t="shared" si="107"/>
        <v/>
      </c>
    </row>
    <row r="554" spans="1:26">
      <c r="A554" s="3" t="str">
        <f t="shared" si="96"/>
        <v/>
      </c>
      <c r="B554" s="12" t="str">
        <f t="shared" si="97"/>
        <v/>
      </c>
      <c r="C554" s="95" t="str">
        <f t="shared" si="98"/>
        <v/>
      </c>
      <c r="D554" s="95" t="str">
        <f t="shared" si="99"/>
        <v/>
      </c>
      <c r="E554" s="95" t="str">
        <f t="shared" si="100"/>
        <v/>
      </c>
      <c r="F554" s="95" t="str">
        <f>IF(A554&lt;&gt;"",SUM($E$10:E554),"")</f>
        <v/>
      </c>
      <c r="G554" s="95" t="str">
        <f t="shared" si="101"/>
        <v/>
      </c>
      <c r="T554" s="3" t="str">
        <f t="shared" si="102"/>
        <v/>
      </c>
      <c r="U554" s="12" t="str">
        <f t="shared" si="103"/>
        <v/>
      </c>
      <c r="V554" s="95" t="str">
        <f t="shared" si="104"/>
        <v/>
      </c>
      <c r="W554" s="95" t="str">
        <f t="shared" si="105"/>
        <v/>
      </c>
      <c r="X554" s="95" t="str">
        <f t="shared" si="106"/>
        <v/>
      </c>
      <c r="Y554" s="95" t="str">
        <f>IF(T554&lt;&gt;"",SUM($X$10:X554),"")</f>
        <v/>
      </c>
      <c r="Z554" s="95" t="str">
        <f t="shared" si="107"/>
        <v/>
      </c>
    </row>
    <row r="555" spans="1:26">
      <c r="A555" s="3" t="str">
        <f t="shared" si="96"/>
        <v/>
      </c>
      <c r="B555" s="12" t="str">
        <f t="shared" si="97"/>
        <v/>
      </c>
      <c r="C555" s="95" t="str">
        <f t="shared" si="98"/>
        <v/>
      </c>
      <c r="D555" s="95" t="str">
        <f t="shared" si="99"/>
        <v/>
      </c>
      <c r="E555" s="95" t="str">
        <f t="shared" si="100"/>
        <v/>
      </c>
      <c r="F555" s="95" t="str">
        <f>IF(A555&lt;&gt;"",SUM($E$10:E555),"")</f>
        <v/>
      </c>
      <c r="G555" s="95" t="str">
        <f t="shared" si="101"/>
        <v/>
      </c>
      <c r="T555" s="3" t="str">
        <f t="shared" si="102"/>
        <v/>
      </c>
      <c r="U555" s="12" t="str">
        <f t="shared" si="103"/>
        <v/>
      </c>
      <c r="V555" s="95" t="str">
        <f t="shared" si="104"/>
        <v/>
      </c>
      <c r="W555" s="95" t="str">
        <f t="shared" si="105"/>
        <v/>
      </c>
      <c r="X555" s="95" t="str">
        <f t="shared" si="106"/>
        <v/>
      </c>
      <c r="Y555" s="95" t="str">
        <f>IF(T555&lt;&gt;"",SUM($X$10:X555),"")</f>
        <v/>
      </c>
      <c r="Z555" s="95" t="str">
        <f t="shared" si="107"/>
        <v/>
      </c>
    </row>
    <row r="556" spans="1:26">
      <c r="A556" s="3" t="str">
        <f t="shared" si="96"/>
        <v/>
      </c>
      <c r="B556" s="12" t="str">
        <f t="shared" si="97"/>
        <v/>
      </c>
      <c r="C556" s="95" t="str">
        <f t="shared" si="98"/>
        <v/>
      </c>
      <c r="D556" s="95" t="str">
        <f t="shared" si="99"/>
        <v/>
      </c>
      <c r="E556" s="95" t="str">
        <f t="shared" si="100"/>
        <v/>
      </c>
      <c r="F556" s="95" t="str">
        <f>IF(A556&lt;&gt;"",SUM($E$10:E556),"")</f>
        <v/>
      </c>
      <c r="G556" s="95" t="str">
        <f t="shared" si="101"/>
        <v/>
      </c>
      <c r="T556" s="3" t="str">
        <f t="shared" si="102"/>
        <v/>
      </c>
      <c r="U556" s="12" t="str">
        <f t="shared" si="103"/>
        <v/>
      </c>
      <c r="V556" s="95" t="str">
        <f t="shared" si="104"/>
        <v/>
      </c>
      <c r="W556" s="95" t="str">
        <f t="shared" si="105"/>
        <v/>
      </c>
      <c r="X556" s="95" t="str">
        <f t="shared" si="106"/>
        <v/>
      </c>
      <c r="Y556" s="95" t="str">
        <f>IF(T556&lt;&gt;"",SUM($X$10:X556),"")</f>
        <v/>
      </c>
      <c r="Z556" s="95" t="str">
        <f t="shared" si="107"/>
        <v/>
      </c>
    </row>
    <row r="557" spans="1:26">
      <c r="A557" s="3" t="str">
        <f t="shared" si="96"/>
        <v/>
      </c>
      <c r="B557" s="12" t="str">
        <f t="shared" si="97"/>
        <v/>
      </c>
      <c r="C557" s="95" t="str">
        <f t="shared" si="98"/>
        <v/>
      </c>
      <c r="D557" s="95" t="str">
        <f t="shared" si="99"/>
        <v/>
      </c>
      <c r="E557" s="95" t="str">
        <f t="shared" si="100"/>
        <v/>
      </c>
      <c r="F557" s="95" t="str">
        <f>IF(A557&lt;&gt;"",SUM($E$10:E557),"")</f>
        <v/>
      </c>
      <c r="G557" s="95" t="str">
        <f t="shared" si="101"/>
        <v/>
      </c>
      <c r="T557" s="3" t="str">
        <f t="shared" si="102"/>
        <v/>
      </c>
      <c r="U557" s="12" t="str">
        <f t="shared" si="103"/>
        <v/>
      </c>
      <c r="V557" s="95" t="str">
        <f t="shared" si="104"/>
        <v/>
      </c>
      <c r="W557" s="95" t="str">
        <f t="shared" si="105"/>
        <v/>
      </c>
      <c r="X557" s="95" t="str">
        <f t="shared" si="106"/>
        <v/>
      </c>
      <c r="Y557" s="95" t="str">
        <f>IF(T557&lt;&gt;"",SUM($X$10:X557),"")</f>
        <v/>
      </c>
      <c r="Z557" s="95" t="str">
        <f t="shared" si="107"/>
        <v/>
      </c>
    </row>
    <row r="558" spans="1:26">
      <c r="A558" s="3" t="str">
        <f t="shared" si="96"/>
        <v/>
      </c>
      <c r="B558" s="12" t="str">
        <f t="shared" si="97"/>
        <v/>
      </c>
      <c r="C558" s="95" t="str">
        <f t="shared" si="98"/>
        <v/>
      </c>
      <c r="D558" s="95" t="str">
        <f t="shared" si="99"/>
        <v/>
      </c>
      <c r="E558" s="95" t="str">
        <f t="shared" si="100"/>
        <v/>
      </c>
      <c r="F558" s="95" t="str">
        <f>IF(A558&lt;&gt;"",SUM($E$10:E558),"")</f>
        <v/>
      </c>
      <c r="G558" s="95" t="str">
        <f t="shared" si="101"/>
        <v/>
      </c>
      <c r="T558" s="3" t="str">
        <f t="shared" si="102"/>
        <v/>
      </c>
      <c r="U558" s="12" t="str">
        <f t="shared" si="103"/>
        <v/>
      </c>
      <c r="V558" s="95" t="str">
        <f t="shared" si="104"/>
        <v/>
      </c>
      <c r="W558" s="95" t="str">
        <f t="shared" si="105"/>
        <v/>
      </c>
      <c r="X558" s="95" t="str">
        <f t="shared" si="106"/>
        <v/>
      </c>
      <c r="Y558" s="95" t="str">
        <f>IF(T558&lt;&gt;"",SUM($X$10:X558),"")</f>
        <v/>
      </c>
      <c r="Z558" s="95" t="str">
        <f t="shared" si="107"/>
        <v/>
      </c>
    </row>
    <row r="559" spans="1:26">
      <c r="A559" s="3" t="str">
        <f t="shared" si="96"/>
        <v/>
      </c>
      <c r="B559" s="12" t="str">
        <f t="shared" si="97"/>
        <v/>
      </c>
      <c r="C559" s="95" t="str">
        <f t="shared" si="98"/>
        <v/>
      </c>
      <c r="D559" s="95" t="str">
        <f t="shared" si="99"/>
        <v/>
      </c>
      <c r="E559" s="95" t="str">
        <f t="shared" si="100"/>
        <v/>
      </c>
      <c r="F559" s="95" t="str">
        <f>IF(A559&lt;&gt;"",SUM($E$10:E559),"")</f>
        <v/>
      </c>
      <c r="G559" s="95" t="str">
        <f t="shared" si="101"/>
        <v/>
      </c>
      <c r="T559" s="3" t="str">
        <f t="shared" si="102"/>
        <v/>
      </c>
      <c r="U559" s="12" t="str">
        <f t="shared" si="103"/>
        <v/>
      </c>
      <c r="V559" s="95" t="str">
        <f t="shared" si="104"/>
        <v/>
      </c>
      <c r="W559" s="95" t="str">
        <f t="shared" si="105"/>
        <v/>
      </c>
      <c r="X559" s="95" t="str">
        <f t="shared" si="106"/>
        <v/>
      </c>
      <c r="Y559" s="95" t="str">
        <f>IF(T559&lt;&gt;"",SUM($X$10:X559),"")</f>
        <v/>
      </c>
      <c r="Z559" s="95" t="str">
        <f t="shared" si="107"/>
        <v/>
      </c>
    </row>
    <row r="560" spans="1:26">
      <c r="A560" s="3" t="str">
        <f t="shared" si="96"/>
        <v/>
      </c>
      <c r="B560" s="12" t="str">
        <f t="shared" si="97"/>
        <v/>
      </c>
      <c r="C560" s="95" t="str">
        <f t="shared" si="98"/>
        <v/>
      </c>
      <c r="D560" s="95" t="str">
        <f t="shared" si="99"/>
        <v/>
      </c>
      <c r="E560" s="95" t="str">
        <f t="shared" si="100"/>
        <v/>
      </c>
      <c r="F560" s="95" t="str">
        <f>IF(A560&lt;&gt;"",SUM($E$10:E560),"")</f>
        <v/>
      </c>
      <c r="G560" s="95" t="str">
        <f t="shared" si="101"/>
        <v/>
      </c>
      <c r="T560" s="3" t="str">
        <f t="shared" si="102"/>
        <v/>
      </c>
      <c r="U560" s="12" t="str">
        <f t="shared" si="103"/>
        <v/>
      </c>
      <c r="V560" s="95" t="str">
        <f t="shared" si="104"/>
        <v/>
      </c>
      <c r="W560" s="95" t="str">
        <f t="shared" si="105"/>
        <v/>
      </c>
      <c r="X560" s="95" t="str">
        <f t="shared" si="106"/>
        <v/>
      </c>
      <c r="Y560" s="95" t="str">
        <f>IF(T560&lt;&gt;"",SUM($X$10:X560),"")</f>
        <v/>
      </c>
      <c r="Z560" s="95" t="str">
        <f t="shared" si="107"/>
        <v/>
      </c>
    </row>
    <row r="561" spans="1:26">
      <c r="A561" s="3" t="str">
        <f t="shared" si="96"/>
        <v/>
      </c>
      <c r="B561" s="12" t="str">
        <f t="shared" si="97"/>
        <v/>
      </c>
      <c r="C561" s="95" t="str">
        <f t="shared" si="98"/>
        <v/>
      </c>
      <c r="D561" s="95" t="str">
        <f t="shared" si="99"/>
        <v/>
      </c>
      <c r="E561" s="95" t="str">
        <f t="shared" si="100"/>
        <v/>
      </c>
      <c r="F561" s="95" t="str">
        <f>IF(A561&lt;&gt;"",SUM($E$10:E561),"")</f>
        <v/>
      </c>
      <c r="G561" s="95" t="str">
        <f t="shared" si="101"/>
        <v/>
      </c>
      <c r="T561" s="3" t="str">
        <f t="shared" si="102"/>
        <v/>
      </c>
      <c r="U561" s="12" t="str">
        <f t="shared" si="103"/>
        <v/>
      </c>
      <c r="V561" s="95" t="str">
        <f t="shared" si="104"/>
        <v/>
      </c>
      <c r="W561" s="95" t="str">
        <f t="shared" si="105"/>
        <v/>
      </c>
      <c r="X561" s="95" t="str">
        <f t="shared" si="106"/>
        <v/>
      </c>
      <c r="Y561" s="95" t="str">
        <f>IF(T561&lt;&gt;"",SUM($X$10:X561),"")</f>
        <v/>
      </c>
      <c r="Z561" s="95" t="str">
        <f t="shared" si="107"/>
        <v/>
      </c>
    </row>
    <row r="562" spans="1:26">
      <c r="A562" s="3" t="str">
        <f t="shared" si="96"/>
        <v/>
      </c>
      <c r="B562" s="12" t="str">
        <f t="shared" si="97"/>
        <v/>
      </c>
      <c r="C562" s="95" t="str">
        <f t="shared" si="98"/>
        <v/>
      </c>
      <c r="D562" s="95" t="str">
        <f t="shared" si="99"/>
        <v/>
      </c>
      <c r="E562" s="95" t="str">
        <f t="shared" si="100"/>
        <v/>
      </c>
      <c r="F562" s="95" t="str">
        <f>IF(A562&lt;&gt;"",SUM($E$10:E562),"")</f>
        <v/>
      </c>
      <c r="G562" s="95" t="str">
        <f t="shared" si="101"/>
        <v/>
      </c>
      <c r="T562" s="3" t="str">
        <f t="shared" si="102"/>
        <v/>
      </c>
      <c r="U562" s="12" t="str">
        <f t="shared" si="103"/>
        <v/>
      </c>
      <c r="V562" s="95" t="str">
        <f t="shared" si="104"/>
        <v/>
      </c>
      <c r="W562" s="95" t="str">
        <f t="shared" si="105"/>
        <v/>
      </c>
      <c r="X562" s="95" t="str">
        <f t="shared" si="106"/>
        <v/>
      </c>
      <c r="Y562" s="95" t="str">
        <f>IF(T562&lt;&gt;"",SUM($X$10:X562),"")</f>
        <v/>
      </c>
      <c r="Z562" s="95" t="str">
        <f t="shared" si="107"/>
        <v/>
      </c>
    </row>
    <row r="563" spans="1:26">
      <c r="A563" s="3" t="str">
        <f t="shared" si="96"/>
        <v/>
      </c>
      <c r="B563" s="12" t="str">
        <f t="shared" si="97"/>
        <v/>
      </c>
      <c r="C563" s="95" t="str">
        <f t="shared" si="98"/>
        <v/>
      </c>
      <c r="D563" s="95" t="str">
        <f t="shared" si="99"/>
        <v/>
      </c>
      <c r="E563" s="95" t="str">
        <f t="shared" si="100"/>
        <v/>
      </c>
      <c r="F563" s="95" t="str">
        <f>IF(A563&lt;&gt;"",SUM($E$10:E563),"")</f>
        <v/>
      </c>
      <c r="G563" s="95" t="str">
        <f t="shared" si="101"/>
        <v/>
      </c>
      <c r="T563" s="3" t="str">
        <f t="shared" si="102"/>
        <v/>
      </c>
      <c r="U563" s="12" t="str">
        <f t="shared" si="103"/>
        <v/>
      </c>
      <c r="V563" s="95" t="str">
        <f t="shared" si="104"/>
        <v/>
      </c>
      <c r="W563" s="95" t="str">
        <f t="shared" si="105"/>
        <v/>
      </c>
      <c r="X563" s="95" t="str">
        <f t="shared" si="106"/>
        <v/>
      </c>
      <c r="Y563" s="95" t="str">
        <f>IF(T563&lt;&gt;"",SUM($X$10:X563),"")</f>
        <v/>
      </c>
      <c r="Z563" s="95" t="str">
        <f t="shared" si="107"/>
        <v/>
      </c>
    </row>
    <row r="564" spans="1:26">
      <c r="A564" s="3" t="str">
        <f t="shared" si="96"/>
        <v/>
      </c>
      <c r="B564" s="12" t="str">
        <f t="shared" si="97"/>
        <v/>
      </c>
      <c r="C564" s="95" t="str">
        <f t="shared" si="98"/>
        <v/>
      </c>
      <c r="D564" s="95" t="str">
        <f t="shared" si="99"/>
        <v/>
      </c>
      <c r="E564" s="95" t="str">
        <f t="shared" si="100"/>
        <v/>
      </c>
      <c r="F564" s="95" t="str">
        <f>IF(A564&lt;&gt;"",SUM($E$10:E564),"")</f>
        <v/>
      </c>
      <c r="G564" s="95" t="str">
        <f t="shared" si="101"/>
        <v/>
      </c>
      <c r="T564" s="3" t="str">
        <f t="shared" si="102"/>
        <v/>
      </c>
      <c r="U564" s="12" t="str">
        <f t="shared" si="103"/>
        <v/>
      </c>
      <c r="V564" s="95" t="str">
        <f t="shared" si="104"/>
        <v/>
      </c>
      <c r="W564" s="95" t="str">
        <f t="shared" si="105"/>
        <v/>
      </c>
      <c r="X564" s="95" t="str">
        <f t="shared" si="106"/>
        <v/>
      </c>
      <c r="Y564" s="95" t="str">
        <f>IF(T564&lt;&gt;"",SUM($X$10:X564),"")</f>
        <v/>
      </c>
      <c r="Z564" s="95" t="str">
        <f t="shared" si="107"/>
        <v/>
      </c>
    </row>
    <row r="565" spans="1:26">
      <c r="A565" s="3" t="str">
        <f t="shared" si="96"/>
        <v/>
      </c>
      <c r="B565" s="12" t="str">
        <f t="shared" si="97"/>
        <v/>
      </c>
      <c r="C565" s="95" t="str">
        <f t="shared" si="98"/>
        <v/>
      </c>
      <c r="D565" s="95" t="str">
        <f t="shared" si="99"/>
        <v/>
      </c>
      <c r="E565" s="95" t="str">
        <f t="shared" si="100"/>
        <v/>
      </c>
      <c r="F565" s="95" t="str">
        <f>IF(A565&lt;&gt;"",SUM($E$10:E565),"")</f>
        <v/>
      </c>
      <c r="G565" s="95" t="str">
        <f t="shared" si="101"/>
        <v/>
      </c>
      <c r="T565" s="3" t="str">
        <f t="shared" si="102"/>
        <v/>
      </c>
      <c r="U565" s="12" t="str">
        <f t="shared" si="103"/>
        <v/>
      </c>
      <c r="V565" s="95" t="str">
        <f t="shared" si="104"/>
        <v/>
      </c>
      <c r="W565" s="95" t="str">
        <f t="shared" si="105"/>
        <v/>
      </c>
      <c r="X565" s="95" t="str">
        <f t="shared" si="106"/>
        <v/>
      </c>
      <c r="Y565" s="95" t="str">
        <f>IF(T565&lt;&gt;"",SUM($X$10:X565),"")</f>
        <v/>
      </c>
      <c r="Z565" s="95" t="str">
        <f t="shared" si="107"/>
        <v/>
      </c>
    </row>
    <row r="566" spans="1:26">
      <c r="A566" s="3" t="str">
        <f t="shared" si="96"/>
        <v/>
      </c>
      <c r="B566" s="12" t="str">
        <f t="shared" si="97"/>
        <v/>
      </c>
      <c r="C566" s="95" t="str">
        <f t="shared" si="98"/>
        <v/>
      </c>
      <c r="D566" s="95" t="str">
        <f t="shared" si="99"/>
        <v/>
      </c>
      <c r="E566" s="95" t="str">
        <f t="shared" si="100"/>
        <v/>
      </c>
      <c r="F566" s="95" t="str">
        <f>IF(A566&lt;&gt;"",SUM($E$10:E566),"")</f>
        <v/>
      </c>
      <c r="G566" s="95" t="str">
        <f t="shared" si="101"/>
        <v/>
      </c>
      <c r="T566" s="3" t="str">
        <f t="shared" si="102"/>
        <v/>
      </c>
      <c r="U566" s="12" t="str">
        <f t="shared" si="103"/>
        <v/>
      </c>
      <c r="V566" s="95" t="str">
        <f t="shared" si="104"/>
        <v/>
      </c>
      <c r="W566" s="95" t="str">
        <f t="shared" si="105"/>
        <v/>
      </c>
      <c r="X566" s="95" t="str">
        <f t="shared" si="106"/>
        <v/>
      </c>
      <c r="Y566" s="95" t="str">
        <f>IF(T566&lt;&gt;"",SUM($X$10:X566),"")</f>
        <v/>
      </c>
      <c r="Z566" s="95" t="str">
        <f t="shared" si="107"/>
        <v/>
      </c>
    </row>
    <row r="567" spans="1:26">
      <c r="A567" s="3" t="str">
        <f t="shared" si="96"/>
        <v/>
      </c>
      <c r="B567" s="12" t="str">
        <f t="shared" si="97"/>
        <v/>
      </c>
      <c r="C567" s="95" t="str">
        <f t="shared" si="98"/>
        <v/>
      </c>
      <c r="D567" s="95" t="str">
        <f t="shared" si="99"/>
        <v/>
      </c>
      <c r="E567" s="95" t="str">
        <f t="shared" si="100"/>
        <v/>
      </c>
      <c r="F567" s="95" t="str">
        <f>IF(A567&lt;&gt;"",SUM($E$10:E567),"")</f>
        <v/>
      </c>
      <c r="G567" s="95" t="str">
        <f t="shared" si="101"/>
        <v/>
      </c>
      <c r="T567" s="3" t="str">
        <f t="shared" si="102"/>
        <v/>
      </c>
      <c r="U567" s="12" t="str">
        <f t="shared" si="103"/>
        <v/>
      </c>
      <c r="V567" s="95" t="str">
        <f t="shared" si="104"/>
        <v/>
      </c>
      <c r="W567" s="95" t="str">
        <f t="shared" si="105"/>
        <v/>
      </c>
      <c r="X567" s="95" t="str">
        <f t="shared" si="106"/>
        <v/>
      </c>
      <c r="Y567" s="95" t="str">
        <f>IF(T567&lt;&gt;"",SUM($X$10:X567),"")</f>
        <v/>
      </c>
      <c r="Z567" s="95" t="str">
        <f t="shared" si="107"/>
        <v/>
      </c>
    </row>
    <row r="568" spans="1:26">
      <c r="A568" s="3" t="str">
        <f t="shared" si="96"/>
        <v/>
      </c>
      <c r="B568" s="12" t="str">
        <f t="shared" si="97"/>
        <v/>
      </c>
      <c r="C568" s="95" t="str">
        <f t="shared" si="98"/>
        <v/>
      </c>
      <c r="D568" s="95" t="str">
        <f t="shared" si="99"/>
        <v/>
      </c>
      <c r="E568" s="95" t="str">
        <f t="shared" si="100"/>
        <v/>
      </c>
      <c r="F568" s="95" t="str">
        <f>IF(A568&lt;&gt;"",SUM($E$10:E568),"")</f>
        <v/>
      </c>
      <c r="G568" s="95" t="str">
        <f t="shared" si="101"/>
        <v/>
      </c>
      <c r="T568" s="3" t="str">
        <f t="shared" si="102"/>
        <v/>
      </c>
      <c r="U568" s="12" t="str">
        <f t="shared" si="103"/>
        <v/>
      </c>
      <c r="V568" s="95" t="str">
        <f t="shared" si="104"/>
        <v/>
      </c>
      <c r="W568" s="95" t="str">
        <f t="shared" si="105"/>
        <v/>
      </c>
      <c r="X568" s="95" t="str">
        <f t="shared" si="106"/>
        <v/>
      </c>
      <c r="Y568" s="95" t="str">
        <f>IF(T568&lt;&gt;"",SUM($X$10:X568),"")</f>
        <v/>
      </c>
      <c r="Z568" s="95" t="str">
        <f t="shared" si="107"/>
        <v/>
      </c>
    </row>
    <row r="569" spans="1:26">
      <c r="A569" s="3" t="str">
        <f t="shared" si="96"/>
        <v/>
      </c>
      <c r="B569" s="12" t="str">
        <f t="shared" si="97"/>
        <v/>
      </c>
      <c r="C569" s="95" t="str">
        <f t="shared" si="98"/>
        <v/>
      </c>
      <c r="D569" s="95" t="str">
        <f t="shared" si="99"/>
        <v/>
      </c>
      <c r="E569" s="95" t="str">
        <f t="shared" si="100"/>
        <v/>
      </c>
      <c r="F569" s="95" t="str">
        <f>IF(A569&lt;&gt;"",SUM($E$10:E569),"")</f>
        <v/>
      </c>
      <c r="G569" s="95" t="str">
        <f t="shared" si="101"/>
        <v/>
      </c>
      <c r="T569" s="3" t="str">
        <f t="shared" si="102"/>
        <v/>
      </c>
      <c r="U569" s="12" t="str">
        <f t="shared" si="103"/>
        <v/>
      </c>
      <c r="V569" s="95" t="str">
        <f t="shared" si="104"/>
        <v/>
      </c>
      <c r="W569" s="95" t="str">
        <f t="shared" si="105"/>
        <v/>
      </c>
      <c r="X569" s="95" t="str">
        <f t="shared" si="106"/>
        <v/>
      </c>
      <c r="Y569" s="95" t="str">
        <f>IF(T569&lt;&gt;"",SUM($X$10:X569),"")</f>
        <v/>
      </c>
      <c r="Z569" s="95" t="str">
        <f t="shared" si="107"/>
        <v/>
      </c>
    </row>
    <row r="570" spans="1:26">
      <c r="A570" s="3" t="str">
        <f t="shared" si="96"/>
        <v/>
      </c>
      <c r="B570" s="12" t="str">
        <f t="shared" si="97"/>
        <v/>
      </c>
      <c r="C570" s="95" t="str">
        <f t="shared" si="98"/>
        <v/>
      </c>
      <c r="D570" s="95" t="str">
        <f t="shared" si="99"/>
        <v/>
      </c>
      <c r="E570" s="95" t="str">
        <f t="shared" si="100"/>
        <v/>
      </c>
      <c r="F570" s="95" t="str">
        <f>IF(A570&lt;&gt;"",SUM($E$10:E570),"")</f>
        <v/>
      </c>
      <c r="G570" s="95" t="str">
        <f t="shared" si="101"/>
        <v/>
      </c>
      <c r="T570" s="3" t="str">
        <f t="shared" si="102"/>
        <v/>
      </c>
      <c r="U570" s="12" t="str">
        <f t="shared" si="103"/>
        <v/>
      </c>
      <c r="V570" s="95" t="str">
        <f t="shared" si="104"/>
        <v/>
      </c>
      <c r="W570" s="95" t="str">
        <f t="shared" si="105"/>
        <v/>
      </c>
      <c r="X570" s="95" t="str">
        <f t="shared" si="106"/>
        <v/>
      </c>
      <c r="Y570" s="95" t="str">
        <f>IF(T570&lt;&gt;"",SUM($X$10:X570),"")</f>
        <v/>
      </c>
      <c r="Z570" s="95" t="str">
        <f t="shared" si="107"/>
        <v/>
      </c>
    </row>
    <row r="571" spans="1:26">
      <c r="A571" s="3" t="str">
        <f t="shared" si="96"/>
        <v/>
      </c>
      <c r="B571" s="12" t="str">
        <f t="shared" si="97"/>
        <v/>
      </c>
      <c r="C571" s="95" t="str">
        <f t="shared" si="98"/>
        <v/>
      </c>
      <c r="D571" s="95" t="str">
        <f t="shared" si="99"/>
        <v/>
      </c>
      <c r="E571" s="95" t="str">
        <f t="shared" si="100"/>
        <v/>
      </c>
      <c r="F571" s="95" t="str">
        <f>IF(A571&lt;&gt;"",SUM($E$10:E571),"")</f>
        <v/>
      </c>
      <c r="G571" s="95" t="str">
        <f t="shared" si="101"/>
        <v/>
      </c>
      <c r="T571" s="3" t="str">
        <f t="shared" si="102"/>
        <v/>
      </c>
      <c r="U571" s="12" t="str">
        <f t="shared" si="103"/>
        <v/>
      </c>
      <c r="V571" s="95" t="str">
        <f t="shared" si="104"/>
        <v/>
      </c>
      <c r="W571" s="95" t="str">
        <f t="shared" si="105"/>
        <v/>
      </c>
      <c r="X571" s="95" t="str">
        <f t="shared" si="106"/>
        <v/>
      </c>
      <c r="Y571" s="95" t="str">
        <f>IF(T571&lt;&gt;"",SUM($X$10:X571),"")</f>
        <v/>
      </c>
      <c r="Z571" s="95" t="str">
        <f t="shared" si="107"/>
        <v/>
      </c>
    </row>
    <row r="572" spans="1:26">
      <c r="A572" s="3" t="str">
        <f t="shared" si="96"/>
        <v/>
      </c>
      <c r="B572" s="12" t="str">
        <f t="shared" si="97"/>
        <v/>
      </c>
      <c r="C572" s="95" t="str">
        <f t="shared" si="98"/>
        <v/>
      </c>
      <c r="D572" s="95" t="str">
        <f t="shared" si="99"/>
        <v/>
      </c>
      <c r="E572" s="95" t="str">
        <f t="shared" si="100"/>
        <v/>
      </c>
      <c r="F572" s="95" t="str">
        <f>IF(A572&lt;&gt;"",SUM($E$10:E572),"")</f>
        <v/>
      </c>
      <c r="G572" s="95" t="str">
        <f t="shared" si="101"/>
        <v/>
      </c>
      <c r="T572" s="3" t="str">
        <f t="shared" si="102"/>
        <v/>
      </c>
      <c r="U572" s="12" t="str">
        <f t="shared" si="103"/>
        <v/>
      </c>
      <c r="V572" s="95" t="str">
        <f t="shared" si="104"/>
        <v/>
      </c>
      <c r="W572" s="95" t="str">
        <f t="shared" si="105"/>
        <v/>
      </c>
      <c r="X572" s="95" t="str">
        <f t="shared" si="106"/>
        <v/>
      </c>
      <c r="Y572" s="95" t="str">
        <f>IF(T572&lt;&gt;"",SUM($X$10:X572),"")</f>
        <v/>
      </c>
      <c r="Z572" s="95" t="str">
        <f t="shared" si="107"/>
        <v/>
      </c>
    </row>
    <row r="573" spans="1:26">
      <c r="A573" s="3" t="str">
        <f t="shared" si="96"/>
        <v/>
      </c>
      <c r="B573" s="12" t="str">
        <f t="shared" si="97"/>
        <v/>
      </c>
      <c r="C573" s="95" t="str">
        <f t="shared" si="98"/>
        <v/>
      </c>
      <c r="D573" s="95" t="str">
        <f t="shared" si="99"/>
        <v/>
      </c>
      <c r="E573" s="95" t="str">
        <f t="shared" si="100"/>
        <v/>
      </c>
      <c r="F573" s="95" t="str">
        <f>IF(A573&lt;&gt;"",SUM($E$10:E573),"")</f>
        <v/>
      </c>
      <c r="G573" s="95" t="str">
        <f t="shared" si="101"/>
        <v/>
      </c>
      <c r="T573" s="3" t="str">
        <f t="shared" si="102"/>
        <v/>
      </c>
      <c r="U573" s="12" t="str">
        <f t="shared" si="103"/>
        <v/>
      </c>
      <c r="V573" s="95" t="str">
        <f t="shared" si="104"/>
        <v/>
      </c>
      <c r="W573" s="95" t="str">
        <f t="shared" si="105"/>
        <v/>
      </c>
      <c r="X573" s="95" t="str">
        <f t="shared" si="106"/>
        <v/>
      </c>
      <c r="Y573" s="95" t="str">
        <f>IF(T573&lt;&gt;"",SUM($X$10:X573),"")</f>
        <v/>
      </c>
      <c r="Z573" s="95" t="str">
        <f t="shared" si="107"/>
        <v/>
      </c>
    </row>
    <row r="574" spans="1:26">
      <c r="A574" s="3" t="str">
        <f t="shared" si="96"/>
        <v/>
      </c>
      <c r="B574" s="12" t="str">
        <f t="shared" si="97"/>
        <v/>
      </c>
      <c r="C574" s="95" t="str">
        <f t="shared" si="98"/>
        <v/>
      </c>
      <c r="D574" s="95" t="str">
        <f t="shared" si="99"/>
        <v/>
      </c>
      <c r="E574" s="95" t="str">
        <f t="shared" si="100"/>
        <v/>
      </c>
      <c r="F574" s="95" t="str">
        <f>IF(A574&lt;&gt;"",SUM($E$10:E574),"")</f>
        <v/>
      </c>
      <c r="G574" s="95" t="str">
        <f t="shared" si="101"/>
        <v/>
      </c>
      <c r="T574" s="3" t="str">
        <f t="shared" si="102"/>
        <v/>
      </c>
      <c r="U574" s="12" t="str">
        <f t="shared" si="103"/>
        <v/>
      </c>
      <c r="V574" s="95" t="str">
        <f t="shared" si="104"/>
        <v/>
      </c>
      <c r="W574" s="95" t="str">
        <f t="shared" si="105"/>
        <v/>
      </c>
      <c r="X574" s="95" t="str">
        <f t="shared" si="106"/>
        <v/>
      </c>
      <c r="Y574" s="95" t="str">
        <f>IF(T574&lt;&gt;"",SUM($X$10:X574),"")</f>
        <v/>
      </c>
      <c r="Z574" s="95" t="str">
        <f t="shared" si="107"/>
        <v/>
      </c>
    </row>
    <row r="575" spans="1:26">
      <c r="A575" s="3" t="str">
        <f t="shared" si="96"/>
        <v/>
      </c>
      <c r="B575" s="12" t="str">
        <f t="shared" si="97"/>
        <v/>
      </c>
      <c r="C575" s="95" t="str">
        <f t="shared" si="98"/>
        <v/>
      </c>
      <c r="D575" s="95" t="str">
        <f t="shared" si="99"/>
        <v/>
      </c>
      <c r="E575" s="95" t="str">
        <f t="shared" si="100"/>
        <v/>
      </c>
      <c r="F575" s="95" t="str">
        <f>IF(A575&lt;&gt;"",SUM($E$10:E575),"")</f>
        <v/>
      </c>
      <c r="G575" s="95" t="str">
        <f t="shared" si="101"/>
        <v/>
      </c>
      <c r="T575" s="3" t="str">
        <f t="shared" si="102"/>
        <v/>
      </c>
      <c r="U575" s="12" t="str">
        <f t="shared" si="103"/>
        <v/>
      </c>
      <c r="V575" s="95" t="str">
        <f t="shared" si="104"/>
        <v/>
      </c>
      <c r="W575" s="95" t="str">
        <f t="shared" si="105"/>
        <v/>
      </c>
      <c r="X575" s="95" t="str">
        <f t="shared" si="106"/>
        <v/>
      </c>
      <c r="Y575" s="95" t="str">
        <f>IF(T575&lt;&gt;"",SUM($X$10:X575),"")</f>
        <v/>
      </c>
      <c r="Z575" s="95" t="str">
        <f t="shared" si="107"/>
        <v/>
      </c>
    </row>
    <row r="576" spans="1:26">
      <c r="A576" s="3" t="str">
        <f t="shared" si="96"/>
        <v/>
      </c>
      <c r="B576" s="12" t="str">
        <f t="shared" si="97"/>
        <v/>
      </c>
      <c r="C576" s="95" t="str">
        <f t="shared" si="98"/>
        <v/>
      </c>
      <c r="D576" s="95" t="str">
        <f t="shared" si="99"/>
        <v/>
      </c>
      <c r="E576" s="95" t="str">
        <f t="shared" si="100"/>
        <v/>
      </c>
      <c r="F576" s="95" t="str">
        <f>IF(A576&lt;&gt;"",SUM($E$10:E576),"")</f>
        <v/>
      </c>
      <c r="G576" s="95" t="str">
        <f t="shared" si="101"/>
        <v/>
      </c>
      <c r="T576" s="3" t="str">
        <f t="shared" si="102"/>
        <v/>
      </c>
      <c r="U576" s="12" t="str">
        <f t="shared" si="103"/>
        <v/>
      </c>
      <c r="V576" s="95" t="str">
        <f t="shared" si="104"/>
        <v/>
      </c>
      <c r="W576" s="95" t="str">
        <f t="shared" si="105"/>
        <v/>
      </c>
      <c r="X576" s="95" t="str">
        <f t="shared" si="106"/>
        <v/>
      </c>
      <c r="Y576" s="95" t="str">
        <f>IF(T576&lt;&gt;"",SUM($X$10:X576),"")</f>
        <v/>
      </c>
      <c r="Z576" s="95" t="str">
        <f t="shared" si="107"/>
        <v/>
      </c>
    </row>
    <row r="577" spans="1:26">
      <c r="A577" s="3" t="str">
        <f t="shared" si="96"/>
        <v/>
      </c>
      <c r="B577" s="12" t="str">
        <f t="shared" si="97"/>
        <v/>
      </c>
      <c r="C577" s="95" t="str">
        <f t="shared" si="98"/>
        <v/>
      </c>
      <c r="D577" s="95" t="str">
        <f t="shared" si="99"/>
        <v/>
      </c>
      <c r="E577" s="95" t="str">
        <f t="shared" si="100"/>
        <v/>
      </c>
      <c r="F577" s="95" t="str">
        <f>IF(A577&lt;&gt;"",SUM($E$10:E577),"")</f>
        <v/>
      </c>
      <c r="G577" s="95" t="str">
        <f t="shared" si="101"/>
        <v/>
      </c>
      <c r="T577" s="3" t="str">
        <f t="shared" si="102"/>
        <v/>
      </c>
      <c r="U577" s="12" t="str">
        <f t="shared" si="103"/>
        <v/>
      </c>
      <c r="V577" s="95" t="str">
        <f t="shared" si="104"/>
        <v/>
      </c>
      <c r="W577" s="95" t="str">
        <f t="shared" si="105"/>
        <v/>
      </c>
      <c r="X577" s="95" t="str">
        <f t="shared" si="106"/>
        <v/>
      </c>
      <c r="Y577" s="95" t="str">
        <f>IF(T577&lt;&gt;"",SUM($X$10:X577),"")</f>
        <v/>
      </c>
      <c r="Z577" s="95" t="str">
        <f t="shared" si="107"/>
        <v/>
      </c>
    </row>
    <row r="578" spans="1:26">
      <c r="A578" s="3" t="str">
        <f t="shared" si="96"/>
        <v/>
      </c>
      <c r="B578" s="12" t="str">
        <f t="shared" si="97"/>
        <v/>
      </c>
      <c r="C578" s="95" t="str">
        <f t="shared" si="98"/>
        <v/>
      </c>
      <c r="D578" s="95" t="str">
        <f t="shared" si="99"/>
        <v/>
      </c>
      <c r="E578" s="95" t="str">
        <f t="shared" si="100"/>
        <v/>
      </c>
      <c r="F578" s="95" t="str">
        <f>IF(A578&lt;&gt;"",SUM($E$10:E578),"")</f>
        <v/>
      </c>
      <c r="G578" s="95" t="str">
        <f t="shared" si="101"/>
        <v/>
      </c>
      <c r="T578" s="3" t="str">
        <f t="shared" si="102"/>
        <v/>
      </c>
      <c r="U578" s="12" t="str">
        <f t="shared" si="103"/>
        <v/>
      </c>
      <c r="V578" s="95" t="str">
        <f t="shared" si="104"/>
        <v/>
      </c>
      <c r="W578" s="95" t="str">
        <f t="shared" si="105"/>
        <v/>
      </c>
      <c r="X578" s="95" t="str">
        <f t="shared" si="106"/>
        <v/>
      </c>
      <c r="Y578" s="95" t="str">
        <f>IF(T578&lt;&gt;"",SUM($X$10:X578),"")</f>
        <v/>
      </c>
      <c r="Z578" s="95" t="str">
        <f t="shared" si="107"/>
        <v/>
      </c>
    </row>
    <row r="579" spans="1:26">
      <c r="A579" s="3" t="str">
        <f t="shared" si="96"/>
        <v/>
      </c>
      <c r="B579" s="12" t="str">
        <f t="shared" si="97"/>
        <v/>
      </c>
      <c r="C579" s="95" t="str">
        <f t="shared" si="98"/>
        <v/>
      </c>
      <c r="D579" s="95" t="str">
        <f t="shared" si="99"/>
        <v/>
      </c>
      <c r="E579" s="95" t="str">
        <f t="shared" si="100"/>
        <v/>
      </c>
      <c r="F579" s="95" t="str">
        <f>IF(A579&lt;&gt;"",SUM($E$10:E579),"")</f>
        <v/>
      </c>
      <c r="G579" s="95" t="str">
        <f t="shared" si="101"/>
        <v/>
      </c>
      <c r="T579" s="3" t="str">
        <f t="shared" si="102"/>
        <v/>
      </c>
      <c r="U579" s="12" t="str">
        <f t="shared" si="103"/>
        <v/>
      </c>
      <c r="V579" s="95" t="str">
        <f t="shared" si="104"/>
        <v/>
      </c>
      <c r="W579" s="95" t="str">
        <f t="shared" si="105"/>
        <v/>
      </c>
      <c r="X579" s="95" t="str">
        <f t="shared" si="106"/>
        <v/>
      </c>
      <c r="Y579" s="95" t="str">
        <f>IF(T579&lt;&gt;"",SUM($X$10:X579),"")</f>
        <v/>
      </c>
      <c r="Z579" s="95" t="str">
        <f t="shared" si="107"/>
        <v/>
      </c>
    </row>
    <row r="580" spans="1:26">
      <c r="A580" s="3" t="str">
        <f t="shared" si="96"/>
        <v/>
      </c>
      <c r="B580" s="12" t="str">
        <f t="shared" si="97"/>
        <v/>
      </c>
      <c r="C580" s="95" t="str">
        <f t="shared" si="98"/>
        <v/>
      </c>
      <c r="D580" s="95" t="str">
        <f t="shared" si="99"/>
        <v/>
      </c>
      <c r="E580" s="95" t="str">
        <f t="shared" si="100"/>
        <v/>
      </c>
      <c r="F580" s="95" t="str">
        <f>IF(A580&lt;&gt;"",SUM($E$10:E580),"")</f>
        <v/>
      </c>
      <c r="G580" s="95" t="str">
        <f t="shared" si="101"/>
        <v/>
      </c>
      <c r="T580" s="3" t="str">
        <f t="shared" si="102"/>
        <v/>
      </c>
      <c r="U580" s="12" t="str">
        <f t="shared" si="103"/>
        <v/>
      </c>
      <c r="V580" s="95" t="str">
        <f t="shared" si="104"/>
        <v/>
      </c>
      <c r="W580" s="95" t="str">
        <f t="shared" si="105"/>
        <v/>
      </c>
      <c r="X580" s="95" t="str">
        <f t="shared" si="106"/>
        <v/>
      </c>
      <c r="Y580" s="95" t="str">
        <f>IF(T580&lt;&gt;"",SUM($X$10:X580),"")</f>
        <v/>
      </c>
      <c r="Z580" s="95" t="str">
        <f t="shared" si="107"/>
        <v/>
      </c>
    </row>
    <row r="581" spans="1:26">
      <c r="A581" s="3" t="str">
        <f t="shared" si="96"/>
        <v/>
      </c>
      <c r="B581" s="12" t="str">
        <f t="shared" si="97"/>
        <v/>
      </c>
      <c r="C581" s="95" t="str">
        <f t="shared" si="98"/>
        <v/>
      </c>
      <c r="D581" s="95" t="str">
        <f t="shared" si="99"/>
        <v/>
      </c>
      <c r="E581" s="95" t="str">
        <f t="shared" si="100"/>
        <v/>
      </c>
      <c r="F581" s="95" t="str">
        <f>IF(A581&lt;&gt;"",SUM($E$10:E581),"")</f>
        <v/>
      </c>
      <c r="G581" s="95" t="str">
        <f t="shared" si="101"/>
        <v/>
      </c>
      <c r="T581" s="3" t="str">
        <f t="shared" si="102"/>
        <v/>
      </c>
      <c r="U581" s="12" t="str">
        <f t="shared" si="103"/>
        <v/>
      </c>
      <c r="V581" s="95" t="str">
        <f t="shared" si="104"/>
        <v/>
      </c>
      <c r="W581" s="95" t="str">
        <f t="shared" si="105"/>
        <v/>
      </c>
      <c r="X581" s="95" t="str">
        <f t="shared" si="106"/>
        <v/>
      </c>
      <c r="Y581" s="95" t="str">
        <f>IF(T581&lt;&gt;"",SUM($X$10:X581),"")</f>
        <v/>
      </c>
      <c r="Z581" s="95" t="str">
        <f t="shared" si="107"/>
        <v/>
      </c>
    </row>
    <row r="582" spans="1:26">
      <c r="A582" s="3" t="str">
        <f t="shared" si="96"/>
        <v/>
      </c>
      <c r="B582" s="12" t="str">
        <f t="shared" si="97"/>
        <v/>
      </c>
      <c r="C582" s="95" t="str">
        <f t="shared" si="98"/>
        <v/>
      </c>
      <c r="D582" s="95" t="str">
        <f t="shared" si="99"/>
        <v/>
      </c>
      <c r="E582" s="95" t="str">
        <f t="shared" si="100"/>
        <v/>
      </c>
      <c r="F582" s="95" t="str">
        <f>IF(A582&lt;&gt;"",SUM($E$10:E582),"")</f>
        <v/>
      </c>
      <c r="G582" s="95" t="str">
        <f t="shared" si="101"/>
        <v/>
      </c>
      <c r="T582" s="3" t="str">
        <f t="shared" si="102"/>
        <v/>
      </c>
      <c r="U582" s="12" t="str">
        <f t="shared" si="103"/>
        <v/>
      </c>
      <c r="V582" s="95" t="str">
        <f t="shared" si="104"/>
        <v/>
      </c>
      <c r="W582" s="95" t="str">
        <f t="shared" si="105"/>
        <v/>
      </c>
      <c r="X582" s="95" t="str">
        <f t="shared" si="106"/>
        <v/>
      </c>
      <c r="Y582" s="95" t="str">
        <f>IF(T582&lt;&gt;"",SUM($X$10:X582),"")</f>
        <v/>
      </c>
      <c r="Z582" s="95" t="str">
        <f t="shared" si="107"/>
        <v/>
      </c>
    </row>
    <row r="583" spans="1:26">
      <c r="A583" s="3" t="str">
        <f t="shared" si="96"/>
        <v/>
      </c>
      <c r="B583" s="12" t="str">
        <f t="shared" si="97"/>
        <v/>
      </c>
      <c r="C583" s="95" t="str">
        <f t="shared" si="98"/>
        <v/>
      </c>
      <c r="D583" s="95" t="str">
        <f t="shared" si="99"/>
        <v/>
      </c>
      <c r="E583" s="95" t="str">
        <f t="shared" si="100"/>
        <v/>
      </c>
      <c r="F583" s="95" t="str">
        <f>IF(A583&lt;&gt;"",SUM($E$10:E583),"")</f>
        <v/>
      </c>
      <c r="G583" s="95" t="str">
        <f t="shared" si="101"/>
        <v/>
      </c>
      <c r="T583" s="3" t="str">
        <f t="shared" si="102"/>
        <v/>
      </c>
      <c r="U583" s="12" t="str">
        <f t="shared" si="103"/>
        <v/>
      </c>
      <c r="V583" s="95" t="str">
        <f t="shared" si="104"/>
        <v/>
      </c>
      <c r="W583" s="95" t="str">
        <f t="shared" si="105"/>
        <v/>
      </c>
      <c r="X583" s="95" t="str">
        <f t="shared" si="106"/>
        <v/>
      </c>
      <c r="Y583" s="95" t="str">
        <f>IF(T583&lt;&gt;"",SUM($X$10:X583),"")</f>
        <v/>
      </c>
      <c r="Z583" s="95" t="str">
        <f t="shared" si="107"/>
        <v/>
      </c>
    </row>
    <row r="584" spans="1:26">
      <c r="A584" s="3" t="str">
        <f t="shared" si="96"/>
        <v/>
      </c>
      <c r="B584" s="12" t="str">
        <f t="shared" si="97"/>
        <v/>
      </c>
      <c r="C584" s="95" t="str">
        <f t="shared" si="98"/>
        <v/>
      </c>
      <c r="D584" s="95" t="str">
        <f t="shared" si="99"/>
        <v/>
      </c>
      <c r="E584" s="95" t="str">
        <f t="shared" si="100"/>
        <v/>
      </c>
      <c r="F584" s="95" t="str">
        <f>IF(A584&lt;&gt;"",SUM($E$10:E584),"")</f>
        <v/>
      </c>
      <c r="G584" s="95" t="str">
        <f t="shared" si="101"/>
        <v/>
      </c>
      <c r="T584" s="3" t="str">
        <f t="shared" si="102"/>
        <v/>
      </c>
      <c r="U584" s="12" t="str">
        <f t="shared" si="103"/>
        <v/>
      </c>
      <c r="V584" s="95" t="str">
        <f t="shared" si="104"/>
        <v/>
      </c>
      <c r="W584" s="95" t="str">
        <f t="shared" si="105"/>
        <v/>
      </c>
      <c r="X584" s="95" t="str">
        <f t="shared" si="106"/>
        <v/>
      </c>
      <c r="Y584" s="95" t="str">
        <f>IF(T584&lt;&gt;"",SUM($X$10:X584),"")</f>
        <v/>
      </c>
      <c r="Z584" s="95" t="str">
        <f t="shared" si="107"/>
        <v/>
      </c>
    </row>
    <row r="585" spans="1:26">
      <c r="A585" s="3" t="str">
        <f t="shared" si="96"/>
        <v/>
      </c>
      <c r="B585" s="12" t="str">
        <f t="shared" si="97"/>
        <v/>
      </c>
      <c r="C585" s="95" t="str">
        <f t="shared" si="98"/>
        <v/>
      </c>
      <c r="D585" s="95" t="str">
        <f t="shared" si="99"/>
        <v/>
      </c>
      <c r="E585" s="95" t="str">
        <f t="shared" si="100"/>
        <v/>
      </c>
      <c r="F585" s="95" t="str">
        <f>IF(A585&lt;&gt;"",SUM($E$10:E585),"")</f>
        <v/>
      </c>
      <c r="G585" s="95" t="str">
        <f t="shared" si="101"/>
        <v/>
      </c>
      <c r="T585" s="3" t="str">
        <f t="shared" si="102"/>
        <v/>
      </c>
      <c r="U585" s="12" t="str">
        <f t="shared" si="103"/>
        <v/>
      </c>
      <c r="V585" s="95" t="str">
        <f t="shared" si="104"/>
        <v/>
      </c>
      <c r="W585" s="95" t="str">
        <f t="shared" si="105"/>
        <v/>
      </c>
      <c r="X585" s="95" t="str">
        <f t="shared" si="106"/>
        <v/>
      </c>
      <c r="Y585" s="95" t="str">
        <f>IF(T585&lt;&gt;"",SUM($X$10:X585),"")</f>
        <v/>
      </c>
      <c r="Z585" s="95" t="str">
        <f t="shared" si="107"/>
        <v/>
      </c>
    </row>
    <row r="586" spans="1:26">
      <c r="A586" s="3" t="str">
        <f t="shared" si="96"/>
        <v/>
      </c>
      <c r="B586" s="12" t="str">
        <f t="shared" si="97"/>
        <v/>
      </c>
      <c r="C586" s="95" t="str">
        <f t="shared" si="98"/>
        <v/>
      </c>
      <c r="D586" s="95" t="str">
        <f t="shared" si="99"/>
        <v/>
      </c>
      <c r="E586" s="95" t="str">
        <f t="shared" si="100"/>
        <v/>
      </c>
      <c r="F586" s="95" t="str">
        <f>IF(A586&lt;&gt;"",SUM($E$10:E586),"")</f>
        <v/>
      </c>
      <c r="G586" s="95" t="str">
        <f t="shared" si="101"/>
        <v/>
      </c>
      <c r="T586" s="3" t="str">
        <f t="shared" si="102"/>
        <v/>
      </c>
      <c r="U586" s="12" t="str">
        <f t="shared" si="103"/>
        <v/>
      </c>
      <c r="V586" s="95" t="str">
        <f t="shared" si="104"/>
        <v/>
      </c>
      <c r="W586" s="95" t="str">
        <f t="shared" si="105"/>
        <v/>
      </c>
      <c r="X586" s="95" t="str">
        <f t="shared" si="106"/>
        <v/>
      </c>
      <c r="Y586" s="95" t="str">
        <f>IF(T586&lt;&gt;"",SUM($X$10:X586),"")</f>
        <v/>
      </c>
      <c r="Z586" s="95" t="str">
        <f t="shared" si="107"/>
        <v/>
      </c>
    </row>
    <row r="587" spans="1:26">
      <c r="A587" s="3" t="str">
        <f t="shared" si="96"/>
        <v/>
      </c>
      <c r="B587" s="12" t="str">
        <f t="shared" si="97"/>
        <v/>
      </c>
      <c r="C587" s="95" t="str">
        <f t="shared" si="98"/>
        <v/>
      </c>
      <c r="D587" s="95" t="str">
        <f t="shared" si="99"/>
        <v/>
      </c>
      <c r="E587" s="95" t="str">
        <f t="shared" si="100"/>
        <v/>
      </c>
      <c r="F587" s="95" t="str">
        <f>IF(A587&lt;&gt;"",SUM($E$10:E587),"")</f>
        <v/>
      </c>
      <c r="G587" s="95" t="str">
        <f t="shared" si="101"/>
        <v/>
      </c>
      <c r="T587" s="3" t="str">
        <f t="shared" si="102"/>
        <v/>
      </c>
      <c r="U587" s="12" t="str">
        <f t="shared" si="103"/>
        <v/>
      </c>
      <c r="V587" s="95" t="str">
        <f t="shared" si="104"/>
        <v/>
      </c>
      <c r="W587" s="95" t="str">
        <f t="shared" si="105"/>
        <v/>
      </c>
      <c r="X587" s="95" t="str">
        <f t="shared" si="106"/>
        <v/>
      </c>
      <c r="Y587" s="95" t="str">
        <f>IF(T587&lt;&gt;"",SUM($X$10:X587),"")</f>
        <v/>
      </c>
      <c r="Z587" s="95" t="str">
        <f t="shared" si="107"/>
        <v/>
      </c>
    </row>
    <row r="588" spans="1:26">
      <c r="A588" s="3" t="str">
        <f t="shared" ref="A588:A651" si="108">IF(A587&lt;$G$4,A587+1,"")</f>
        <v/>
      </c>
      <c r="B588" s="12" t="str">
        <f t="shared" ref="B588:B651" si="109">IF(A588&lt;&gt;"",EDATE($C$7,A588*12/$G$3),"")</f>
        <v/>
      </c>
      <c r="C588" s="95" t="str">
        <f t="shared" ref="C588:C651" si="110">IF(A588&lt;&gt;"",$G$6,"")</f>
        <v/>
      </c>
      <c r="D588" s="95" t="str">
        <f t="shared" ref="D588:D651" si="111">IF(A588&lt;&gt;"",G587*$G$5,"")</f>
        <v/>
      </c>
      <c r="E588" s="95" t="str">
        <f t="shared" ref="E588:E651" si="112">IF(A588&lt;&gt;"",C588-D588,"")</f>
        <v/>
      </c>
      <c r="F588" s="95" t="str">
        <f>IF(A588&lt;&gt;"",SUM($E$10:E588),"")</f>
        <v/>
      </c>
      <c r="G588" s="95" t="str">
        <f t="shared" ref="G588:G651" si="113">IF(A588&lt;&gt;"",G587-E588,"")</f>
        <v/>
      </c>
      <c r="T588" s="3" t="str">
        <f t="shared" ref="T588:T651" si="114">IF(T587&lt;$G$4,T587+1,"")</f>
        <v/>
      </c>
      <c r="U588" s="12" t="str">
        <f t="shared" ref="U588:U651" si="115">IF(T588&lt;&gt;"",EDATE($C$7,T588*12/$G$3),"")</f>
        <v/>
      </c>
      <c r="V588" s="95" t="str">
        <f t="shared" ref="V588:V651" si="116">IF(T588&lt;&gt;"",$G$6,"")</f>
        <v/>
      </c>
      <c r="W588" s="95" t="str">
        <f t="shared" ref="W588:W651" si="117">IF(T588&lt;&gt;"",Z587*$Z$5,"")</f>
        <v/>
      </c>
      <c r="X588" s="95" t="str">
        <f t="shared" ref="X588:X651" si="118">IF(T588&lt;&gt;"",V588-W588,"")</f>
        <v/>
      </c>
      <c r="Y588" s="95" t="str">
        <f>IF(T588&lt;&gt;"",SUM($X$10:X588),"")</f>
        <v/>
      </c>
      <c r="Z588" s="95" t="str">
        <f t="shared" ref="Z588:Z651" si="119">IF(T588&lt;&gt;"",Z587-X588,"")</f>
        <v/>
      </c>
    </row>
    <row r="589" spans="1:26">
      <c r="A589" s="3" t="str">
        <f t="shared" si="108"/>
        <v/>
      </c>
      <c r="B589" s="12" t="str">
        <f t="shared" si="109"/>
        <v/>
      </c>
      <c r="C589" s="95" t="str">
        <f t="shared" si="110"/>
        <v/>
      </c>
      <c r="D589" s="95" t="str">
        <f t="shared" si="111"/>
        <v/>
      </c>
      <c r="E589" s="95" t="str">
        <f t="shared" si="112"/>
        <v/>
      </c>
      <c r="F589" s="95" t="str">
        <f>IF(A589&lt;&gt;"",SUM($E$10:E589),"")</f>
        <v/>
      </c>
      <c r="G589" s="95" t="str">
        <f t="shared" si="113"/>
        <v/>
      </c>
      <c r="T589" s="3" t="str">
        <f t="shared" si="114"/>
        <v/>
      </c>
      <c r="U589" s="12" t="str">
        <f t="shared" si="115"/>
        <v/>
      </c>
      <c r="V589" s="95" t="str">
        <f t="shared" si="116"/>
        <v/>
      </c>
      <c r="W589" s="95" t="str">
        <f t="shared" si="117"/>
        <v/>
      </c>
      <c r="X589" s="95" t="str">
        <f t="shared" si="118"/>
        <v/>
      </c>
      <c r="Y589" s="95" t="str">
        <f>IF(T589&lt;&gt;"",SUM($X$10:X589),"")</f>
        <v/>
      </c>
      <c r="Z589" s="95" t="str">
        <f t="shared" si="119"/>
        <v/>
      </c>
    </row>
    <row r="590" spans="1:26">
      <c r="A590" s="3" t="str">
        <f t="shared" si="108"/>
        <v/>
      </c>
      <c r="B590" s="12" t="str">
        <f t="shared" si="109"/>
        <v/>
      </c>
      <c r="C590" s="95" t="str">
        <f t="shared" si="110"/>
        <v/>
      </c>
      <c r="D590" s="95" t="str">
        <f t="shared" si="111"/>
        <v/>
      </c>
      <c r="E590" s="95" t="str">
        <f t="shared" si="112"/>
        <v/>
      </c>
      <c r="F590" s="95" t="str">
        <f>IF(A590&lt;&gt;"",SUM($E$10:E590),"")</f>
        <v/>
      </c>
      <c r="G590" s="95" t="str">
        <f t="shared" si="113"/>
        <v/>
      </c>
      <c r="T590" s="3" t="str">
        <f t="shared" si="114"/>
        <v/>
      </c>
      <c r="U590" s="12" t="str">
        <f t="shared" si="115"/>
        <v/>
      </c>
      <c r="V590" s="95" t="str">
        <f t="shared" si="116"/>
        <v/>
      </c>
      <c r="W590" s="95" t="str">
        <f t="shared" si="117"/>
        <v/>
      </c>
      <c r="X590" s="95" t="str">
        <f t="shared" si="118"/>
        <v/>
      </c>
      <c r="Y590" s="95" t="str">
        <f>IF(T590&lt;&gt;"",SUM($X$10:X590),"")</f>
        <v/>
      </c>
      <c r="Z590" s="95" t="str">
        <f t="shared" si="119"/>
        <v/>
      </c>
    </row>
    <row r="591" spans="1:26">
      <c r="A591" s="3" t="str">
        <f t="shared" si="108"/>
        <v/>
      </c>
      <c r="B591" s="12" t="str">
        <f t="shared" si="109"/>
        <v/>
      </c>
      <c r="C591" s="95" t="str">
        <f t="shared" si="110"/>
        <v/>
      </c>
      <c r="D591" s="95" t="str">
        <f t="shared" si="111"/>
        <v/>
      </c>
      <c r="E591" s="95" t="str">
        <f t="shared" si="112"/>
        <v/>
      </c>
      <c r="F591" s="95" t="str">
        <f>IF(A591&lt;&gt;"",SUM($E$10:E591),"")</f>
        <v/>
      </c>
      <c r="G591" s="95" t="str">
        <f t="shared" si="113"/>
        <v/>
      </c>
      <c r="T591" s="3" t="str">
        <f t="shared" si="114"/>
        <v/>
      </c>
      <c r="U591" s="12" t="str">
        <f t="shared" si="115"/>
        <v/>
      </c>
      <c r="V591" s="95" t="str">
        <f t="shared" si="116"/>
        <v/>
      </c>
      <c r="W591" s="95" t="str">
        <f t="shared" si="117"/>
        <v/>
      </c>
      <c r="X591" s="95" t="str">
        <f t="shared" si="118"/>
        <v/>
      </c>
      <c r="Y591" s="95" t="str">
        <f>IF(T591&lt;&gt;"",SUM($X$10:X591),"")</f>
        <v/>
      </c>
      <c r="Z591" s="95" t="str">
        <f t="shared" si="119"/>
        <v/>
      </c>
    </row>
    <row r="592" spans="1:26">
      <c r="A592" s="3" t="str">
        <f t="shared" si="108"/>
        <v/>
      </c>
      <c r="B592" s="12" t="str">
        <f t="shared" si="109"/>
        <v/>
      </c>
      <c r="C592" s="95" t="str">
        <f t="shared" si="110"/>
        <v/>
      </c>
      <c r="D592" s="95" t="str">
        <f t="shared" si="111"/>
        <v/>
      </c>
      <c r="E592" s="95" t="str">
        <f t="shared" si="112"/>
        <v/>
      </c>
      <c r="F592" s="95" t="str">
        <f>IF(A592&lt;&gt;"",SUM($E$10:E592),"")</f>
        <v/>
      </c>
      <c r="G592" s="95" t="str">
        <f t="shared" si="113"/>
        <v/>
      </c>
      <c r="T592" s="3" t="str">
        <f t="shared" si="114"/>
        <v/>
      </c>
      <c r="U592" s="12" t="str">
        <f t="shared" si="115"/>
        <v/>
      </c>
      <c r="V592" s="95" t="str">
        <f t="shared" si="116"/>
        <v/>
      </c>
      <c r="W592" s="95" t="str">
        <f t="shared" si="117"/>
        <v/>
      </c>
      <c r="X592" s="95" t="str">
        <f t="shared" si="118"/>
        <v/>
      </c>
      <c r="Y592" s="95" t="str">
        <f>IF(T592&lt;&gt;"",SUM($X$10:X592),"")</f>
        <v/>
      </c>
      <c r="Z592" s="95" t="str">
        <f t="shared" si="119"/>
        <v/>
      </c>
    </row>
    <row r="593" spans="1:26">
      <c r="A593" s="3" t="str">
        <f t="shared" si="108"/>
        <v/>
      </c>
      <c r="B593" s="12" t="str">
        <f t="shared" si="109"/>
        <v/>
      </c>
      <c r="C593" s="95" t="str">
        <f t="shared" si="110"/>
        <v/>
      </c>
      <c r="D593" s="95" t="str">
        <f t="shared" si="111"/>
        <v/>
      </c>
      <c r="E593" s="95" t="str">
        <f t="shared" si="112"/>
        <v/>
      </c>
      <c r="F593" s="95" t="str">
        <f>IF(A593&lt;&gt;"",SUM($E$10:E593),"")</f>
        <v/>
      </c>
      <c r="G593" s="95" t="str">
        <f t="shared" si="113"/>
        <v/>
      </c>
      <c r="T593" s="3" t="str">
        <f t="shared" si="114"/>
        <v/>
      </c>
      <c r="U593" s="12" t="str">
        <f t="shared" si="115"/>
        <v/>
      </c>
      <c r="V593" s="95" t="str">
        <f t="shared" si="116"/>
        <v/>
      </c>
      <c r="W593" s="95" t="str">
        <f t="shared" si="117"/>
        <v/>
      </c>
      <c r="X593" s="95" t="str">
        <f t="shared" si="118"/>
        <v/>
      </c>
      <c r="Y593" s="95" t="str">
        <f>IF(T593&lt;&gt;"",SUM($X$10:X593),"")</f>
        <v/>
      </c>
      <c r="Z593" s="95" t="str">
        <f t="shared" si="119"/>
        <v/>
      </c>
    </row>
    <row r="594" spans="1:26">
      <c r="A594" s="3" t="str">
        <f t="shared" si="108"/>
        <v/>
      </c>
      <c r="B594" s="12" t="str">
        <f t="shared" si="109"/>
        <v/>
      </c>
      <c r="C594" s="95" t="str">
        <f t="shared" si="110"/>
        <v/>
      </c>
      <c r="D594" s="95" t="str">
        <f t="shared" si="111"/>
        <v/>
      </c>
      <c r="E594" s="95" t="str">
        <f t="shared" si="112"/>
        <v/>
      </c>
      <c r="F594" s="95" t="str">
        <f>IF(A594&lt;&gt;"",SUM($E$10:E594),"")</f>
        <v/>
      </c>
      <c r="G594" s="95" t="str">
        <f t="shared" si="113"/>
        <v/>
      </c>
      <c r="T594" s="3" t="str">
        <f t="shared" si="114"/>
        <v/>
      </c>
      <c r="U594" s="12" t="str">
        <f t="shared" si="115"/>
        <v/>
      </c>
      <c r="V594" s="95" t="str">
        <f t="shared" si="116"/>
        <v/>
      </c>
      <c r="W594" s="95" t="str">
        <f t="shared" si="117"/>
        <v/>
      </c>
      <c r="X594" s="95" t="str">
        <f t="shared" si="118"/>
        <v/>
      </c>
      <c r="Y594" s="95" t="str">
        <f>IF(T594&lt;&gt;"",SUM($X$10:X594),"")</f>
        <v/>
      </c>
      <c r="Z594" s="95" t="str">
        <f t="shared" si="119"/>
        <v/>
      </c>
    </row>
    <row r="595" spans="1:26">
      <c r="A595" s="3" t="str">
        <f t="shared" si="108"/>
        <v/>
      </c>
      <c r="B595" s="12" t="str">
        <f t="shared" si="109"/>
        <v/>
      </c>
      <c r="C595" s="95" t="str">
        <f t="shared" si="110"/>
        <v/>
      </c>
      <c r="D595" s="95" t="str">
        <f t="shared" si="111"/>
        <v/>
      </c>
      <c r="E595" s="95" t="str">
        <f t="shared" si="112"/>
        <v/>
      </c>
      <c r="F595" s="95" t="str">
        <f>IF(A595&lt;&gt;"",SUM($E$10:E595),"")</f>
        <v/>
      </c>
      <c r="G595" s="95" t="str">
        <f t="shared" si="113"/>
        <v/>
      </c>
      <c r="T595" s="3" t="str">
        <f t="shared" si="114"/>
        <v/>
      </c>
      <c r="U595" s="12" t="str">
        <f t="shared" si="115"/>
        <v/>
      </c>
      <c r="V595" s="95" t="str">
        <f t="shared" si="116"/>
        <v/>
      </c>
      <c r="W595" s="95" t="str">
        <f t="shared" si="117"/>
        <v/>
      </c>
      <c r="X595" s="95" t="str">
        <f t="shared" si="118"/>
        <v/>
      </c>
      <c r="Y595" s="95" t="str">
        <f>IF(T595&lt;&gt;"",SUM($X$10:X595),"")</f>
        <v/>
      </c>
      <c r="Z595" s="95" t="str">
        <f t="shared" si="119"/>
        <v/>
      </c>
    </row>
    <row r="596" spans="1:26">
      <c r="A596" s="3" t="str">
        <f t="shared" si="108"/>
        <v/>
      </c>
      <c r="B596" s="12" t="str">
        <f t="shared" si="109"/>
        <v/>
      </c>
      <c r="C596" s="95" t="str">
        <f t="shared" si="110"/>
        <v/>
      </c>
      <c r="D596" s="95" t="str">
        <f t="shared" si="111"/>
        <v/>
      </c>
      <c r="E596" s="95" t="str">
        <f t="shared" si="112"/>
        <v/>
      </c>
      <c r="F596" s="95" t="str">
        <f>IF(A596&lt;&gt;"",SUM($E$10:E596),"")</f>
        <v/>
      </c>
      <c r="G596" s="95" t="str">
        <f t="shared" si="113"/>
        <v/>
      </c>
      <c r="T596" s="3" t="str">
        <f t="shared" si="114"/>
        <v/>
      </c>
      <c r="U596" s="12" t="str">
        <f t="shared" si="115"/>
        <v/>
      </c>
      <c r="V596" s="95" t="str">
        <f t="shared" si="116"/>
        <v/>
      </c>
      <c r="W596" s="95" t="str">
        <f t="shared" si="117"/>
        <v/>
      </c>
      <c r="X596" s="95" t="str">
        <f t="shared" si="118"/>
        <v/>
      </c>
      <c r="Y596" s="95" t="str">
        <f>IF(T596&lt;&gt;"",SUM($X$10:X596),"")</f>
        <v/>
      </c>
      <c r="Z596" s="95" t="str">
        <f t="shared" si="119"/>
        <v/>
      </c>
    </row>
    <row r="597" spans="1:26">
      <c r="A597" s="3" t="str">
        <f t="shared" si="108"/>
        <v/>
      </c>
      <c r="B597" s="12" t="str">
        <f t="shared" si="109"/>
        <v/>
      </c>
      <c r="C597" s="95" t="str">
        <f t="shared" si="110"/>
        <v/>
      </c>
      <c r="D597" s="95" t="str">
        <f t="shared" si="111"/>
        <v/>
      </c>
      <c r="E597" s="95" t="str">
        <f t="shared" si="112"/>
        <v/>
      </c>
      <c r="F597" s="95" t="str">
        <f>IF(A597&lt;&gt;"",SUM($E$10:E597),"")</f>
        <v/>
      </c>
      <c r="G597" s="95" t="str">
        <f t="shared" si="113"/>
        <v/>
      </c>
      <c r="T597" s="3" t="str">
        <f t="shared" si="114"/>
        <v/>
      </c>
      <c r="U597" s="12" t="str">
        <f t="shared" si="115"/>
        <v/>
      </c>
      <c r="V597" s="95" t="str">
        <f t="shared" si="116"/>
        <v/>
      </c>
      <c r="W597" s="95" t="str">
        <f t="shared" si="117"/>
        <v/>
      </c>
      <c r="X597" s="95" t="str">
        <f t="shared" si="118"/>
        <v/>
      </c>
      <c r="Y597" s="95" t="str">
        <f>IF(T597&lt;&gt;"",SUM($X$10:X597),"")</f>
        <v/>
      </c>
      <c r="Z597" s="95" t="str">
        <f t="shared" si="119"/>
        <v/>
      </c>
    </row>
    <row r="598" spans="1:26">
      <c r="A598" s="3" t="str">
        <f t="shared" si="108"/>
        <v/>
      </c>
      <c r="B598" s="12" t="str">
        <f t="shared" si="109"/>
        <v/>
      </c>
      <c r="C598" s="95" t="str">
        <f t="shared" si="110"/>
        <v/>
      </c>
      <c r="D598" s="95" t="str">
        <f t="shared" si="111"/>
        <v/>
      </c>
      <c r="E598" s="95" t="str">
        <f t="shared" si="112"/>
        <v/>
      </c>
      <c r="F598" s="95" t="str">
        <f>IF(A598&lt;&gt;"",SUM($E$10:E598),"")</f>
        <v/>
      </c>
      <c r="G598" s="95" t="str">
        <f t="shared" si="113"/>
        <v/>
      </c>
      <c r="T598" s="3" t="str">
        <f t="shared" si="114"/>
        <v/>
      </c>
      <c r="U598" s="12" t="str">
        <f t="shared" si="115"/>
        <v/>
      </c>
      <c r="V598" s="95" t="str">
        <f t="shared" si="116"/>
        <v/>
      </c>
      <c r="W598" s="95" t="str">
        <f t="shared" si="117"/>
        <v/>
      </c>
      <c r="X598" s="95" t="str">
        <f t="shared" si="118"/>
        <v/>
      </c>
      <c r="Y598" s="95" t="str">
        <f>IF(T598&lt;&gt;"",SUM($X$10:X598),"")</f>
        <v/>
      </c>
      <c r="Z598" s="95" t="str">
        <f t="shared" si="119"/>
        <v/>
      </c>
    </row>
    <row r="599" spans="1:26">
      <c r="A599" s="3" t="str">
        <f t="shared" si="108"/>
        <v/>
      </c>
      <c r="B599" s="12" t="str">
        <f t="shared" si="109"/>
        <v/>
      </c>
      <c r="C599" s="95" t="str">
        <f t="shared" si="110"/>
        <v/>
      </c>
      <c r="D599" s="95" t="str">
        <f t="shared" si="111"/>
        <v/>
      </c>
      <c r="E599" s="95" t="str">
        <f t="shared" si="112"/>
        <v/>
      </c>
      <c r="F599" s="95" t="str">
        <f>IF(A599&lt;&gt;"",SUM($E$10:E599),"")</f>
        <v/>
      </c>
      <c r="G599" s="95" t="str">
        <f t="shared" si="113"/>
        <v/>
      </c>
      <c r="T599" s="3" t="str">
        <f t="shared" si="114"/>
        <v/>
      </c>
      <c r="U599" s="12" t="str">
        <f t="shared" si="115"/>
        <v/>
      </c>
      <c r="V599" s="95" t="str">
        <f t="shared" si="116"/>
        <v/>
      </c>
      <c r="W599" s="95" t="str">
        <f t="shared" si="117"/>
        <v/>
      </c>
      <c r="X599" s="95" t="str">
        <f t="shared" si="118"/>
        <v/>
      </c>
      <c r="Y599" s="95" t="str">
        <f>IF(T599&lt;&gt;"",SUM($X$10:X599),"")</f>
        <v/>
      </c>
      <c r="Z599" s="95" t="str">
        <f t="shared" si="119"/>
        <v/>
      </c>
    </row>
    <row r="600" spans="1:26">
      <c r="A600" s="3" t="str">
        <f t="shared" si="108"/>
        <v/>
      </c>
      <c r="B600" s="12" t="str">
        <f t="shared" si="109"/>
        <v/>
      </c>
      <c r="C600" s="95" t="str">
        <f t="shared" si="110"/>
        <v/>
      </c>
      <c r="D600" s="95" t="str">
        <f t="shared" si="111"/>
        <v/>
      </c>
      <c r="E600" s="95" t="str">
        <f t="shared" si="112"/>
        <v/>
      </c>
      <c r="F600" s="95" t="str">
        <f>IF(A600&lt;&gt;"",SUM($E$10:E600),"")</f>
        <v/>
      </c>
      <c r="G600" s="95" t="str">
        <f t="shared" si="113"/>
        <v/>
      </c>
      <c r="T600" s="3" t="str">
        <f t="shared" si="114"/>
        <v/>
      </c>
      <c r="U600" s="12" t="str">
        <f t="shared" si="115"/>
        <v/>
      </c>
      <c r="V600" s="95" t="str">
        <f t="shared" si="116"/>
        <v/>
      </c>
      <c r="W600" s="95" t="str">
        <f t="shared" si="117"/>
        <v/>
      </c>
      <c r="X600" s="95" t="str">
        <f t="shared" si="118"/>
        <v/>
      </c>
      <c r="Y600" s="95" t="str">
        <f>IF(T600&lt;&gt;"",SUM($X$10:X600),"")</f>
        <v/>
      </c>
      <c r="Z600" s="95" t="str">
        <f t="shared" si="119"/>
        <v/>
      </c>
    </row>
    <row r="601" spans="1:26">
      <c r="A601" s="3" t="str">
        <f t="shared" si="108"/>
        <v/>
      </c>
      <c r="B601" s="12" t="str">
        <f t="shared" si="109"/>
        <v/>
      </c>
      <c r="C601" s="95" t="str">
        <f t="shared" si="110"/>
        <v/>
      </c>
      <c r="D601" s="95" t="str">
        <f t="shared" si="111"/>
        <v/>
      </c>
      <c r="E601" s="95" t="str">
        <f t="shared" si="112"/>
        <v/>
      </c>
      <c r="F601" s="95" t="str">
        <f>IF(A601&lt;&gt;"",SUM($E$10:E601),"")</f>
        <v/>
      </c>
      <c r="G601" s="95" t="str">
        <f t="shared" si="113"/>
        <v/>
      </c>
      <c r="T601" s="3" t="str">
        <f t="shared" si="114"/>
        <v/>
      </c>
      <c r="U601" s="12" t="str">
        <f t="shared" si="115"/>
        <v/>
      </c>
      <c r="V601" s="95" t="str">
        <f t="shared" si="116"/>
        <v/>
      </c>
      <c r="W601" s="95" t="str">
        <f t="shared" si="117"/>
        <v/>
      </c>
      <c r="X601" s="95" t="str">
        <f t="shared" si="118"/>
        <v/>
      </c>
      <c r="Y601" s="95" t="str">
        <f>IF(T601&lt;&gt;"",SUM($X$10:X601),"")</f>
        <v/>
      </c>
      <c r="Z601" s="95" t="str">
        <f t="shared" si="119"/>
        <v/>
      </c>
    </row>
    <row r="602" spans="1:26">
      <c r="A602" s="3" t="str">
        <f t="shared" si="108"/>
        <v/>
      </c>
      <c r="B602" s="12" t="str">
        <f t="shared" si="109"/>
        <v/>
      </c>
      <c r="C602" s="95" t="str">
        <f t="shared" si="110"/>
        <v/>
      </c>
      <c r="D602" s="95" t="str">
        <f t="shared" si="111"/>
        <v/>
      </c>
      <c r="E602" s="95" t="str">
        <f t="shared" si="112"/>
        <v/>
      </c>
      <c r="F602" s="95" t="str">
        <f>IF(A602&lt;&gt;"",SUM($E$10:E602),"")</f>
        <v/>
      </c>
      <c r="G602" s="95" t="str">
        <f t="shared" si="113"/>
        <v/>
      </c>
      <c r="T602" s="3" t="str">
        <f t="shared" si="114"/>
        <v/>
      </c>
      <c r="U602" s="12" t="str">
        <f t="shared" si="115"/>
        <v/>
      </c>
      <c r="V602" s="95" t="str">
        <f t="shared" si="116"/>
        <v/>
      </c>
      <c r="W602" s="95" t="str">
        <f t="shared" si="117"/>
        <v/>
      </c>
      <c r="X602" s="95" t="str">
        <f t="shared" si="118"/>
        <v/>
      </c>
      <c r="Y602" s="95" t="str">
        <f>IF(T602&lt;&gt;"",SUM($X$10:X602),"")</f>
        <v/>
      </c>
      <c r="Z602" s="95" t="str">
        <f t="shared" si="119"/>
        <v/>
      </c>
    </row>
    <row r="603" spans="1:26">
      <c r="A603" s="3" t="str">
        <f t="shared" si="108"/>
        <v/>
      </c>
      <c r="B603" s="12" t="str">
        <f t="shared" si="109"/>
        <v/>
      </c>
      <c r="C603" s="95" t="str">
        <f t="shared" si="110"/>
        <v/>
      </c>
      <c r="D603" s="95" t="str">
        <f t="shared" si="111"/>
        <v/>
      </c>
      <c r="E603" s="95" t="str">
        <f t="shared" si="112"/>
        <v/>
      </c>
      <c r="F603" s="95" t="str">
        <f>IF(A603&lt;&gt;"",SUM($E$10:E603),"")</f>
        <v/>
      </c>
      <c r="G603" s="95" t="str">
        <f t="shared" si="113"/>
        <v/>
      </c>
      <c r="T603" s="3" t="str">
        <f t="shared" si="114"/>
        <v/>
      </c>
      <c r="U603" s="12" t="str">
        <f t="shared" si="115"/>
        <v/>
      </c>
      <c r="V603" s="95" t="str">
        <f t="shared" si="116"/>
        <v/>
      </c>
      <c r="W603" s="95" t="str">
        <f t="shared" si="117"/>
        <v/>
      </c>
      <c r="X603" s="95" t="str">
        <f t="shared" si="118"/>
        <v/>
      </c>
      <c r="Y603" s="95" t="str">
        <f>IF(T603&lt;&gt;"",SUM($X$10:X603),"")</f>
        <v/>
      </c>
      <c r="Z603" s="95" t="str">
        <f t="shared" si="119"/>
        <v/>
      </c>
    </row>
    <row r="604" spans="1:26">
      <c r="A604" s="3" t="str">
        <f t="shared" si="108"/>
        <v/>
      </c>
      <c r="B604" s="12" t="str">
        <f t="shared" si="109"/>
        <v/>
      </c>
      <c r="C604" s="95" t="str">
        <f t="shared" si="110"/>
        <v/>
      </c>
      <c r="D604" s="95" t="str">
        <f t="shared" si="111"/>
        <v/>
      </c>
      <c r="E604" s="95" t="str">
        <f t="shared" si="112"/>
        <v/>
      </c>
      <c r="F604" s="95" t="str">
        <f>IF(A604&lt;&gt;"",SUM($E$10:E604),"")</f>
        <v/>
      </c>
      <c r="G604" s="95" t="str">
        <f t="shared" si="113"/>
        <v/>
      </c>
      <c r="T604" s="3" t="str">
        <f t="shared" si="114"/>
        <v/>
      </c>
      <c r="U604" s="12" t="str">
        <f t="shared" si="115"/>
        <v/>
      </c>
      <c r="V604" s="95" t="str">
        <f t="shared" si="116"/>
        <v/>
      </c>
      <c r="W604" s="95" t="str">
        <f t="shared" si="117"/>
        <v/>
      </c>
      <c r="X604" s="95" t="str">
        <f t="shared" si="118"/>
        <v/>
      </c>
      <c r="Y604" s="95" t="str">
        <f>IF(T604&lt;&gt;"",SUM($X$10:X604),"")</f>
        <v/>
      </c>
      <c r="Z604" s="95" t="str">
        <f t="shared" si="119"/>
        <v/>
      </c>
    </row>
    <row r="605" spans="1:26">
      <c r="A605" s="3" t="str">
        <f t="shared" si="108"/>
        <v/>
      </c>
      <c r="B605" s="12" t="str">
        <f t="shared" si="109"/>
        <v/>
      </c>
      <c r="C605" s="95" t="str">
        <f t="shared" si="110"/>
        <v/>
      </c>
      <c r="D605" s="95" t="str">
        <f t="shared" si="111"/>
        <v/>
      </c>
      <c r="E605" s="95" t="str">
        <f t="shared" si="112"/>
        <v/>
      </c>
      <c r="F605" s="95" t="str">
        <f>IF(A605&lt;&gt;"",SUM($E$10:E605),"")</f>
        <v/>
      </c>
      <c r="G605" s="95" t="str">
        <f t="shared" si="113"/>
        <v/>
      </c>
      <c r="T605" s="3" t="str">
        <f t="shared" si="114"/>
        <v/>
      </c>
      <c r="U605" s="12" t="str">
        <f t="shared" si="115"/>
        <v/>
      </c>
      <c r="V605" s="95" t="str">
        <f t="shared" si="116"/>
        <v/>
      </c>
      <c r="W605" s="95" t="str">
        <f t="shared" si="117"/>
        <v/>
      </c>
      <c r="X605" s="95" t="str">
        <f t="shared" si="118"/>
        <v/>
      </c>
      <c r="Y605" s="95" t="str">
        <f>IF(T605&lt;&gt;"",SUM($X$10:X605),"")</f>
        <v/>
      </c>
      <c r="Z605" s="95" t="str">
        <f t="shared" si="119"/>
        <v/>
      </c>
    </row>
    <row r="606" spans="1:26">
      <c r="A606" s="3" t="str">
        <f t="shared" si="108"/>
        <v/>
      </c>
      <c r="B606" s="12" t="str">
        <f t="shared" si="109"/>
        <v/>
      </c>
      <c r="C606" s="95" t="str">
        <f t="shared" si="110"/>
        <v/>
      </c>
      <c r="D606" s="95" t="str">
        <f t="shared" si="111"/>
        <v/>
      </c>
      <c r="E606" s="95" t="str">
        <f t="shared" si="112"/>
        <v/>
      </c>
      <c r="F606" s="95" t="str">
        <f>IF(A606&lt;&gt;"",SUM($E$10:E606),"")</f>
        <v/>
      </c>
      <c r="G606" s="95" t="str">
        <f t="shared" si="113"/>
        <v/>
      </c>
      <c r="T606" s="3" t="str">
        <f t="shared" si="114"/>
        <v/>
      </c>
      <c r="U606" s="12" t="str">
        <f t="shared" si="115"/>
        <v/>
      </c>
      <c r="V606" s="95" t="str">
        <f t="shared" si="116"/>
        <v/>
      </c>
      <c r="W606" s="95" t="str">
        <f t="shared" si="117"/>
        <v/>
      </c>
      <c r="X606" s="95" t="str">
        <f t="shared" si="118"/>
        <v/>
      </c>
      <c r="Y606" s="95" t="str">
        <f>IF(T606&lt;&gt;"",SUM($X$10:X606),"")</f>
        <v/>
      </c>
      <c r="Z606" s="95" t="str">
        <f t="shared" si="119"/>
        <v/>
      </c>
    </row>
    <row r="607" spans="1:26">
      <c r="A607" s="3" t="str">
        <f t="shared" si="108"/>
        <v/>
      </c>
      <c r="B607" s="12" t="str">
        <f t="shared" si="109"/>
        <v/>
      </c>
      <c r="C607" s="95" t="str">
        <f t="shared" si="110"/>
        <v/>
      </c>
      <c r="D607" s="95" t="str">
        <f t="shared" si="111"/>
        <v/>
      </c>
      <c r="E607" s="95" t="str">
        <f t="shared" si="112"/>
        <v/>
      </c>
      <c r="F607" s="95" t="str">
        <f>IF(A607&lt;&gt;"",SUM($E$10:E607),"")</f>
        <v/>
      </c>
      <c r="G607" s="95" t="str">
        <f t="shared" si="113"/>
        <v/>
      </c>
      <c r="T607" s="3" t="str">
        <f t="shared" si="114"/>
        <v/>
      </c>
      <c r="U607" s="12" t="str">
        <f t="shared" si="115"/>
        <v/>
      </c>
      <c r="V607" s="95" t="str">
        <f t="shared" si="116"/>
        <v/>
      </c>
      <c r="W607" s="95" t="str">
        <f t="shared" si="117"/>
        <v/>
      </c>
      <c r="X607" s="95" t="str">
        <f t="shared" si="118"/>
        <v/>
      </c>
      <c r="Y607" s="95" t="str">
        <f>IF(T607&lt;&gt;"",SUM($X$10:X607),"")</f>
        <v/>
      </c>
      <c r="Z607" s="95" t="str">
        <f t="shared" si="119"/>
        <v/>
      </c>
    </row>
    <row r="608" spans="1:26">
      <c r="A608" s="3" t="str">
        <f t="shared" si="108"/>
        <v/>
      </c>
      <c r="B608" s="12" t="str">
        <f t="shared" si="109"/>
        <v/>
      </c>
      <c r="C608" s="95" t="str">
        <f t="shared" si="110"/>
        <v/>
      </c>
      <c r="D608" s="95" t="str">
        <f t="shared" si="111"/>
        <v/>
      </c>
      <c r="E608" s="95" t="str">
        <f t="shared" si="112"/>
        <v/>
      </c>
      <c r="F608" s="95" t="str">
        <f>IF(A608&lt;&gt;"",SUM($E$10:E608),"")</f>
        <v/>
      </c>
      <c r="G608" s="95" t="str">
        <f t="shared" si="113"/>
        <v/>
      </c>
      <c r="T608" s="3" t="str">
        <f t="shared" si="114"/>
        <v/>
      </c>
      <c r="U608" s="12" t="str">
        <f t="shared" si="115"/>
        <v/>
      </c>
      <c r="V608" s="95" t="str">
        <f t="shared" si="116"/>
        <v/>
      </c>
      <c r="W608" s="95" t="str">
        <f t="shared" si="117"/>
        <v/>
      </c>
      <c r="X608" s="95" t="str">
        <f t="shared" si="118"/>
        <v/>
      </c>
      <c r="Y608" s="95" t="str">
        <f>IF(T608&lt;&gt;"",SUM($X$10:X608),"")</f>
        <v/>
      </c>
      <c r="Z608" s="95" t="str">
        <f t="shared" si="119"/>
        <v/>
      </c>
    </row>
    <row r="609" spans="1:26">
      <c r="A609" s="3" t="str">
        <f t="shared" si="108"/>
        <v/>
      </c>
      <c r="B609" s="12" t="str">
        <f t="shared" si="109"/>
        <v/>
      </c>
      <c r="C609" s="95" t="str">
        <f t="shared" si="110"/>
        <v/>
      </c>
      <c r="D609" s="95" t="str">
        <f t="shared" si="111"/>
        <v/>
      </c>
      <c r="E609" s="95" t="str">
        <f t="shared" si="112"/>
        <v/>
      </c>
      <c r="F609" s="95" t="str">
        <f>IF(A609&lt;&gt;"",SUM($E$10:E609),"")</f>
        <v/>
      </c>
      <c r="G609" s="95" t="str">
        <f t="shared" si="113"/>
        <v/>
      </c>
      <c r="T609" s="3" t="str">
        <f t="shared" si="114"/>
        <v/>
      </c>
      <c r="U609" s="12" t="str">
        <f t="shared" si="115"/>
        <v/>
      </c>
      <c r="V609" s="95" t="str">
        <f t="shared" si="116"/>
        <v/>
      </c>
      <c r="W609" s="95" t="str">
        <f t="shared" si="117"/>
        <v/>
      </c>
      <c r="X609" s="95" t="str">
        <f t="shared" si="118"/>
        <v/>
      </c>
      <c r="Y609" s="95" t="str">
        <f>IF(T609&lt;&gt;"",SUM($X$10:X609),"")</f>
        <v/>
      </c>
      <c r="Z609" s="95" t="str">
        <f t="shared" si="119"/>
        <v/>
      </c>
    </row>
    <row r="610" spans="1:26">
      <c r="A610" s="3" t="str">
        <f t="shared" si="108"/>
        <v/>
      </c>
      <c r="B610" s="12" t="str">
        <f t="shared" si="109"/>
        <v/>
      </c>
      <c r="C610" s="95" t="str">
        <f t="shared" si="110"/>
        <v/>
      </c>
      <c r="D610" s="95" t="str">
        <f t="shared" si="111"/>
        <v/>
      </c>
      <c r="E610" s="95" t="str">
        <f t="shared" si="112"/>
        <v/>
      </c>
      <c r="F610" s="95" t="str">
        <f>IF(A610&lt;&gt;"",SUM($E$10:E610),"")</f>
        <v/>
      </c>
      <c r="G610" s="95" t="str">
        <f t="shared" si="113"/>
        <v/>
      </c>
      <c r="T610" s="3" t="str">
        <f t="shared" si="114"/>
        <v/>
      </c>
      <c r="U610" s="12" t="str">
        <f t="shared" si="115"/>
        <v/>
      </c>
      <c r="V610" s="95" t="str">
        <f t="shared" si="116"/>
        <v/>
      </c>
      <c r="W610" s="95" t="str">
        <f t="shared" si="117"/>
        <v/>
      </c>
      <c r="X610" s="95" t="str">
        <f t="shared" si="118"/>
        <v/>
      </c>
      <c r="Y610" s="95" t="str">
        <f>IF(T610&lt;&gt;"",SUM($X$10:X610),"")</f>
        <v/>
      </c>
      <c r="Z610" s="95" t="str">
        <f t="shared" si="119"/>
        <v/>
      </c>
    </row>
    <row r="611" spans="1:26">
      <c r="A611" s="3" t="str">
        <f t="shared" si="108"/>
        <v/>
      </c>
      <c r="B611" s="12" t="str">
        <f t="shared" si="109"/>
        <v/>
      </c>
      <c r="C611" s="95" t="str">
        <f t="shared" si="110"/>
        <v/>
      </c>
      <c r="D611" s="95" t="str">
        <f t="shared" si="111"/>
        <v/>
      </c>
      <c r="E611" s="95" t="str">
        <f t="shared" si="112"/>
        <v/>
      </c>
      <c r="F611" s="95" t="str">
        <f>IF(A611&lt;&gt;"",SUM($E$10:E611),"")</f>
        <v/>
      </c>
      <c r="G611" s="95" t="str">
        <f t="shared" si="113"/>
        <v/>
      </c>
      <c r="T611" s="3" t="str">
        <f t="shared" si="114"/>
        <v/>
      </c>
      <c r="U611" s="12" t="str">
        <f t="shared" si="115"/>
        <v/>
      </c>
      <c r="V611" s="95" t="str">
        <f t="shared" si="116"/>
        <v/>
      </c>
      <c r="W611" s="95" t="str">
        <f t="shared" si="117"/>
        <v/>
      </c>
      <c r="X611" s="95" t="str">
        <f t="shared" si="118"/>
        <v/>
      </c>
      <c r="Y611" s="95" t="str">
        <f>IF(T611&lt;&gt;"",SUM($X$10:X611),"")</f>
        <v/>
      </c>
      <c r="Z611" s="95" t="str">
        <f t="shared" si="119"/>
        <v/>
      </c>
    </row>
    <row r="612" spans="1:26">
      <c r="A612" s="3" t="str">
        <f t="shared" si="108"/>
        <v/>
      </c>
      <c r="B612" s="12" t="str">
        <f t="shared" si="109"/>
        <v/>
      </c>
      <c r="C612" s="95" t="str">
        <f t="shared" si="110"/>
        <v/>
      </c>
      <c r="D612" s="95" t="str">
        <f t="shared" si="111"/>
        <v/>
      </c>
      <c r="E612" s="95" t="str">
        <f t="shared" si="112"/>
        <v/>
      </c>
      <c r="F612" s="95" t="str">
        <f>IF(A612&lt;&gt;"",SUM($E$10:E612),"")</f>
        <v/>
      </c>
      <c r="G612" s="95" t="str">
        <f t="shared" si="113"/>
        <v/>
      </c>
      <c r="T612" s="3" t="str">
        <f t="shared" si="114"/>
        <v/>
      </c>
      <c r="U612" s="12" t="str">
        <f t="shared" si="115"/>
        <v/>
      </c>
      <c r="V612" s="95" t="str">
        <f t="shared" si="116"/>
        <v/>
      </c>
      <c r="W612" s="95" t="str">
        <f t="shared" si="117"/>
        <v/>
      </c>
      <c r="X612" s="95" t="str">
        <f t="shared" si="118"/>
        <v/>
      </c>
      <c r="Y612" s="95" t="str">
        <f>IF(T612&lt;&gt;"",SUM($X$10:X612),"")</f>
        <v/>
      </c>
      <c r="Z612" s="95" t="str">
        <f t="shared" si="119"/>
        <v/>
      </c>
    </row>
    <row r="613" spans="1:26">
      <c r="A613" s="3" t="str">
        <f t="shared" si="108"/>
        <v/>
      </c>
      <c r="B613" s="12" t="str">
        <f t="shared" si="109"/>
        <v/>
      </c>
      <c r="C613" s="95" t="str">
        <f t="shared" si="110"/>
        <v/>
      </c>
      <c r="D613" s="95" t="str">
        <f t="shared" si="111"/>
        <v/>
      </c>
      <c r="E613" s="95" t="str">
        <f t="shared" si="112"/>
        <v/>
      </c>
      <c r="F613" s="95" t="str">
        <f>IF(A613&lt;&gt;"",SUM($E$10:E613),"")</f>
        <v/>
      </c>
      <c r="G613" s="95" t="str">
        <f t="shared" si="113"/>
        <v/>
      </c>
      <c r="T613" s="3" t="str">
        <f t="shared" si="114"/>
        <v/>
      </c>
      <c r="U613" s="12" t="str">
        <f t="shared" si="115"/>
        <v/>
      </c>
      <c r="V613" s="95" t="str">
        <f t="shared" si="116"/>
        <v/>
      </c>
      <c r="W613" s="95" t="str">
        <f t="shared" si="117"/>
        <v/>
      </c>
      <c r="X613" s="95" t="str">
        <f t="shared" si="118"/>
        <v/>
      </c>
      <c r="Y613" s="95" t="str">
        <f>IF(T613&lt;&gt;"",SUM($X$10:X613),"")</f>
        <v/>
      </c>
      <c r="Z613" s="95" t="str">
        <f t="shared" si="119"/>
        <v/>
      </c>
    </row>
    <row r="614" spans="1:26">
      <c r="A614" s="3" t="str">
        <f t="shared" si="108"/>
        <v/>
      </c>
      <c r="B614" s="12" t="str">
        <f t="shared" si="109"/>
        <v/>
      </c>
      <c r="C614" s="95" t="str">
        <f t="shared" si="110"/>
        <v/>
      </c>
      <c r="D614" s="95" t="str">
        <f t="shared" si="111"/>
        <v/>
      </c>
      <c r="E614" s="95" t="str">
        <f t="shared" si="112"/>
        <v/>
      </c>
      <c r="F614" s="95" t="str">
        <f>IF(A614&lt;&gt;"",SUM($E$10:E614),"")</f>
        <v/>
      </c>
      <c r="G614" s="95" t="str">
        <f t="shared" si="113"/>
        <v/>
      </c>
      <c r="T614" s="3" t="str">
        <f t="shared" si="114"/>
        <v/>
      </c>
      <c r="U614" s="12" t="str">
        <f t="shared" si="115"/>
        <v/>
      </c>
      <c r="V614" s="95" t="str">
        <f t="shared" si="116"/>
        <v/>
      </c>
      <c r="W614" s="95" t="str">
        <f t="shared" si="117"/>
        <v/>
      </c>
      <c r="X614" s="95" t="str">
        <f t="shared" si="118"/>
        <v/>
      </c>
      <c r="Y614" s="95" t="str">
        <f>IF(T614&lt;&gt;"",SUM($X$10:X614),"")</f>
        <v/>
      </c>
      <c r="Z614" s="95" t="str">
        <f t="shared" si="119"/>
        <v/>
      </c>
    </row>
    <row r="615" spans="1:26">
      <c r="A615" s="3" t="str">
        <f t="shared" si="108"/>
        <v/>
      </c>
      <c r="B615" s="12" t="str">
        <f t="shared" si="109"/>
        <v/>
      </c>
      <c r="C615" s="95" t="str">
        <f t="shared" si="110"/>
        <v/>
      </c>
      <c r="D615" s="95" t="str">
        <f t="shared" si="111"/>
        <v/>
      </c>
      <c r="E615" s="95" t="str">
        <f t="shared" si="112"/>
        <v/>
      </c>
      <c r="F615" s="95" t="str">
        <f>IF(A615&lt;&gt;"",SUM($E$10:E615),"")</f>
        <v/>
      </c>
      <c r="G615" s="95" t="str">
        <f t="shared" si="113"/>
        <v/>
      </c>
      <c r="T615" s="3" t="str">
        <f t="shared" si="114"/>
        <v/>
      </c>
      <c r="U615" s="12" t="str">
        <f t="shared" si="115"/>
        <v/>
      </c>
      <c r="V615" s="95" t="str">
        <f t="shared" si="116"/>
        <v/>
      </c>
      <c r="W615" s="95" t="str">
        <f t="shared" si="117"/>
        <v/>
      </c>
      <c r="X615" s="95" t="str">
        <f t="shared" si="118"/>
        <v/>
      </c>
      <c r="Y615" s="95" t="str">
        <f>IF(T615&lt;&gt;"",SUM($X$10:X615),"")</f>
        <v/>
      </c>
      <c r="Z615" s="95" t="str">
        <f t="shared" si="119"/>
        <v/>
      </c>
    </row>
    <row r="616" spans="1:26">
      <c r="A616" s="3" t="str">
        <f t="shared" si="108"/>
        <v/>
      </c>
      <c r="B616" s="12" t="str">
        <f t="shared" si="109"/>
        <v/>
      </c>
      <c r="C616" s="95" t="str">
        <f t="shared" si="110"/>
        <v/>
      </c>
      <c r="D616" s="95" t="str">
        <f t="shared" si="111"/>
        <v/>
      </c>
      <c r="E616" s="95" t="str">
        <f t="shared" si="112"/>
        <v/>
      </c>
      <c r="F616" s="95" t="str">
        <f>IF(A616&lt;&gt;"",SUM($E$10:E616),"")</f>
        <v/>
      </c>
      <c r="G616" s="95" t="str">
        <f t="shared" si="113"/>
        <v/>
      </c>
      <c r="T616" s="3" t="str">
        <f t="shared" si="114"/>
        <v/>
      </c>
      <c r="U616" s="12" t="str">
        <f t="shared" si="115"/>
        <v/>
      </c>
      <c r="V616" s="95" t="str">
        <f t="shared" si="116"/>
        <v/>
      </c>
      <c r="W616" s="95" t="str">
        <f t="shared" si="117"/>
        <v/>
      </c>
      <c r="X616" s="95" t="str">
        <f t="shared" si="118"/>
        <v/>
      </c>
      <c r="Y616" s="95" t="str">
        <f>IF(T616&lt;&gt;"",SUM($X$10:X616),"")</f>
        <v/>
      </c>
      <c r="Z616" s="95" t="str">
        <f t="shared" si="119"/>
        <v/>
      </c>
    </row>
    <row r="617" spans="1:26">
      <c r="A617" s="3" t="str">
        <f t="shared" si="108"/>
        <v/>
      </c>
      <c r="B617" s="12" t="str">
        <f t="shared" si="109"/>
        <v/>
      </c>
      <c r="C617" s="95" t="str">
        <f t="shared" si="110"/>
        <v/>
      </c>
      <c r="D617" s="95" t="str">
        <f t="shared" si="111"/>
        <v/>
      </c>
      <c r="E617" s="95" t="str">
        <f t="shared" si="112"/>
        <v/>
      </c>
      <c r="F617" s="95" t="str">
        <f>IF(A617&lt;&gt;"",SUM($E$10:E617),"")</f>
        <v/>
      </c>
      <c r="G617" s="95" t="str">
        <f t="shared" si="113"/>
        <v/>
      </c>
      <c r="T617" s="3" t="str">
        <f t="shared" si="114"/>
        <v/>
      </c>
      <c r="U617" s="12" t="str">
        <f t="shared" si="115"/>
        <v/>
      </c>
      <c r="V617" s="95" t="str">
        <f t="shared" si="116"/>
        <v/>
      </c>
      <c r="W617" s="95" t="str">
        <f t="shared" si="117"/>
        <v/>
      </c>
      <c r="X617" s="95" t="str">
        <f t="shared" si="118"/>
        <v/>
      </c>
      <c r="Y617" s="95" t="str">
        <f>IF(T617&lt;&gt;"",SUM($X$10:X617),"")</f>
        <v/>
      </c>
      <c r="Z617" s="95" t="str">
        <f t="shared" si="119"/>
        <v/>
      </c>
    </row>
    <row r="618" spans="1:26">
      <c r="A618" s="3" t="str">
        <f t="shared" si="108"/>
        <v/>
      </c>
      <c r="B618" s="12" t="str">
        <f t="shared" si="109"/>
        <v/>
      </c>
      <c r="C618" s="95" t="str">
        <f t="shared" si="110"/>
        <v/>
      </c>
      <c r="D618" s="95" t="str">
        <f t="shared" si="111"/>
        <v/>
      </c>
      <c r="E618" s="95" t="str">
        <f t="shared" si="112"/>
        <v/>
      </c>
      <c r="F618" s="95" t="str">
        <f>IF(A618&lt;&gt;"",SUM($E$10:E618),"")</f>
        <v/>
      </c>
      <c r="G618" s="95" t="str">
        <f t="shared" si="113"/>
        <v/>
      </c>
      <c r="T618" s="3" t="str">
        <f t="shared" si="114"/>
        <v/>
      </c>
      <c r="U618" s="12" t="str">
        <f t="shared" si="115"/>
        <v/>
      </c>
      <c r="V618" s="95" t="str">
        <f t="shared" si="116"/>
        <v/>
      </c>
      <c r="W618" s="95" t="str">
        <f t="shared" si="117"/>
        <v/>
      </c>
      <c r="X618" s="95" t="str">
        <f t="shared" si="118"/>
        <v/>
      </c>
      <c r="Y618" s="95" t="str">
        <f>IF(T618&lt;&gt;"",SUM($X$10:X618),"")</f>
        <v/>
      </c>
      <c r="Z618" s="95" t="str">
        <f t="shared" si="119"/>
        <v/>
      </c>
    </row>
    <row r="619" spans="1:26">
      <c r="A619" s="3" t="str">
        <f t="shared" si="108"/>
        <v/>
      </c>
      <c r="B619" s="12" t="str">
        <f t="shared" si="109"/>
        <v/>
      </c>
      <c r="C619" s="95" t="str">
        <f t="shared" si="110"/>
        <v/>
      </c>
      <c r="D619" s="95" t="str">
        <f t="shared" si="111"/>
        <v/>
      </c>
      <c r="E619" s="95" t="str">
        <f t="shared" si="112"/>
        <v/>
      </c>
      <c r="F619" s="95" t="str">
        <f>IF(A619&lt;&gt;"",SUM($E$10:E619),"")</f>
        <v/>
      </c>
      <c r="G619" s="95" t="str">
        <f t="shared" si="113"/>
        <v/>
      </c>
      <c r="T619" s="3" t="str">
        <f t="shared" si="114"/>
        <v/>
      </c>
      <c r="U619" s="12" t="str">
        <f t="shared" si="115"/>
        <v/>
      </c>
      <c r="V619" s="95" t="str">
        <f t="shared" si="116"/>
        <v/>
      </c>
      <c r="W619" s="95" t="str">
        <f t="shared" si="117"/>
        <v/>
      </c>
      <c r="X619" s="95" t="str">
        <f t="shared" si="118"/>
        <v/>
      </c>
      <c r="Y619" s="95" t="str">
        <f>IF(T619&lt;&gt;"",SUM($X$10:X619),"")</f>
        <v/>
      </c>
      <c r="Z619" s="95" t="str">
        <f t="shared" si="119"/>
        <v/>
      </c>
    </row>
    <row r="620" spans="1:26">
      <c r="A620" s="3" t="str">
        <f t="shared" si="108"/>
        <v/>
      </c>
      <c r="B620" s="12" t="str">
        <f t="shared" si="109"/>
        <v/>
      </c>
      <c r="C620" s="95" t="str">
        <f t="shared" si="110"/>
        <v/>
      </c>
      <c r="D620" s="95" t="str">
        <f t="shared" si="111"/>
        <v/>
      </c>
      <c r="E620" s="95" t="str">
        <f t="shared" si="112"/>
        <v/>
      </c>
      <c r="F620" s="95" t="str">
        <f>IF(A620&lt;&gt;"",SUM($E$10:E620),"")</f>
        <v/>
      </c>
      <c r="G620" s="95" t="str">
        <f t="shared" si="113"/>
        <v/>
      </c>
      <c r="T620" s="3" t="str">
        <f t="shared" si="114"/>
        <v/>
      </c>
      <c r="U620" s="12" t="str">
        <f t="shared" si="115"/>
        <v/>
      </c>
      <c r="V620" s="95" t="str">
        <f t="shared" si="116"/>
        <v/>
      </c>
      <c r="W620" s="95" t="str">
        <f t="shared" si="117"/>
        <v/>
      </c>
      <c r="X620" s="95" t="str">
        <f t="shared" si="118"/>
        <v/>
      </c>
      <c r="Y620" s="95" t="str">
        <f>IF(T620&lt;&gt;"",SUM($X$10:X620),"")</f>
        <v/>
      </c>
      <c r="Z620" s="95" t="str">
        <f t="shared" si="119"/>
        <v/>
      </c>
    </row>
    <row r="621" spans="1:26">
      <c r="A621" s="3" t="str">
        <f t="shared" si="108"/>
        <v/>
      </c>
      <c r="B621" s="12" t="str">
        <f t="shared" si="109"/>
        <v/>
      </c>
      <c r="C621" s="95" t="str">
        <f t="shared" si="110"/>
        <v/>
      </c>
      <c r="D621" s="95" t="str">
        <f t="shared" si="111"/>
        <v/>
      </c>
      <c r="E621" s="95" t="str">
        <f t="shared" si="112"/>
        <v/>
      </c>
      <c r="F621" s="95" t="str">
        <f>IF(A621&lt;&gt;"",SUM($E$10:E621),"")</f>
        <v/>
      </c>
      <c r="G621" s="95" t="str">
        <f t="shared" si="113"/>
        <v/>
      </c>
      <c r="T621" s="3" t="str">
        <f t="shared" si="114"/>
        <v/>
      </c>
      <c r="U621" s="12" t="str">
        <f t="shared" si="115"/>
        <v/>
      </c>
      <c r="V621" s="95" t="str">
        <f t="shared" si="116"/>
        <v/>
      </c>
      <c r="W621" s="95" t="str">
        <f t="shared" si="117"/>
        <v/>
      </c>
      <c r="X621" s="95" t="str">
        <f t="shared" si="118"/>
        <v/>
      </c>
      <c r="Y621" s="95" t="str">
        <f>IF(T621&lt;&gt;"",SUM($X$10:X621),"")</f>
        <v/>
      </c>
      <c r="Z621" s="95" t="str">
        <f t="shared" si="119"/>
        <v/>
      </c>
    </row>
    <row r="622" spans="1:26">
      <c r="A622" s="3" t="str">
        <f t="shared" si="108"/>
        <v/>
      </c>
      <c r="B622" s="12" t="str">
        <f t="shared" si="109"/>
        <v/>
      </c>
      <c r="C622" s="95" t="str">
        <f t="shared" si="110"/>
        <v/>
      </c>
      <c r="D622" s="95" t="str">
        <f t="shared" si="111"/>
        <v/>
      </c>
      <c r="E622" s="95" t="str">
        <f t="shared" si="112"/>
        <v/>
      </c>
      <c r="F622" s="95" t="str">
        <f>IF(A622&lt;&gt;"",SUM($E$10:E622),"")</f>
        <v/>
      </c>
      <c r="G622" s="95" t="str">
        <f t="shared" si="113"/>
        <v/>
      </c>
      <c r="T622" s="3" t="str">
        <f t="shared" si="114"/>
        <v/>
      </c>
      <c r="U622" s="12" t="str">
        <f t="shared" si="115"/>
        <v/>
      </c>
      <c r="V622" s="95" t="str">
        <f t="shared" si="116"/>
        <v/>
      </c>
      <c r="W622" s="95" t="str">
        <f t="shared" si="117"/>
        <v/>
      </c>
      <c r="X622" s="95" t="str">
        <f t="shared" si="118"/>
        <v/>
      </c>
      <c r="Y622" s="95" t="str">
        <f>IF(T622&lt;&gt;"",SUM($X$10:X622),"")</f>
        <v/>
      </c>
      <c r="Z622" s="95" t="str">
        <f t="shared" si="119"/>
        <v/>
      </c>
    </row>
    <row r="623" spans="1:26">
      <c r="A623" s="3" t="str">
        <f t="shared" si="108"/>
        <v/>
      </c>
      <c r="B623" s="12" t="str">
        <f t="shared" si="109"/>
        <v/>
      </c>
      <c r="C623" s="95" t="str">
        <f t="shared" si="110"/>
        <v/>
      </c>
      <c r="D623" s="95" t="str">
        <f t="shared" si="111"/>
        <v/>
      </c>
      <c r="E623" s="95" t="str">
        <f t="shared" si="112"/>
        <v/>
      </c>
      <c r="F623" s="95" t="str">
        <f>IF(A623&lt;&gt;"",SUM($E$10:E623),"")</f>
        <v/>
      </c>
      <c r="G623" s="95" t="str">
        <f t="shared" si="113"/>
        <v/>
      </c>
      <c r="T623" s="3" t="str">
        <f t="shared" si="114"/>
        <v/>
      </c>
      <c r="U623" s="12" t="str">
        <f t="shared" si="115"/>
        <v/>
      </c>
      <c r="V623" s="95" t="str">
        <f t="shared" si="116"/>
        <v/>
      </c>
      <c r="W623" s="95" t="str">
        <f t="shared" si="117"/>
        <v/>
      </c>
      <c r="X623" s="95" t="str">
        <f t="shared" si="118"/>
        <v/>
      </c>
      <c r="Y623" s="95" t="str">
        <f>IF(T623&lt;&gt;"",SUM($X$10:X623),"")</f>
        <v/>
      </c>
      <c r="Z623" s="95" t="str">
        <f t="shared" si="119"/>
        <v/>
      </c>
    </row>
    <row r="624" spans="1:26">
      <c r="A624" s="3" t="str">
        <f t="shared" si="108"/>
        <v/>
      </c>
      <c r="B624" s="12" t="str">
        <f t="shared" si="109"/>
        <v/>
      </c>
      <c r="C624" s="95" t="str">
        <f t="shared" si="110"/>
        <v/>
      </c>
      <c r="D624" s="95" t="str">
        <f t="shared" si="111"/>
        <v/>
      </c>
      <c r="E624" s="95" t="str">
        <f t="shared" si="112"/>
        <v/>
      </c>
      <c r="F624" s="95" t="str">
        <f>IF(A624&lt;&gt;"",SUM($E$10:E624),"")</f>
        <v/>
      </c>
      <c r="G624" s="95" t="str">
        <f t="shared" si="113"/>
        <v/>
      </c>
      <c r="T624" s="3" t="str">
        <f t="shared" si="114"/>
        <v/>
      </c>
      <c r="U624" s="12" t="str">
        <f t="shared" si="115"/>
        <v/>
      </c>
      <c r="V624" s="95" t="str">
        <f t="shared" si="116"/>
        <v/>
      </c>
      <c r="W624" s="95" t="str">
        <f t="shared" si="117"/>
        <v/>
      </c>
      <c r="X624" s="95" t="str">
        <f t="shared" si="118"/>
        <v/>
      </c>
      <c r="Y624" s="95" t="str">
        <f>IF(T624&lt;&gt;"",SUM($X$10:X624),"")</f>
        <v/>
      </c>
      <c r="Z624" s="95" t="str">
        <f t="shared" si="119"/>
        <v/>
      </c>
    </row>
    <row r="625" spans="1:26">
      <c r="A625" s="3" t="str">
        <f t="shared" si="108"/>
        <v/>
      </c>
      <c r="B625" s="12" t="str">
        <f t="shared" si="109"/>
        <v/>
      </c>
      <c r="C625" s="95" t="str">
        <f t="shared" si="110"/>
        <v/>
      </c>
      <c r="D625" s="95" t="str">
        <f t="shared" si="111"/>
        <v/>
      </c>
      <c r="E625" s="95" t="str">
        <f t="shared" si="112"/>
        <v/>
      </c>
      <c r="F625" s="95" t="str">
        <f>IF(A625&lt;&gt;"",SUM($E$10:E625),"")</f>
        <v/>
      </c>
      <c r="G625" s="95" t="str">
        <f t="shared" si="113"/>
        <v/>
      </c>
      <c r="T625" s="3" t="str">
        <f t="shared" si="114"/>
        <v/>
      </c>
      <c r="U625" s="12" t="str">
        <f t="shared" si="115"/>
        <v/>
      </c>
      <c r="V625" s="95" t="str">
        <f t="shared" si="116"/>
        <v/>
      </c>
      <c r="W625" s="95" t="str">
        <f t="shared" si="117"/>
        <v/>
      </c>
      <c r="X625" s="95" t="str">
        <f t="shared" si="118"/>
        <v/>
      </c>
      <c r="Y625" s="95" t="str">
        <f>IF(T625&lt;&gt;"",SUM($X$10:X625),"")</f>
        <v/>
      </c>
      <c r="Z625" s="95" t="str">
        <f t="shared" si="119"/>
        <v/>
      </c>
    </row>
    <row r="626" spans="1:26">
      <c r="A626" s="3" t="str">
        <f t="shared" si="108"/>
        <v/>
      </c>
      <c r="B626" s="12" t="str">
        <f t="shared" si="109"/>
        <v/>
      </c>
      <c r="C626" s="95" t="str">
        <f t="shared" si="110"/>
        <v/>
      </c>
      <c r="D626" s="95" t="str">
        <f t="shared" si="111"/>
        <v/>
      </c>
      <c r="E626" s="95" t="str">
        <f t="shared" si="112"/>
        <v/>
      </c>
      <c r="F626" s="95" t="str">
        <f>IF(A626&lt;&gt;"",SUM($E$10:E626),"")</f>
        <v/>
      </c>
      <c r="G626" s="95" t="str">
        <f t="shared" si="113"/>
        <v/>
      </c>
      <c r="T626" s="3" t="str">
        <f t="shared" si="114"/>
        <v/>
      </c>
      <c r="U626" s="12" t="str">
        <f t="shared" si="115"/>
        <v/>
      </c>
      <c r="V626" s="95" t="str">
        <f t="shared" si="116"/>
        <v/>
      </c>
      <c r="W626" s="95" t="str">
        <f t="shared" si="117"/>
        <v/>
      </c>
      <c r="X626" s="95" t="str">
        <f t="shared" si="118"/>
        <v/>
      </c>
      <c r="Y626" s="95" t="str">
        <f>IF(T626&lt;&gt;"",SUM($X$10:X626),"")</f>
        <v/>
      </c>
      <c r="Z626" s="95" t="str">
        <f t="shared" si="119"/>
        <v/>
      </c>
    </row>
    <row r="627" spans="1:26">
      <c r="A627" s="3" t="str">
        <f t="shared" si="108"/>
        <v/>
      </c>
      <c r="B627" s="12" t="str">
        <f t="shared" si="109"/>
        <v/>
      </c>
      <c r="C627" s="95" t="str">
        <f t="shared" si="110"/>
        <v/>
      </c>
      <c r="D627" s="95" t="str">
        <f t="shared" si="111"/>
        <v/>
      </c>
      <c r="E627" s="95" t="str">
        <f t="shared" si="112"/>
        <v/>
      </c>
      <c r="F627" s="95" t="str">
        <f>IF(A627&lt;&gt;"",SUM($E$10:E627),"")</f>
        <v/>
      </c>
      <c r="G627" s="95" t="str">
        <f t="shared" si="113"/>
        <v/>
      </c>
      <c r="T627" s="3" t="str">
        <f t="shared" si="114"/>
        <v/>
      </c>
      <c r="U627" s="12" t="str">
        <f t="shared" si="115"/>
        <v/>
      </c>
      <c r="V627" s="95" t="str">
        <f t="shared" si="116"/>
        <v/>
      </c>
      <c r="W627" s="95" t="str">
        <f t="shared" si="117"/>
        <v/>
      </c>
      <c r="X627" s="95" t="str">
        <f t="shared" si="118"/>
        <v/>
      </c>
      <c r="Y627" s="95" t="str">
        <f>IF(T627&lt;&gt;"",SUM($X$10:X627),"")</f>
        <v/>
      </c>
      <c r="Z627" s="95" t="str">
        <f t="shared" si="119"/>
        <v/>
      </c>
    </row>
    <row r="628" spans="1:26">
      <c r="A628" s="3" t="str">
        <f t="shared" si="108"/>
        <v/>
      </c>
      <c r="B628" s="12" t="str">
        <f t="shared" si="109"/>
        <v/>
      </c>
      <c r="C628" s="95" t="str">
        <f t="shared" si="110"/>
        <v/>
      </c>
      <c r="D628" s="95" t="str">
        <f t="shared" si="111"/>
        <v/>
      </c>
      <c r="E628" s="95" t="str">
        <f t="shared" si="112"/>
        <v/>
      </c>
      <c r="F628" s="95" t="str">
        <f>IF(A628&lt;&gt;"",SUM($E$10:E628),"")</f>
        <v/>
      </c>
      <c r="G628" s="95" t="str">
        <f t="shared" si="113"/>
        <v/>
      </c>
      <c r="T628" s="3" t="str">
        <f t="shared" si="114"/>
        <v/>
      </c>
      <c r="U628" s="12" t="str">
        <f t="shared" si="115"/>
        <v/>
      </c>
      <c r="V628" s="95" t="str">
        <f t="shared" si="116"/>
        <v/>
      </c>
      <c r="W628" s="95" t="str">
        <f t="shared" si="117"/>
        <v/>
      </c>
      <c r="X628" s="95" t="str">
        <f t="shared" si="118"/>
        <v/>
      </c>
      <c r="Y628" s="95" t="str">
        <f>IF(T628&lt;&gt;"",SUM($X$10:X628),"")</f>
        <v/>
      </c>
      <c r="Z628" s="95" t="str">
        <f t="shared" si="119"/>
        <v/>
      </c>
    </row>
    <row r="629" spans="1:26">
      <c r="A629" s="3" t="str">
        <f t="shared" si="108"/>
        <v/>
      </c>
      <c r="B629" s="12" t="str">
        <f t="shared" si="109"/>
        <v/>
      </c>
      <c r="C629" s="95" t="str">
        <f t="shared" si="110"/>
        <v/>
      </c>
      <c r="D629" s="95" t="str">
        <f t="shared" si="111"/>
        <v/>
      </c>
      <c r="E629" s="95" t="str">
        <f t="shared" si="112"/>
        <v/>
      </c>
      <c r="F629" s="95" t="str">
        <f>IF(A629&lt;&gt;"",SUM($E$10:E629),"")</f>
        <v/>
      </c>
      <c r="G629" s="95" t="str">
        <f t="shared" si="113"/>
        <v/>
      </c>
      <c r="T629" s="3" t="str">
        <f t="shared" si="114"/>
        <v/>
      </c>
      <c r="U629" s="12" t="str">
        <f t="shared" si="115"/>
        <v/>
      </c>
      <c r="V629" s="95" t="str">
        <f t="shared" si="116"/>
        <v/>
      </c>
      <c r="W629" s="95" t="str">
        <f t="shared" si="117"/>
        <v/>
      </c>
      <c r="X629" s="95" t="str">
        <f t="shared" si="118"/>
        <v/>
      </c>
      <c r="Y629" s="95" t="str">
        <f>IF(T629&lt;&gt;"",SUM($X$10:X629),"")</f>
        <v/>
      </c>
      <c r="Z629" s="95" t="str">
        <f t="shared" si="119"/>
        <v/>
      </c>
    </row>
    <row r="630" spans="1:26">
      <c r="A630" s="3" t="str">
        <f t="shared" si="108"/>
        <v/>
      </c>
      <c r="B630" s="12" t="str">
        <f t="shared" si="109"/>
        <v/>
      </c>
      <c r="C630" s="95" t="str">
        <f t="shared" si="110"/>
        <v/>
      </c>
      <c r="D630" s="95" t="str">
        <f t="shared" si="111"/>
        <v/>
      </c>
      <c r="E630" s="95" t="str">
        <f t="shared" si="112"/>
        <v/>
      </c>
      <c r="F630" s="95" t="str">
        <f>IF(A630&lt;&gt;"",SUM($E$10:E630),"")</f>
        <v/>
      </c>
      <c r="G630" s="95" t="str">
        <f t="shared" si="113"/>
        <v/>
      </c>
      <c r="T630" s="3" t="str">
        <f t="shared" si="114"/>
        <v/>
      </c>
      <c r="U630" s="12" t="str">
        <f t="shared" si="115"/>
        <v/>
      </c>
      <c r="V630" s="95" t="str">
        <f t="shared" si="116"/>
        <v/>
      </c>
      <c r="W630" s="95" t="str">
        <f t="shared" si="117"/>
        <v/>
      </c>
      <c r="X630" s="95" t="str">
        <f t="shared" si="118"/>
        <v/>
      </c>
      <c r="Y630" s="95" t="str">
        <f>IF(T630&lt;&gt;"",SUM($X$10:X630),"")</f>
        <v/>
      </c>
      <c r="Z630" s="95" t="str">
        <f t="shared" si="119"/>
        <v/>
      </c>
    </row>
    <row r="631" spans="1:26">
      <c r="A631" s="3" t="str">
        <f t="shared" si="108"/>
        <v/>
      </c>
      <c r="B631" s="12" t="str">
        <f t="shared" si="109"/>
        <v/>
      </c>
      <c r="C631" s="95" t="str">
        <f t="shared" si="110"/>
        <v/>
      </c>
      <c r="D631" s="95" t="str">
        <f t="shared" si="111"/>
        <v/>
      </c>
      <c r="E631" s="95" t="str">
        <f t="shared" si="112"/>
        <v/>
      </c>
      <c r="F631" s="95" t="str">
        <f>IF(A631&lt;&gt;"",SUM($E$10:E631),"")</f>
        <v/>
      </c>
      <c r="G631" s="95" t="str">
        <f t="shared" si="113"/>
        <v/>
      </c>
      <c r="T631" s="3" t="str">
        <f t="shared" si="114"/>
        <v/>
      </c>
      <c r="U631" s="12" t="str">
        <f t="shared" si="115"/>
        <v/>
      </c>
      <c r="V631" s="95" t="str">
        <f t="shared" si="116"/>
        <v/>
      </c>
      <c r="W631" s="95" t="str">
        <f t="shared" si="117"/>
        <v/>
      </c>
      <c r="X631" s="95" t="str">
        <f t="shared" si="118"/>
        <v/>
      </c>
      <c r="Y631" s="95" t="str">
        <f>IF(T631&lt;&gt;"",SUM($X$10:X631),"")</f>
        <v/>
      </c>
      <c r="Z631" s="95" t="str">
        <f t="shared" si="119"/>
        <v/>
      </c>
    </row>
    <row r="632" spans="1:26">
      <c r="A632" s="3" t="str">
        <f t="shared" si="108"/>
        <v/>
      </c>
      <c r="B632" s="12" t="str">
        <f t="shared" si="109"/>
        <v/>
      </c>
      <c r="C632" s="95" t="str">
        <f t="shared" si="110"/>
        <v/>
      </c>
      <c r="D632" s="95" t="str">
        <f t="shared" si="111"/>
        <v/>
      </c>
      <c r="E632" s="95" t="str">
        <f t="shared" si="112"/>
        <v/>
      </c>
      <c r="F632" s="95" t="str">
        <f>IF(A632&lt;&gt;"",SUM($E$10:E632),"")</f>
        <v/>
      </c>
      <c r="G632" s="95" t="str">
        <f t="shared" si="113"/>
        <v/>
      </c>
      <c r="T632" s="3" t="str">
        <f t="shared" si="114"/>
        <v/>
      </c>
      <c r="U632" s="12" t="str">
        <f t="shared" si="115"/>
        <v/>
      </c>
      <c r="V632" s="95" t="str">
        <f t="shared" si="116"/>
        <v/>
      </c>
      <c r="W632" s="95" t="str">
        <f t="shared" si="117"/>
        <v/>
      </c>
      <c r="X632" s="95" t="str">
        <f t="shared" si="118"/>
        <v/>
      </c>
      <c r="Y632" s="95" t="str">
        <f>IF(T632&lt;&gt;"",SUM($X$10:X632),"")</f>
        <v/>
      </c>
      <c r="Z632" s="95" t="str">
        <f t="shared" si="119"/>
        <v/>
      </c>
    </row>
    <row r="633" spans="1:26">
      <c r="A633" s="3" t="str">
        <f t="shared" si="108"/>
        <v/>
      </c>
      <c r="B633" s="12" t="str">
        <f t="shared" si="109"/>
        <v/>
      </c>
      <c r="C633" s="95" t="str">
        <f t="shared" si="110"/>
        <v/>
      </c>
      <c r="D633" s="95" t="str">
        <f t="shared" si="111"/>
        <v/>
      </c>
      <c r="E633" s="95" t="str">
        <f t="shared" si="112"/>
        <v/>
      </c>
      <c r="F633" s="95" t="str">
        <f>IF(A633&lt;&gt;"",SUM($E$10:E633),"")</f>
        <v/>
      </c>
      <c r="G633" s="95" t="str">
        <f t="shared" si="113"/>
        <v/>
      </c>
      <c r="T633" s="3" t="str">
        <f t="shared" si="114"/>
        <v/>
      </c>
      <c r="U633" s="12" t="str">
        <f t="shared" si="115"/>
        <v/>
      </c>
      <c r="V633" s="95" t="str">
        <f t="shared" si="116"/>
        <v/>
      </c>
      <c r="W633" s="95" t="str">
        <f t="shared" si="117"/>
        <v/>
      </c>
      <c r="X633" s="95" t="str">
        <f t="shared" si="118"/>
        <v/>
      </c>
      <c r="Y633" s="95" t="str">
        <f>IF(T633&lt;&gt;"",SUM($X$10:X633),"")</f>
        <v/>
      </c>
      <c r="Z633" s="95" t="str">
        <f t="shared" si="119"/>
        <v/>
      </c>
    </row>
    <row r="634" spans="1:26">
      <c r="A634" s="3" t="str">
        <f t="shared" si="108"/>
        <v/>
      </c>
      <c r="B634" s="12" t="str">
        <f t="shared" si="109"/>
        <v/>
      </c>
      <c r="C634" s="95" t="str">
        <f t="shared" si="110"/>
        <v/>
      </c>
      <c r="D634" s="95" t="str">
        <f t="shared" si="111"/>
        <v/>
      </c>
      <c r="E634" s="95" t="str">
        <f t="shared" si="112"/>
        <v/>
      </c>
      <c r="F634" s="95" t="str">
        <f>IF(A634&lt;&gt;"",SUM($E$10:E634),"")</f>
        <v/>
      </c>
      <c r="G634" s="95" t="str">
        <f t="shared" si="113"/>
        <v/>
      </c>
      <c r="T634" s="3" t="str">
        <f t="shared" si="114"/>
        <v/>
      </c>
      <c r="U634" s="12" t="str">
        <f t="shared" si="115"/>
        <v/>
      </c>
      <c r="V634" s="95" t="str">
        <f t="shared" si="116"/>
        <v/>
      </c>
      <c r="W634" s="95" t="str">
        <f t="shared" si="117"/>
        <v/>
      </c>
      <c r="X634" s="95" t="str">
        <f t="shared" si="118"/>
        <v/>
      </c>
      <c r="Y634" s="95" t="str">
        <f>IF(T634&lt;&gt;"",SUM($X$10:X634),"")</f>
        <v/>
      </c>
      <c r="Z634" s="95" t="str">
        <f t="shared" si="119"/>
        <v/>
      </c>
    </row>
    <row r="635" spans="1:26">
      <c r="A635" s="3" t="str">
        <f t="shared" si="108"/>
        <v/>
      </c>
      <c r="B635" s="12" t="str">
        <f t="shared" si="109"/>
        <v/>
      </c>
      <c r="C635" s="95" t="str">
        <f t="shared" si="110"/>
        <v/>
      </c>
      <c r="D635" s="95" t="str">
        <f t="shared" si="111"/>
        <v/>
      </c>
      <c r="E635" s="95" t="str">
        <f t="shared" si="112"/>
        <v/>
      </c>
      <c r="F635" s="95" t="str">
        <f>IF(A635&lt;&gt;"",SUM($E$10:E635),"")</f>
        <v/>
      </c>
      <c r="G635" s="95" t="str">
        <f t="shared" si="113"/>
        <v/>
      </c>
      <c r="T635" s="3" t="str">
        <f t="shared" si="114"/>
        <v/>
      </c>
      <c r="U635" s="12" t="str">
        <f t="shared" si="115"/>
        <v/>
      </c>
      <c r="V635" s="95" t="str">
        <f t="shared" si="116"/>
        <v/>
      </c>
      <c r="W635" s="95" t="str">
        <f t="shared" si="117"/>
        <v/>
      </c>
      <c r="X635" s="95" t="str">
        <f t="shared" si="118"/>
        <v/>
      </c>
      <c r="Y635" s="95" t="str">
        <f>IF(T635&lt;&gt;"",SUM($X$10:X635),"")</f>
        <v/>
      </c>
      <c r="Z635" s="95" t="str">
        <f t="shared" si="119"/>
        <v/>
      </c>
    </row>
    <row r="636" spans="1:26">
      <c r="A636" s="3" t="str">
        <f t="shared" si="108"/>
        <v/>
      </c>
      <c r="B636" s="12" t="str">
        <f t="shared" si="109"/>
        <v/>
      </c>
      <c r="C636" s="95" t="str">
        <f t="shared" si="110"/>
        <v/>
      </c>
      <c r="D636" s="95" t="str">
        <f t="shared" si="111"/>
        <v/>
      </c>
      <c r="E636" s="95" t="str">
        <f t="shared" si="112"/>
        <v/>
      </c>
      <c r="F636" s="95" t="str">
        <f>IF(A636&lt;&gt;"",SUM($E$10:E636),"")</f>
        <v/>
      </c>
      <c r="G636" s="95" t="str">
        <f t="shared" si="113"/>
        <v/>
      </c>
      <c r="T636" s="3" t="str">
        <f t="shared" si="114"/>
        <v/>
      </c>
      <c r="U636" s="12" t="str">
        <f t="shared" si="115"/>
        <v/>
      </c>
      <c r="V636" s="95" t="str">
        <f t="shared" si="116"/>
        <v/>
      </c>
      <c r="W636" s="95" t="str">
        <f t="shared" si="117"/>
        <v/>
      </c>
      <c r="X636" s="95" t="str">
        <f t="shared" si="118"/>
        <v/>
      </c>
      <c r="Y636" s="95" t="str">
        <f>IF(T636&lt;&gt;"",SUM($X$10:X636),"")</f>
        <v/>
      </c>
      <c r="Z636" s="95" t="str">
        <f t="shared" si="119"/>
        <v/>
      </c>
    </row>
    <row r="637" spans="1:26">
      <c r="A637" s="3" t="str">
        <f t="shared" si="108"/>
        <v/>
      </c>
      <c r="B637" s="12" t="str">
        <f t="shared" si="109"/>
        <v/>
      </c>
      <c r="C637" s="95" t="str">
        <f t="shared" si="110"/>
        <v/>
      </c>
      <c r="D637" s="95" t="str">
        <f t="shared" si="111"/>
        <v/>
      </c>
      <c r="E637" s="95" t="str">
        <f t="shared" si="112"/>
        <v/>
      </c>
      <c r="F637" s="95" t="str">
        <f>IF(A637&lt;&gt;"",SUM($E$10:E637),"")</f>
        <v/>
      </c>
      <c r="G637" s="95" t="str">
        <f t="shared" si="113"/>
        <v/>
      </c>
      <c r="T637" s="3" t="str">
        <f t="shared" si="114"/>
        <v/>
      </c>
      <c r="U637" s="12" t="str">
        <f t="shared" si="115"/>
        <v/>
      </c>
      <c r="V637" s="95" t="str">
        <f t="shared" si="116"/>
        <v/>
      </c>
      <c r="W637" s="95" t="str">
        <f t="shared" si="117"/>
        <v/>
      </c>
      <c r="X637" s="95" t="str">
        <f t="shared" si="118"/>
        <v/>
      </c>
      <c r="Y637" s="95" t="str">
        <f>IF(T637&lt;&gt;"",SUM($X$10:X637),"")</f>
        <v/>
      </c>
      <c r="Z637" s="95" t="str">
        <f t="shared" si="119"/>
        <v/>
      </c>
    </row>
    <row r="638" spans="1:26">
      <c r="A638" s="3" t="str">
        <f t="shared" si="108"/>
        <v/>
      </c>
      <c r="B638" s="12" t="str">
        <f t="shared" si="109"/>
        <v/>
      </c>
      <c r="C638" s="95" t="str">
        <f t="shared" si="110"/>
        <v/>
      </c>
      <c r="D638" s="95" t="str">
        <f t="shared" si="111"/>
        <v/>
      </c>
      <c r="E638" s="95" t="str">
        <f t="shared" si="112"/>
        <v/>
      </c>
      <c r="F638" s="95" t="str">
        <f>IF(A638&lt;&gt;"",SUM($E$10:E638),"")</f>
        <v/>
      </c>
      <c r="G638" s="95" t="str">
        <f t="shared" si="113"/>
        <v/>
      </c>
      <c r="T638" s="3" t="str">
        <f t="shared" si="114"/>
        <v/>
      </c>
      <c r="U638" s="12" t="str">
        <f t="shared" si="115"/>
        <v/>
      </c>
      <c r="V638" s="95" t="str">
        <f t="shared" si="116"/>
        <v/>
      </c>
      <c r="W638" s="95" t="str">
        <f t="shared" si="117"/>
        <v/>
      </c>
      <c r="X638" s="95" t="str">
        <f t="shared" si="118"/>
        <v/>
      </c>
      <c r="Y638" s="95" t="str">
        <f>IF(T638&lt;&gt;"",SUM($X$10:X638),"")</f>
        <v/>
      </c>
      <c r="Z638" s="95" t="str">
        <f t="shared" si="119"/>
        <v/>
      </c>
    </row>
    <row r="639" spans="1:26">
      <c r="A639" s="3" t="str">
        <f t="shared" si="108"/>
        <v/>
      </c>
      <c r="B639" s="12" t="str">
        <f t="shared" si="109"/>
        <v/>
      </c>
      <c r="C639" s="95" t="str">
        <f t="shared" si="110"/>
        <v/>
      </c>
      <c r="D639" s="95" t="str">
        <f t="shared" si="111"/>
        <v/>
      </c>
      <c r="E639" s="95" t="str">
        <f t="shared" si="112"/>
        <v/>
      </c>
      <c r="F639" s="95" t="str">
        <f>IF(A639&lt;&gt;"",SUM($E$10:E639),"")</f>
        <v/>
      </c>
      <c r="G639" s="95" t="str">
        <f t="shared" si="113"/>
        <v/>
      </c>
      <c r="T639" s="3" t="str">
        <f t="shared" si="114"/>
        <v/>
      </c>
      <c r="U639" s="12" t="str">
        <f t="shared" si="115"/>
        <v/>
      </c>
      <c r="V639" s="95" t="str">
        <f t="shared" si="116"/>
        <v/>
      </c>
      <c r="W639" s="95" t="str">
        <f t="shared" si="117"/>
        <v/>
      </c>
      <c r="X639" s="95" t="str">
        <f t="shared" si="118"/>
        <v/>
      </c>
      <c r="Y639" s="95" t="str">
        <f>IF(T639&lt;&gt;"",SUM($X$10:X639),"")</f>
        <v/>
      </c>
      <c r="Z639" s="95" t="str">
        <f t="shared" si="119"/>
        <v/>
      </c>
    </row>
    <row r="640" spans="1:26">
      <c r="A640" s="3" t="str">
        <f t="shared" si="108"/>
        <v/>
      </c>
      <c r="B640" s="12" t="str">
        <f t="shared" si="109"/>
        <v/>
      </c>
      <c r="C640" s="95" t="str">
        <f t="shared" si="110"/>
        <v/>
      </c>
      <c r="D640" s="95" t="str">
        <f t="shared" si="111"/>
        <v/>
      </c>
      <c r="E640" s="95" t="str">
        <f t="shared" si="112"/>
        <v/>
      </c>
      <c r="F640" s="95" t="str">
        <f>IF(A640&lt;&gt;"",SUM($E$10:E640),"")</f>
        <v/>
      </c>
      <c r="G640" s="95" t="str">
        <f t="shared" si="113"/>
        <v/>
      </c>
      <c r="T640" s="3" t="str">
        <f t="shared" si="114"/>
        <v/>
      </c>
      <c r="U640" s="12" t="str">
        <f t="shared" si="115"/>
        <v/>
      </c>
      <c r="V640" s="95" t="str">
        <f t="shared" si="116"/>
        <v/>
      </c>
      <c r="W640" s="95" t="str">
        <f t="shared" si="117"/>
        <v/>
      </c>
      <c r="X640" s="95" t="str">
        <f t="shared" si="118"/>
        <v/>
      </c>
      <c r="Y640" s="95" t="str">
        <f>IF(T640&lt;&gt;"",SUM($X$10:X640),"")</f>
        <v/>
      </c>
      <c r="Z640" s="95" t="str">
        <f t="shared" si="119"/>
        <v/>
      </c>
    </row>
    <row r="641" spans="1:26">
      <c r="A641" s="3" t="str">
        <f t="shared" si="108"/>
        <v/>
      </c>
      <c r="B641" s="12" t="str">
        <f t="shared" si="109"/>
        <v/>
      </c>
      <c r="C641" s="95" t="str">
        <f t="shared" si="110"/>
        <v/>
      </c>
      <c r="D641" s="95" t="str">
        <f t="shared" si="111"/>
        <v/>
      </c>
      <c r="E641" s="95" t="str">
        <f t="shared" si="112"/>
        <v/>
      </c>
      <c r="F641" s="95" t="str">
        <f>IF(A641&lt;&gt;"",SUM($E$10:E641),"")</f>
        <v/>
      </c>
      <c r="G641" s="95" t="str">
        <f t="shared" si="113"/>
        <v/>
      </c>
      <c r="T641" s="3" t="str">
        <f t="shared" si="114"/>
        <v/>
      </c>
      <c r="U641" s="12" t="str">
        <f t="shared" si="115"/>
        <v/>
      </c>
      <c r="V641" s="95" t="str">
        <f t="shared" si="116"/>
        <v/>
      </c>
      <c r="W641" s="95" t="str">
        <f t="shared" si="117"/>
        <v/>
      </c>
      <c r="X641" s="95" t="str">
        <f t="shared" si="118"/>
        <v/>
      </c>
      <c r="Y641" s="95" t="str">
        <f>IF(T641&lt;&gt;"",SUM($X$10:X641),"")</f>
        <v/>
      </c>
      <c r="Z641" s="95" t="str">
        <f t="shared" si="119"/>
        <v/>
      </c>
    </row>
    <row r="642" spans="1:26">
      <c r="A642" s="3" t="str">
        <f t="shared" si="108"/>
        <v/>
      </c>
      <c r="B642" s="12" t="str">
        <f t="shared" si="109"/>
        <v/>
      </c>
      <c r="C642" s="95" t="str">
        <f t="shared" si="110"/>
        <v/>
      </c>
      <c r="D642" s="95" t="str">
        <f t="shared" si="111"/>
        <v/>
      </c>
      <c r="E642" s="95" t="str">
        <f t="shared" si="112"/>
        <v/>
      </c>
      <c r="F642" s="95" t="str">
        <f>IF(A642&lt;&gt;"",SUM($E$10:E642),"")</f>
        <v/>
      </c>
      <c r="G642" s="95" t="str">
        <f t="shared" si="113"/>
        <v/>
      </c>
      <c r="T642" s="3" t="str">
        <f t="shared" si="114"/>
        <v/>
      </c>
      <c r="U642" s="12" t="str">
        <f t="shared" si="115"/>
        <v/>
      </c>
      <c r="V642" s="95" t="str">
        <f t="shared" si="116"/>
        <v/>
      </c>
      <c r="W642" s="95" t="str">
        <f t="shared" si="117"/>
        <v/>
      </c>
      <c r="X642" s="95" t="str">
        <f t="shared" si="118"/>
        <v/>
      </c>
      <c r="Y642" s="95" t="str">
        <f>IF(T642&lt;&gt;"",SUM($X$10:X642),"")</f>
        <v/>
      </c>
      <c r="Z642" s="95" t="str">
        <f t="shared" si="119"/>
        <v/>
      </c>
    </row>
    <row r="643" spans="1:26">
      <c r="A643" s="3" t="str">
        <f t="shared" si="108"/>
        <v/>
      </c>
      <c r="B643" s="12" t="str">
        <f t="shared" si="109"/>
        <v/>
      </c>
      <c r="C643" s="95" t="str">
        <f t="shared" si="110"/>
        <v/>
      </c>
      <c r="D643" s="95" t="str">
        <f t="shared" si="111"/>
        <v/>
      </c>
      <c r="E643" s="95" t="str">
        <f t="shared" si="112"/>
        <v/>
      </c>
      <c r="F643" s="95" t="str">
        <f>IF(A643&lt;&gt;"",SUM($E$10:E643),"")</f>
        <v/>
      </c>
      <c r="G643" s="95" t="str">
        <f t="shared" si="113"/>
        <v/>
      </c>
      <c r="T643" s="3" t="str">
        <f t="shared" si="114"/>
        <v/>
      </c>
      <c r="U643" s="12" t="str">
        <f t="shared" si="115"/>
        <v/>
      </c>
      <c r="V643" s="95" t="str">
        <f t="shared" si="116"/>
        <v/>
      </c>
      <c r="W643" s="95" t="str">
        <f t="shared" si="117"/>
        <v/>
      </c>
      <c r="X643" s="95" t="str">
        <f t="shared" si="118"/>
        <v/>
      </c>
      <c r="Y643" s="95" t="str">
        <f>IF(T643&lt;&gt;"",SUM($X$10:X643),"")</f>
        <v/>
      </c>
      <c r="Z643" s="95" t="str">
        <f t="shared" si="119"/>
        <v/>
      </c>
    </row>
    <row r="644" spans="1:26">
      <c r="A644" s="3" t="str">
        <f t="shared" si="108"/>
        <v/>
      </c>
      <c r="B644" s="12" t="str">
        <f t="shared" si="109"/>
        <v/>
      </c>
      <c r="C644" s="95" t="str">
        <f t="shared" si="110"/>
        <v/>
      </c>
      <c r="D644" s="95" t="str">
        <f t="shared" si="111"/>
        <v/>
      </c>
      <c r="E644" s="95" t="str">
        <f t="shared" si="112"/>
        <v/>
      </c>
      <c r="F644" s="95" t="str">
        <f>IF(A644&lt;&gt;"",SUM($E$10:E644),"")</f>
        <v/>
      </c>
      <c r="G644" s="95" t="str">
        <f t="shared" si="113"/>
        <v/>
      </c>
      <c r="T644" s="3" t="str">
        <f t="shared" si="114"/>
        <v/>
      </c>
      <c r="U644" s="12" t="str">
        <f t="shared" si="115"/>
        <v/>
      </c>
      <c r="V644" s="95" t="str">
        <f t="shared" si="116"/>
        <v/>
      </c>
      <c r="W644" s="95" t="str">
        <f t="shared" si="117"/>
        <v/>
      </c>
      <c r="X644" s="95" t="str">
        <f t="shared" si="118"/>
        <v/>
      </c>
      <c r="Y644" s="95" t="str">
        <f>IF(T644&lt;&gt;"",SUM($X$10:X644),"")</f>
        <v/>
      </c>
      <c r="Z644" s="95" t="str">
        <f t="shared" si="119"/>
        <v/>
      </c>
    </row>
    <row r="645" spans="1:26">
      <c r="A645" s="3" t="str">
        <f t="shared" si="108"/>
        <v/>
      </c>
      <c r="B645" s="12" t="str">
        <f t="shared" si="109"/>
        <v/>
      </c>
      <c r="C645" s="95" t="str">
        <f t="shared" si="110"/>
        <v/>
      </c>
      <c r="D645" s="95" t="str">
        <f t="shared" si="111"/>
        <v/>
      </c>
      <c r="E645" s="95" t="str">
        <f t="shared" si="112"/>
        <v/>
      </c>
      <c r="F645" s="95" t="str">
        <f>IF(A645&lt;&gt;"",SUM($E$10:E645),"")</f>
        <v/>
      </c>
      <c r="G645" s="95" t="str">
        <f t="shared" si="113"/>
        <v/>
      </c>
      <c r="T645" s="3" t="str">
        <f t="shared" si="114"/>
        <v/>
      </c>
      <c r="U645" s="12" t="str">
        <f t="shared" si="115"/>
        <v/>
      </c>
      <c r="V645" s="95" t="str">
        <f t="shared" si="116"/>
        <v/>
      </c>
      <c r="W645" s="95" t="str">
        <f t="shared" si="117"/>
        <v/>
      </c>
      <c r="X645" s="95" t="str">
        <f t="shared" si="118"/>
        <v/>
      </c>
      <c r="Y645" s="95" t="str">
        <f>IF(T645&lt;&gt;"",SUM($X$10:X645),"")</f>
        <v/>
      </c>
      <c r="Z645" s="95" t="str">
        <f t="shared" si="119"/>
        <v/>
      </c>
    </row>
    <row r="646" spans="1:26">
      <c r="A646" s="3" t="str">
        <f t="shared" si="108"/>
        <v/>
      </c>
      <c r="B646" s="12" t="str">
        <f t="shared" si="109"/>
        <v/>
      </c>
      <c r="C646" s="95" t="str">
        <f t="shared" si="110"/>
        <v/>
      </c>
      <c r="D646" s="95" t="str">
        <f t="shared" si="111"/>
        <v/>
      </c>
      <c r="E646" s="95" t="str">
        <f t="shared" si="112"/>
        <v/>
      </c>
      <c r="F646" s="95" t="str">
        <f>IF(A646&lt;&gt;"",SUM($E$10:E646),"")</f>
        <v/>
      </c>
      <c r="G646" s="95" t="str">
        <f t="shared" si="113"/>
        <v/>
      </c>
      <c r="T646" s="3" t="str">
        <f t="shared" si="114"/>
        <v/>
      </c>
      <c r="U646" s="12" t="str">
        <f t="shared" si="115"/>
        <v/>
      </c>
      <c r="V646" s="95" t="str">
        <f t="shared" si="116"/>
        <v/>
      </c>
      <c r="W646" s="95" t="str">
        <f t="shared" si="117"/>
        <v/>
      </c>
      <c r="X646" s="95" t="str">
        <f t="shared" si="118"/>
        <v/>
      </c>
      <c r="Y646" s="95" t="str">
        <f>IF(T646&lt;&gt;"",SUM($X$10:X646),"")</f>
        <v/>
      </c>
      <c r="Z646" s="95" t="str">
        <f t="shared" si="119"/>
        <v/>
      </c>
    </row>
    <row r="647" spans="1:26">
      <c r="A647" s="3" t="str">
        <f t="shared" si="108"/>
        <v/>
      </c>
      <c r="B647" s="12" t="str">
        <f t="shared" si="109"/>
        <v/>
      </c>
      <c r="C647" s="95" t="str">
        <f t="shared" si="110"/>
        <v/>
      </c>
      <c r="D647" s="95" t="str">
        <f t="shared" si="111"/>
        <v/>
      </c>
      <c r="E647" s="95" t="str">
        <f t="shared" si="112"/>
        <v/>
      </c>
      <c r="F647" s="95" t="str">
        <f>IF(A647&lt;&gt;"",SUM($E$10:E647),"")</f>
        <v/>
      </c>
      <c r="G647" s="95" t="str">
        <f t="shared" si="113"/>
        <v/>
      </c>
      <c r="T647" s="3" t="str">
        <f t="shared" si="114"/>
        <v/>
      </c>
      <c r="U647" s="12" t="str">
        <f t="shared" si="115"/>
        <v/>
      </c>
      <c r="V647" s="95" t="str">
        <f t="shared" si="116"/>
        <v/>
      </c>
      <c r="W647" s="95" t="str">
        <f t="shared" si="117"/>
        <v/>
      </c>
      <c r="X647" s="95" t="str">
        <f t="shared" si="118"/>
        <v/>
      </c>
      <c r="Y647" s="95" t="str">
        <f>IF(T647&lt;&gt;"",SUM($X$10:X647),"")</f>
        <v/>
      </c>
      <c r="Z647" s="95" t="str">
        <f t="shared" si="119"/>
        <v/>
      </c>
    </row>
    <row r="648" spans="1:26">
      <c r="A648" s="3" t="str">
        <f t="shared" si="108"/>
        <v/>
      </c>
      <c r="B648" s="12" t="str">
        <f t="shared" si="109"/>
        <v/>
      </c>
      <c r="C648" s="95" t="str">
        <f t="shared" si="110"/>
        <v/>
      </c>
      <c r="D648" s="95" t="str">
        <f t="shared" si="111"/>
        <v/>
      </c>
      <c r="E648" s="95" t="str">
        <f t="shared" si="112"/>
        <v/>
      </c>
      <c r="F648" s="95" t="str">
        <f>IF(A648&lt;&gt;"",SUM($E$10:E648),"")</f>
        <v/>
      </c>
      <c r="G648" s="95" t="str">
        <f t="shared" si="113"/>
        <v/>
      </c>
      <c r="T648" s="3" t="str">
        <f t="shared" si="114"/>
        <v/>
      </c>
      <c r="U648" s="12" t="str">
        <f t="shared" si="115"/>
        <v/>
      </c>
      <c r="V648" s="95" t="str">
        <f t="shared" si="116"/>
        <v/>
      </c>
      <c r="W648" s="95" t="str">
        <f t="shared" si="117"/>
        <v/>
      </c>
      <c r="X648" s="95" t="str">
        <f t="shared" si="118"/>
        <v/>
      </c>
      <c r="Y648" s="95" t="str">
        <f>IF(T648&lt;&gt;"",SUM($X$10:X648),"")</f>
        <v/>
      </c>
      <c r="Z648" s="95" t="str">
        <f t="shared" si="119"/>
        <v/>
      </c>
    </row>
    <row r="649" spans="1:26">
      <c r="A649" s="3" t="str">
        <f t="shared" si="108"/>
        <v/>
      </c>
      <c r="B649" s="12" t="str">
        <f t="shared" si="109"/>
        <v/>
      </c>
      <c r="C649" s="95" t="str">
        <f t="shared" si="110"/>
        <v/>
      </c>
      <c r="D649" s="95" t="str">
        <f t="shared" si="111"/>
        <v/>
      </c>
      <c r="E649" s="95" t="str">
        <f t="shared" si="112"/>
        <v/>
      </c>
      <c r="F649" s="95" t="str">
        <f>IF(A649&lt;&gt;"",SUM($E$10:E649),"")</f>
        <v/>
      </c>
      <c r="G649" s="95" t="str">
        <f t="shared" si="113"/>
        <v/>
      </c>
      <c r="T649" s="3" t="str">
        <f t="shared" si="114"/>
        <v/>
      </c>
      <c r="U649" s="12" t="str">
        <f t="shared" si="115"/>
        <v/>
      </c>
      <c r="V649" s="95" t="str">
        <f t="shared" si="116"/>
        <v/>
      </c>
      <c r="W649" s="95" t="str">
        <f t="shared" si="117"/>
        <v/>
      </c>
      <c r="X649" s="95" t="str">
        <f t="shared" si="118"/>
        <v/>
      </c>
      <c r="Y649" s="95" t="str">
        <f>IF(T649&lt;&gt;"",SUM($X$10:X649),"")</f>
        <v/>
      </c>
      <c r="Z649" s="95" t="str">
        <f t="shared" si="119"/>
        <v/>
      </c>
    </row>
    <row r="650" spans="1:26">
      <c r="A650" s="3" t="str">
        <f t="shared" si="108"/>
        <v/>
      </c>
      <c r="B650" s="12" t="str">
        <f t="shared" si="109"/>
        <v/>
      </c>
      <c r="C650" s="95" t="str">
        <f t="shared" si="110"/>
        <v/>
      </c>
      <c r="D650" s="95" t="str">
        <f t="shared" si="111"/>
        <v/>
      </c>
      <c r="E650" s="95" t="str">
        <f t="shared" si="112"/>
        <v/>
      </c>
      <c r="F650" s="95" t="str">
        <f>IF(A650&lt;&gt;"",SUM($E$10:E650),"")</f>
        <v/>
      </c>
      <c r="G650" s="95" t="str">
        <f t="shared" si="113"/>
        <v/>
      </c>
      <c r="T650" s="3" t="str">
        <f t="shared" si="114"/>
        <v/>
      </c>
      <c r="U650" s="12" t="str">
        <f t="shared" si="115"/>
        <v/>
      </c>
      <c r="V650" s="95" t="str">
        <f t="shared" si="116"/>
        <v/>
      </c>
      <c r="W650" s="95" t="str">
        <f t="shared" si="117"/>
        <v/>
      </c>
      <c r="X650" s="95" t="str">
        <f t="shared" si="118"/>
        <v/>
      </c>
      <c r="Y650" s="95" t="str">
        <f>IF(T650&lt;&gt;"",SUM($X$10:X650),"")</f>
        <v/>
      </c>
      <c r="Z650" s="95" t="str">
        <f t="shared" si="119"/>
        <v/>
      </c>
    </row>
    <row r="651" spans="1:26">
      <c r="A651" s="3" t="str">
        <f t="shared" si="108"/>
        <v/>
      </c>
      <c r="B651" s="12" t="str">
        <f t="shared" si="109"/>
        <v/>
      </c>
      <c r="C651" s="95" t="str">
        <f t="shared" si="110"/>
        <v/>
      </c>
      <c r="D651" s="95" t="str">
        <f t="shared" si="111"/>
        <v/>
      </c>
      <c r="E651" s="95" t="str">
        <f t="shared" si="112"/>
        <v/>
      </c>
      <c r="F651" s="95" t="str">
        <f>IF(A651&lt;&gt;"",SUM($E$10:E651),"")</f>
        <v/>
      </c>
      <c r="G651" s="95" t="str">
        <f t="shared" si="113"/>
        <v/>
      </c>
      <c r="T651" s="3" t="str">
        <f t="shared" si="114"/>
        <v/>
      </c>
      <c r="U651" s="12" t="str">
        <f t="shared" si="115"/>
        <v/>
      </c>
      <c r="V651" s="95" t="str">
        <f t="shared" si="116"/>
        <v/>
      </c>
      <c r="W651" s="95" t="str">
        <f t="shared" si="117"/>
        <v/>
      </c>
      <c r="X651" s="95" t="str">
        <f t="shared" si="118"/>
        <v/>
      </c>
      <c r="Y651" s="95" t="str">
        <f>IF(T651&lt;&gt;"",SUM($X$10:X651),"")</f>
        <v/>
      </c>
      <c r="Z651" s="95" t="str">
        <f t="shared" si="119"/>
        <v/>
      </c>
    </row>
    <row r="652" spans="1:26">
      <c r="A652" s="3" t="str">
        <f t="shared" ref="A652:A715" si="120">IF(A651&lt;$G$4,A651+1,"")</f>
        <v/>
      </c>
      <c r="B652" s="12" t="str">
        <f t="shared" ref="B652:B715" si="121">IF(A652&lt;&gt;"",EDATE($C$7,A652*12/$G$3),"")</f>
        <v/>
      </c>
      <c r="C652" s="95" t="str">
        <f t="shared" ref="C652:C715" si="122">IF(A652&lt;&gt;"",$G$6,"")</f>
        <v/>
      </c>
      <c r="D652" s="95" t="str">
        <f t="shared" ref="D652:D715" si="123">IF(A652&lt;&gt;"",G651*$G$5,"")</f>
        <v/>
      </c>
      <c r="E652" s="95" t="str">
        <f t="shared" ref="E652:E715" si="124">IF(A652&lt;&gt;"",C652-D652,"")</f>
        <v/>
      </c>
      <c r="F652" s="95" t="str">
        <f>IF(A652&lt;&gt;"",SUM($E$10:E652),"")</f>
        <v/>
      </c>
      <c r="G652" s="95" t="str">
        <f t="shared" ref="G652:G715" si="125">IF(A652&lt;&gt;"",G651-E652,"")</f>
        <v/>
      </c>
      <c r="T652" s="3" t="str">
        <f t="shared" ref="T652:T715" si="126">IF(T651&lt;$G$4,T651+1,"")</f>
        <v/>
      </c>
      <c r="U652" s="12" t="str">
        <f t="shared" ref="U652:U715" si="127">IF(T652&lt;&gt;"",EDATE($C$7,T652*12/$G$3),"")</f>
        <v/>
      </c>
      <c r="V652" s="95" t="str">
        <f t="shared" ref="V652:V715" si="128">IF(T652&lt;&gt;"",$G$6,"")</f>
        <v/>
      </c>
      <c r="W652" s="95" t="str">
        <f t="shared" ref="W652:W715" si="129">IF(T652&lt;&gt;"",Z651*$Z$5,"")</f>
        <v/>
      </c>
      <c r="X652" s="95" t="str">
        <f t="shared" ref="X652:X715" si="130">IF(T652&lt;&gt;"",V652-W652,"")</f>
        <v/>
      </c>
      <c r="Y652" s="95" t="str">
        <f>IF(T652&lt;&gt;"",SUM($X$10:X652),"")</f>
        <v/>
      </c>
      <c r="Z652" s="95" t="str">
        <f t="shared" ref="Z652:Z715" si="131">IF(T652&lt;&gt;"",Z651-X652,"")</f>
        <v/>
      </c>
    </row>
    <row r="653" spans="1:26">
      <c r="A653" s="3" t="str">
        <f t="shared" si="120"/>
        <v/>
      </c>
      <c r="B653" s="12" t="str">
        <f t="shared" si="121"/>
        <v/>
      </c>
      <c r="C653" s="95" t="str">
        <f t="shared" si="122"/>
        <v/>
      </c>
      <c r="D653" s="95" t="str">
        <f t="shared" si="123"/>
        <v/>
      </c>
      <c r="E653" s="95" t="str">
        <f t="shared" si="124"/>
        <v/>
      </c>
      <c r="F653" s="95" t="str">
        <f>IF(A653&lt;&gt;"",SUM($E$10:E653),"")</f>
        <v/>
      </c>
      <c r="G653" s="95" t="str">
        <f t="shared" si="125"/>
        <v/>
      </c>
      <c r="T653" s="3" t="str">
        <f t="shared" si="126"/>
        <v/>
      </c>
      <c r="U653" s="12" t="str">
        <f t="shared" si="127"/>
        <v/>
      </c>
      <c r="V653" s="95" t="str">
        <f t="shared" si="128"/>
        <v/>
      </c>
      <c r="W653" s="95" t="str">
        <f t="shared" si="129"/>
        <v/>
      </c>
      <c r="X653" s="95" t="str">
        <f t="shared" si="130"/>
        <v/>
      </c>
      <c r="Y653" s="95" t="str">
        <f>IF(T653&lt;&gt;"",SUM($X$10:X653),"")</f>
        <v/>
      </c>
      <c r="Z653" s="95" t="str">
        <f t="shared" si="131"/>
        <v/>
      </c>
    </row>
    <row r="654" spans="1:26">
      <c r="A654" s="3" t="str">
        <f t="shared" si="120"/>
        <v/>
      </c>
      <c r="B654" s="12" t="str">
        <f t="shared" si="121"/>
        <v/>
      </c>
      <c r="C654" s="95" t="str">
        <f t="shared" si="122"/>
        <v/>
      </c>
      <c r="D654" s="95" t="str">
        <f t="shared" si="123"/>
        <v/>
      </c>
      <c r="E654" s="95" t="str">
        <f t="shared" si="124"/>
        <v/>
      </c>
      <c r="F654" s="95" t="str">
        <f>IF(A654&lt;&gt;"",SUM($E$10:E654),"")</f>
        <v/>
      </c>
      <c r="G654" s="95" t="str">
        <f t="shared" si="125"/>
        <v/>
      </c>
      <c r="T654" s="3" t="str">
        <f t="shared" si="126"/>
        <v/>
      </c>
      <c r="U654" s="12" t="str">
        <f t="shared" si="127"/>
        <v/>
      </c>
      <c r="V654" s="95" t="str">
        <f t="shared" si="128"/>
        <v/>
      </c>
      <c r="W654" s="95" t="str">
        <f t="shared" si="129"/>
        <v/>
      </c>
      <c r="X654" s="95" t="str">
        <f t="shared" si="130"/>
        <v/>
      </c>
      <c r="Y654" s="95" t="str">
        <f>IF(T654&lt;&gt;"",SUM($X$10:X654),"")</f>
        <v/>
      </c>
      <c r="Z654" s="95" t="str">
        <f t="shared" si="131"/>
        <v/>
      </c>
    </row>
    <row r="655" spans="1:26">
      <c r="A655" s="3" t="str">
        <f t="shared" si="120"/>
        <v/>
      </c>
      <c r="B655" s="12" t="str">
        <f t="shared" si="121"/>
        <v/>
      </c>
      <c r="C655" s="95" t="str">
        <f t="shared" si="122"/>
        <v/>
      </c>
      <c r="D655" s="95" t="str">
        <f t="shared" si="123"/>
        <v/>
      </c>
      <c r="E655" s="95" t="str">
        <f t="shared" si="124"/>
        <v/>
      </c>
      <c r="F655" s="95" t="str">
        <f>IF(A655&lt;&gt;"",SUM($E$10:E655),"")</f>
        <v/>
      </c>
      <c r="G655" s="95" t="str">
        <f t="shared" si="125"/>
        <v/>
      </c>
      <c r="T655" s="3" t="str">
        <f t="shared" si="126"/>
        <v/>
      </c>
      <c r="U655" s="12" t="str">
        <f t="shared" si="127"/>
        <v/>
      </c>
      <c r="V655" s="95" t="str">
        <f t="shared" si="128"/>
        <v/>
      </c>
      <c r="W655" s="95" t="str">
        <f t="shared" si="129"/>
        <v/>
      </c>
      <c r="X655" s="95" t="str">
        <f t="shared" si="130"/>
        <v/>
      </c>
      <c r="Y655" s="95" t="str">
        <f>IF(T655&lt;&gt;"",SUM($X$10:X655),"")</f>
        <v/>
      </c>
      <c r="Z655" s="95" t="str">
        <f t="shared" si="131"/>
        <v/>
      </c>
    </row>
    <row r="656" spans="1:26">
      <c r="A656" s="3" t="str">
        <f t="shared" si="120"/>
        <v/>
      </c>
      <c r="B656" s="12" t="str">
        <f t="shared" si="121"/>
        <v/>
      </c>
      <c r="C656" s="95" t="str">
        <f t="shared" si="122"/>
        <v/>
      </c>
      <c r="D656" s="95" t="str">
        <f t="shared" si="123"/>
        <v/>
      </c>
      <c r="E656" s="95" t="str">
        <f t="shared" si="124"/>
        <v/>
      </c>
      <c r="F656" s="95" t="str">
        <f>IF(A656&lt;&gt;"",SUM($E$10:E656),"")</f>
        <v/>
      </c>
      <c r="G656" s="95" t="str">
        <f t="shared" si="125"/>
        <v/>
      </c>
      <c r="T656" s="3" t="str">
        <f t="shared" si="126"/>
        <v/>
      </c>
      <c r="U656" s="12" t="str">
        <f t="shared" si="127"/>
        <v/>
      </c>
      <c r="V656" s="95" t="str">
        <f t="shared" si="128"/>
        <v/>
      </c>
      <c r="W656" s="95" t="str">
        <f t="shared" si="129"/>
        <v/>
      </c>
      <c r="X656" s="95" t="str">
        <f t="shared" si="130"/>
        <v/>
      </c>
      <c r="Y656" s="95" t="str">
        <f>IF(T656&lt;&gt;"",SUM($X$10:X656),"")</f>
        <v/>
      </c>
      <c r="Z656" s="95" t="str">
        <f t="shared" si="131"/>
        <v/>
      </c>
    </row>
    <row r="657" spans="1:26">
      <c r="A657" s="3" t="str">
        <f t="shared" si="120"/>
        <v/>
      </c>
      <c r="B657" s="12" t="str">
        <f t="shared" si="121"/>
        <v/>
      </c>
      <c r="C657" s="95" t="str">
        <f t="shared" si="122"/>
        <v/>
      </c>
      <c r="D657" s="95" t="str">
        <f t="shared" si="123"/>
        <v/>
      </c>
      <c r="E657" s="95" t="str">
        <f t="shared" si="124"/>
        <v/>
      </c>
      <c r="F657" s="95" t="str">
        <f>IF(A657&lt;&gt;"",SUM($E$10:E657),"")</f>
        <v/>
      </c>
      <c r="G657" s="95" t="str">
        <f t="shared" si="125"/>
        <v/>
      </c>
      <c r="T657" s="3" t="str">
        <f t="shared" si="126"/>
        <v/>
      </c>
      <c r="U657" s="12" t="str">
        <f t="shared" si="127"/>
        <v/>
      </c>
      <c r="V657" s="95" t="str">
        <f t="shared" si="128"/>
        <v/>
      </c>
      <c r="W657" s="95" t="str">
        <f t="shared" si="129"/>
        <v/>
      </c>
      <c r="X657" s="95" t="str">
        <f t="shared" si="130"/>
        <v/>
      </c>
      <c r="Y657" s="95" t="str">
        <f>IF(T657&lt;&gt;"",SUM($X$10:X657),"")</f>
        <v/>
      </c>
      <c r="Z657" s="95" t="str">
        <f t="shared" si="131"/>
        <v/>
      </c>
    </row>
    <row r="658" spans="1:26">
      <c r="A658" s="3" t="str">
        <f t="shared" si="120"/>
        <v/>
      </c>
      <c r="B658" s="12" t="str">
        <f t="shared" si="121"/>
        <v/>
      </c>
      <c r="C658" s="95" t="str">
        <f t="shared" si="122"/>
        <v/>
      </c>
      <c r="D658" s="95" t="str">
        <f t="shared" si="123"/>
        <v/>
      </c>
      <c r="E658" s="95" t="str">
        <f t="shared" si="124"/>
        <v/>
      </c>
      <c r="F658" s="95" t="str">
        <f>IF(A658&lt;&gt;"",SUM($E$10:E658),"")</f>
        <v/>
      </c>
      <c r="G658" s="95" t="str">
        <f t="shared" si="125"/>
        <v/>
      </c>
      <c r="T658" s="3" t="str">
        <f t="shared" si="126"/>
        <v/>
      </c>
      <c r="U658" s="12" t="str">
        <f t="shared" si="127"/>
        <v/>
      </c>
      <c r="V658" s="95" t="str">
        <f t="shared" si="128"/>
        <v/>
      </c>
      <c r="W658" s="95" t="str">
        <f t="shared" si="129"/>
        <v/>
      </c>
      <c r="X658" s="95" t="str">
        <f t="shared" si="130"/>
        <v/>
      </c>
      <c r="Y658" s="95" t="str">
        <f>IF(T658&lt;&gt;"",SUM($X$10:X658),"")</f>
        <v/>
      </c>
      <c r="Z658" s="95" t="str">
        <f t="shared" si="131"/>
        <v/>
      </c>
    </row>
    <row r="659" spans="1:26">
      <c r="A659" s="3" t="str">
        <f t="shared" si="120"/>
        <v/>
      </c>
      <c r="B659" s="12" t="str">
        <f t="shared" si="121"/>
        <v/>
      </c>
      <c r="C659" s="95" t="str">
        <f t="shared" si="122"/>
        <v/>
      </c>
      <c r="D659" s="95" t="str">
        <f t="shared" si="123"/>
        <v/>
      </c>
      <c r="E659" s="95" t="str">
        <f t="shared" si="124"/>
        <v/>
      </c>
      <c r="F659" s="95" t="str">
        <f>IF(A659&lt;&gt;"",SUM($E$10:E659),"")</f>
        <v/>
      </c>
      <c r="G659" s="95" t="str">
        <f t="shared" si="125"/>
        <v/>
      </c>
      <c r="T659" s="3" t="str">
        <f t="shared" si="126"/>
        <v/>
      </c>
      <c r="U659" s="12" t="str">
        <f t="shared" si="127"/>
        <v/>
      </c>
      <c r="V659" s="95" t="str">
        <f t="shared" si="128"/>
        <v/>
      </c>
      <c r="W659" s="95" t="str">
        <f t="shared" si="129"/>
        <v/>
      </c>
      <c r="X659" s="95" t="str">
        <f t="shared" si="130"/>
        <v/>
      </c>
      <c r="Y659" s="95" t="str">
        <f>IF(T659&lt;&gt;"",SUM($X$10:X659),"")</f>
        <v/>
      </c>
      <c r="Z659" s="95" t="str">
        <f t="shared" si="131"/>
        <v/>
      </c>
    </row>
    <row r="660" spans="1:26">
      <c r="A660" s="3" t="str">
        <f t="shared" si="120"/>
        <v/>
      </c>
      <c r="B660" s="12" t="str">
        <f t="shared" si="121"/>
        <v/>
      </c>
      <c r="C660" s="95" t="str">
        <f t="shared" si="122"/>
        <v/>
      </c>
      <c r="D660" s="95" t="str">
        <f t="shared" si="123"/>
        <v/>
      </c>
      <c r="E660" s="95" t="str">
        <f t="shared" si="124"/>
        <v/>
      </c>
      <c r="F660" s="95" t="str">
        <f>IF(A660&lt;&gt;"",SUM($E$10:E660),"")</f>
        <v/>
      </c>
      <c r="G660" s="95" t="str">
        <f t="shared" si="125"/>
        <v/>
      </c>
      <c r="T660" s="3" t="str">
        <f t="shared" si="126"/>
        <v/>
      </c>
      <c r="U660" s="12" t="str">
        <f t="shared" si="127"/>
        <v/>
      </c>
      <c r="V660" s="95" t="str">
        <f t="shared" si="128"/>
        <v/>
      </c>
      <c r="W660" s="95" t="str">
        <f t="shared" si="129"/>
        <v/>
      </c>
      <c r="X660" s="95" t="str">
        <f t="shared" si="130"/>
        <v/>
      </c>
      <c r="Y660" s="95" t="str">
        <f>IF(T660&lt;&gt;"",SUM($X$10:X660),"")</f>
        <v/>
      </c>
      <c r="Z660" s="95" t="str">
        <f t="shared" si="131"/>
        <v/>
      </c>
    </row>
    <row r="661" spans="1:26">
      <c r="A661" s="3" t="str">
        <f t="shared" si="120"/>
        <v/>
      </c>
      <c r="B661" s="12" t="str">
        <f t="shared" si="121"/>
        <v/>
      </c>
      <c r="C661" s="95" t="str">
        <f t="shared" si="122"/>
        <v/>
      </c>
      <c r="D661" s="95" t="str">
        <f t="shared" si="123"/>
        <v/>
      </c>
      <c r="E661" s="95" t="str">
        <f t="shared" si="124"/>
        <v/>
      </c>
      <c r="F661" s="95" t="str">
        <f>IF(A661&lt;&gt;"",SUM($E$10:E661),"")</f>
        <v/>
      </c>
      <c r="G661" s="95" t="str">
        <f t="shared" si="125"/>
        <v/>
      </c>
      <c r="T661" s="3" t="str">
        <f t="shared" si="126"/>
        <v/>
      </c>
      <c r="U661" s="12" t="str">
        <f t="shared" si="127"/>
        <v/>
      </c>
      <c r="V661" s="95" t="str">
        <f t="shared" si="128"/>
        <v/>
      </c>
      <c r="W661" s="95" t="str">
        <f t="shared" si="129"/>
        <v/>
      </c>
      <c r="X661" s="95" t="str">
        <f t="shared" si="130"/>
        <v/>
      </c>
      <c r="Y661" s="95" t="str">
        <f>IF(T661&lt;&gt;"",SUM($X$10:X661),"")</f>
        <v/>
      </c>
      <c r="Z661" s="95" t="str">
        <f t="shared" si="131"/>
        <v/>
      </c>
    </row>
    <row r="662" spans="1:26">
      <c r="A662" s="3" t="str">
        <f t="shared" si="120"/>
        <v/>
      </c>
      <c r="B662" s="12" t="str">
        <f t="shared" si="121"/>
        <v/>
      </c>
      <c r="C662" s="95" t="str">
        <f t="shared" si="122"/>
        <v/>
      </c>
      <c r="D662" s="95" t="str">
        <f t="shared" si="123"/>
        <v/>
      </c>
      <c r="E662" s="95" t="str">
        <f t="shared" si="124"/>
        <v/>
      </c>
      <c r="F662" s="95" t="str">
        <f>IF(A662&lt;&gt;"",SUM($E$10:E662),"")</f>
        <v/>
      </c>
      <c r="G662" s="95" t="str">
        <f t="shared" si="125"/>
        <v/>
      </c>
      <c r="T662" s="3" t="str">
        <f t="shared" si="126"/>
        <v/>
      </c>
      <c r="U662" s="12" t="str">
        <f t="shared" si="127"/>
        <v/>
      </c>
      <c r="V662" s="95" t="str">
        <f t="shared" si="128"/>
        <v/>
      </c>
      <c r="W662" s="95" t="str">
        <f t="shared" si="129"/>
        <v/>
      </c>
      <c r="X662" s="95" t="str">
        <f t="shared" si="130"/>
        <v/>
      </c>
      <c r="Y662" s="95" t="str">
        <f>IF(T662&lt;&gt;"",SUM($X$10:X662),"")</f>
        <v/>
      </c>
      <c r="Z662" s="95" t="str">
        <f t="shared" si="131"/>
        <v/>
      </c>
    </row>
    <row r="663" spans="1:26">
      <c r="A663" s="3" t="str">
        <f t="shared" si="120"/>
        <v/>
      </c>
      <c r="B663" s="12" t="str">
        <f t="shared" si="121"/>
        <v/>
      </c>
      <c r="C663" s="95" t="str">
        <f t="shared" si="122"/>
        <v/>
      </c>
      <c r="D663" s="95" t="str">
        <f t="shared" si="123"/>
        <v/>
      </c>
      <c r="E663" s="95" t="str">
        <f t="shared" si="124"/>
        <v/>
      </c>
      <c r="F663" s="95" t="str">
        <f>IF(A663&lt;&gt;"",SUM($E$10:E663),"")</f>
        <v/>
      </c>
      <c r="G663" s="95" t="str">
        <f t="shared" si="125"/>
        <v/>
      </c>
      <c r="T663" s="3" t="str">
        <f t="shared" si="126"/>
        <v/>
      </c>
      <c r="U663" s="12" t="str">
        <f t="shared" si="127"/>
        <v/>
      </c>
      <c r="V663" s="95" t="str">
        <f t="shared" si="128"/>
        <v/>
      </c>
      <c r="W663" s="95" t="str">
        <f t="shared" si="129"/>
        <v/>
      </c>
      <c r="X663" s="95" t="str">
        <f t="shared" si="130"/>
        <v/>
      </c>
      <c r="Y663" s="95" t="str">
        <f>IF(T663&lt;&gt;"",SUM($X$10:X663),"")</f>
        <v/>
      </c>
      <c r="Z663" s="95" t="str">
        <f t="shared" si="131"/>
        <v/>
      </c>
    </row>
    <row r="664" spans="1:26">
      <c r="A664" s="3" t="str">
        <f t="shared" si="120"/>
        <v/>
      </c>
      <c r="B664" s="12" t="str">
        <f t="shared" si="121"/>
        <v/>
      </c>
      <c r="C664" s="95" t="str">
        <f t="shared" si="122"/>
        <v/>
      </c>
      <c r="D664" s="95" t="str">
        <f t="shared" si="123"/>
        <v/>
      </c>
      <c r="E664" s="95" t="str">
        <f t="shared" si="124"/>
        <v/>
      </c>
      <c r="F664" s="95" t="str">
        <f>IF(A664&lt;&gt;"",SUM($E$10:E664),"")</f>
        <v/>
      </c>
      <c r="G664" s="95" t="str">
        <f t="shared" si="125"/>
        <v/>
      </c>
      <c r="T664" s="3" t="str">
        <f t="shared" si="126"/>
        <v/>
      </c>
      <c r="U664" s="12" t="str">
        <f t="shared" si="127"/>
        <v/>
      </c>
      <c r="V664" s="95" t="str">
        <f t="shared" si="128"/>
        <v/>
      </c>
      <c r="W664" s="95" t="str">
        <f t="shared" si="129"/>
        <v/>
      </c>
      <c r="X664" s="95" t="str">
        <f t="shared" si="130"/>
        <v/>
      </c>
      <c r="Y664" s="95" t="str">
        <f>IF(T664&lt;&gt;"",SUM($X$10:X664),"")</f>
        <v/>
      </c>
      <c r="Z664" s="95" t="str">
        <f t="shared" si="131"/>
        <v/>
      </c>
    </row>
    <row r="665" spans="1:26">
      <c r="A665" s="3" t="str">
        <f t="shared" si="120"/>
        <v/>
      </c>
      <c r="B665" s="12" t="str">
        <f t="shared" si="121"/>
        <v/>
      </c>
      <c r="C665" s="95" t="str">
        <f t="shared" si="122"/>
        <v/>
      </c>
      <c r="D665" s="95" t="str">
        <f t="shared" si="123"/>
        <v/>
      </c>
      <c r="E665" s="95" t="str">
        <f t="shared" si="124"/>
        <v/>
      </c>
      <c r="F665" s="95" t="str">
        <f>IF(A665&lt;&gt;"",SUM($E$10:E665),"")</f>
        <v/>
      </c>
      <c r="G665" s="95" t="str">
        <f t="shared" si="125"/>
        <v/>
      </c>
      <c r="T665" s="3" t="str">
        <f t="shared" si="126"/>
        <v/>
      </c>
      <c r="U665" s="12" t="str">
        <f t="shared" si="127"/>
        <v/>
      </c>
      <c r="V665" s="95" t="str">
        <f t="shared" si="128"/>
        <v/>
      </c>
      <c r="W665" s="95" t="str">
        <f t="shared" si="129"/>
        <v/>
      </c>
      <c r="X665" s="95" t="str">
        <f t="shared" si="130"/>
        <v/>
      </c>
      <c r="Y665" s="95" t="str">
        <f>IF(T665&lt;&gt;"",SUM($X$10:X665),"")</f>
        <v/>
      </c>
      <c r="Z665" s="95" t="str">
        <f t="shared" si="131"/>
        <v/>
      </c>
    </row>
    <row r="666" spans="1:26">
      <c r="A666" s="3" t="str">
        <f t="shared" si="120"/>
        <v/>
      </c>
      <c r="B666" s="12" t="str">
        <f t="shared" si="121"/>
        <v/>
      </c>
      <c r="C666" s="95" t="str">
        <f t="shared" si="122"/>
        <v/>
      </c>
      <c r="D666" s="95" t="str">
        <f t="shared" si="123"/>
        <v/>
      </c>
      <c r="E666" s="95" t="str">
        <f t="shared" si="124"/>
        <v/>
      </c>
      <c r="F666" s="95" t="str">
        <f>IF(A666&lt;&gt;"",SUM($E$10:E666),"")</f>
        <v/>
      </c>
      <c r="G666" s="95" t="str">
        <f t="shared" si="125"/>
        <v/>
      </c>
      <c r="T666" s="3" t="str">
        <f t="shared" si="126"/>
        <v/>
      </c>
      <c r="U666" s="12" t="str">
        <f t="shared" si="127"/>
        <v/>
      </c>
      <c r="V666" s="95" t="str">
        <f t="shared" si="128"/>
        <v/>
      </c>
      <c r="W666" s="95" t="str">
        <f t="shared" si="129"/>
        <v/>
      </c>
      <c r="X666" s="95" t="str">
        <f t="shared" si="130"/>
        <v/>
      </c>
      <c r="Y666" s="95" t="str">
        <f>IF(T666&lt;&gt;"",SUM($X$10:X666),"")</f>
        <v/>
      </c>
      <c r="Z666" s="95" t="str">
        <f t="shared" si="131"/>
        <v/>
      </c>
    </row>
    <row r="667" spans="1:26">
      <c r="A667" s="3" t="str">
        <f t="shared" si="120"/>
        <v/>
      </c>
      <c r="B667" s="12" t="str">
        <f t="shared" si="121"/>
        <v/>
      </c>
      <c r="C667" s="95" t="str">
        <f t="shared" si="122"/>
        <v/>
      </c>
      <c r="D667" s="95" t="str">
        <f t="shared" si="123"/>
        <v/>
      </c>
      <c r="E667" s="95" t="str">
        <f t="shared" si="124"/>
        <v/>
      </c>
      <c r="F667" s="95" t="str">
        <f>IF(A667&lt;&gt;"",SUM($E$10:E667),"")</f>
        <v/>
      </c>
      <c r="G667" s="95" t="str">
        <f t="shared" si="125"/>
        <v/>
      </c>
      <c r="T667" s="3" t="str">
        <f t="shared" si="126"/>
        <v/>
      </c>
      <c r="U667" s="12" t="str">
        <f t="shared" si="127"/>
        <v/>
      </c>
      <c r="V667" s="95" t="str">
        <f t="shared" si="128"/>
        <v/>
      </c>
      <c r="W667" s="95" t="str">
        <f t="shared" si="129"/>
        <v/>
      </c>
      <c r="X667" s="95" t="str">
        <f t="shared" si="130"/>
        <v/>
      </c>
      <c r="Y667" s="95" t="str">
        <f>IF(T667&lt;&gt;"",SUM($X$10:X667),"")</f>
        <v/>
      </c>
      <c r="Z667" s="95" t="str">
        <f t="shared" si="131"/>
        <v/>
      </c>
    </row>
    <row r="668" spans="1:26">
      <c r="A668" s="3" t="str">
        <f t="shared" si="120"/>
        <v/>
      </c>
      <c r="B668" s="12" t="str">
        <f t="shared" si="121"/>
        <v/>
      </c>
      <c r="C668" s="95" t="str">
        <f t="shared" si="122"/>
        <v/>
      </c>
      <c r="D668" s="95" t="str">
        <f t="shared" si="123"/>
        <v/>
      </c>
      <c r="E668" s="95" t="str">
        <f t="shared" si="124"/>
        <v/>
      </c>
      <c r="F668" s="95" t="str">
        <f>IF(A668&lt;&gt;"",SUM($E$10:E668),"")</f>
        <v/>
      </c>
      <c r="G668" s="95" t="str">
        <f t="shared" si="125"/>
        <v/>
      </c>
      <c r="T668" s="3" t="str">
        <f t="shared" si="126"/>
        <v/>
      </c>
      <c r="U668" s="12" t="str">
        <f t="shared" si="127"/>
        <v/>
      </c>
      <c r="V668" s="95" t="str">
        <f t="shared" si="128"/>
        <v/>
      </c>
      <c r="W668" s="95" t="str">
        <f t="shared" si="129"/>
        <v/>
      </c>
      <c r="X668" s="95" t="str">
        <f t="shared" si="130"/>
        <v/>
      </c>
      <c r="Y668" s="95" t="str">
        <f>IF(T668&lt;&gt;"",SUM($X$10:X668),"")</f>
        <v/>
      </c>
      <c r="Z668" s="95" t="str">
        <f t="shared" si="131"/>
        <v/>
      </c>
    </row>
    <row r="669" spans="1:26">
      <c r="A669" s="3" t="str">
        <f t="shared" si="120"/>
        <v/>
      </c>
      <c r="B669" s="12" t="str">
        <f t="shared" si="121"/>
        <v/>
      </c>
      <c r="C669" s="95" t="str">
        <f t="shared" si="122"/>
        <v/>
      </c>
      <c r="D669" s="95" t="str">
        <f t="shared" si="123"/>
        <v/>
      </c>
      <c r="E669" s="95" t="str">
        <f t="shared" si="124"/>
        <v/>
      </c>
      <c r="F669" s="95" t="str">
        <f>IF(A669&lt;&gt;"",SUM($E$10:E669),"")</f>
        <v/>
      </c>
      <c r="G669" s="95" t="str">
        <f t="shared" si="125"/>
        <v/>
      </c>
      <c r="T669" s="3" t="str">
        <f t="shared" si="126"/>
        <v/>
      </c>
      <c r="U669" s="12" t="str">
        <f t="shared" si="127"/>
        <v/>
      </c>
      <c r="V669" s="95" t="str">
        <f t="shared" si="128"/>
        <v/>
      </c>
      <c r="W669" s="95" t="str">
        <f t="shared" si="129"/>
        <v/>
      </c>
      <c r="X669" s="95" t="str">
        <f t="shared" si="130"/>
        <v/>
      </c>
      <c r="Y669" s="95" t="str">
        <f>IF(T669&lt;&gt;"",SUM($X$10:X669),"")</f>
        <v/>
      </c>
      <c r="Z669" s="95" t="str">
        <f t="shared" si="131"/>
        <v/>
      </c>
    </row>
    <row r="670" spans="1:26">
      <c r="A670" s="3" t="str">
        <f t="shared" si="120"/>
        <v/>
      </c>
      <c r="B670" s="12" t="str">
        <f t="shared" si="121"/>
        <v/>
      </c>
      <c r="C670" s="95" t="str">
        <f t="shared" si="122"/>
        <v/>
      </c>
      <c r="D670" s="95" t="str">
        <f t="shared" si="123"/>
        <v/>
      </c>
      <c r="E670" s="95" t="str">
        <f t="shared" si="124"/>
        <v/>
      </c>
      <c r="F670" s="95" t="str">
        <f>IF(A670&lt;&gt;"",SUM($E$10:E670),"")</f>
        <v/>
      </c>
      <c r="G670" s="95" t="str">
        <f t="shared" si="125"/>
        <v/>
      </c>
      <c r="T670" s="3" t="str">
        <f t="shared" si="126"/>
        <v/>
      </c>
      <c r="U670" s="12" t="str">
        <f t="shared" si="127"/>
        <v/>
      </c>
      <c r="V670" s="95" t="str">
        <f t="shared" si="128"/>
        <v/>
      </c>
      <c r="W670" s="95" t="str">
        <f t="shared" si="129"/>
        <v/>
      </c>
      <c r="X670" s="95" t="str">
        <f t="shared" si="130"/>
        <v/>
      </c>
      <c r="Y670" s="95" t="str">
        <f>IF(T670&lt;&gt;"",SUM($X$10:X670),"")</f>
        <v/>
      </c>
      <c r="Z670" s="95" t="str">
        <f t="shared" si="131"/>
        <v/>
      </c>
    </row>
    <row r="671" spans="1:26">
      <c r="A671" s="3" t="str">
        <f t="shared" si="120"/>
        <v/>
      </c>
      <c r="B671" s="12" t="str">
        <f t="shared" si="121"/>
        <v/>
      </c>
      <c r="C671" s="95" t="str">
        <f t="shared" si="122"/>
        <v/>
      </c>
      <c r="D671" s="95" t="str">
        <f t="shared" si="123"/>
        <v/>
      </c>
      <c r="E671" s="95" t="str">
        <f t="shared" si="124"/>
        <v/>
      </c>
      <c r="F671" s="95" t="str">
        <f>IF(A671&lt;&gt;"",SUM($E$10:E671),"")</f>
        <v/>
      </c>
      <c r="G671" s="95" t="str">
        <f t="shared" si="125"/>
        <v/>
      </c>
      <c r="T671" s="3" t="str">
        <f t="shared" si="126"/>
        <v/>
      </c>
      <c r="U671" s="12" t="str">
        <f t="shared" si="127"/>
        <v/>
      </c>
      <c r="V671" s="95" t="str">
        <f t="shared" si="128"/>
        <v/>
      </c>
      <c r="W671" s="95" t="str">
        <f t="shared" si="129"/>
        <v/>
      </c>
      <c r="X671" s="95" t="str">
        <f t="shared" si="130"/>
        <v/>
      </c>
      <c r="Y671" s="95" t="str">
        <f>IF(T671&lt;&gt;"",SUM($X$10:X671),"")</f>
        <v/>
      </c>
      <c r="Z671" s="95" t="str">
        <f t="shared" si="131"/>
        <v/>
      </c>
    </row>
    <row r="672" spans="1:26">
      <c r="A672" s="3" t="str">
        <f t="shared" si="120"/>
        <v/>
      </c>
      <c r="B672" s="12" t="str">
        <f t="shared" si="121"/>
        <v/>
      </c>
      <c r="C672" s="95" t="str">
        <f t="shared" si="122"/>
        <v/>
      </c>
      <c r="D672" s="95" t="str">
        <f t="shared" si="123"/>
        <v/>
      </c>
      <c r="E672" s="95" t="str">
        <f t="shared" si="124"/>
        <v/>
      </c>
      <c r="F672" s="95" t="str">
        <f>IF(A672&lt;&gt;"",SUM($E$10:E672),"")</f>
        <v/>
      </c>
      <c r="G672" s="95" t="str">
        <f t="shared" si="125"/>
        <v/>
      </c>
      <c r="T672" s="3" t="str">
        <f t="shared" si="126"/>
        <v/>
      </c>
      <c r="U672" s="12" t="str">
        <f t="shared" si="127"/>
        <v/>
      </c>
      <c r="V672" s="95" t="str">
        <f t="shared" si="128"/>
        <v/>
      </c>
      <c r="W672" s="95" t="str">
        <f t="shared" si="129"/>
        <v/>
      </c>
      <c r="X672" s="95" t="str">
        <f t="shared" si="130"/>
        <v/>
      </c>
      <c r="Y672" s="95" t="str">
        <f>IF(T672&lt;&gt;"",SUM($X$10:X672),"")</f>
        <v/>
      </c>
      <c r="Z672" s="95" t="str">
        <f t="shared" si="131"/>
        <v/>
      </c>
    </row>
    <row r="673" spans="1:26">
      <c r="A673" s="3" t="str">
        <f t="shared" si="120"/>
        <v/>
      </c>
      <c r="B673" s="12" t="str">
        <f t="shared" si="121"/>
        <v/>
      </c>
      <c r="C673" s="95" t="str">
        <f t="shared" si="122"/>
        <v/>
      </c>
      <c r="D673" s="95" t="str">
        <f t="shared" si="123"/>
        <v/>
      </c>
      <c r="E673" s="95" t="str">
        <f t="shared" si="124"/>
        <v/>
      </c>
      <c r="F673" s="95" t="str">
        <f>IF(A673&lt;&gt;"",SUM($E$10:E673),"")</f>
        <v/>
      </c>
      <c r="G673" s="95" t="str">
        <f t="shared" si="125"/>
        <v/>
      </c>
      <c r="T673" s="3" t="str">
        <f t="shared" si="126"/>
        <v/>
      </c>
      <c r="U673" s="12" t="str">
        <f t="shared" si="127"/>
        <v/>
      </c>
      <c r="V673" s="95" t="str">
        <f t="shared" si="128"/>
        <v/>
      </c>
      <c r="W673" s="95" t="str">
        <f t="shared" si="129"/>
        <v/>
      </c>
      <c r="X673" s="95" t="str">
        <f t="shared" si="130"/>
        <v/>
      </c>
      <c r="Y673" s="95" t="str">
        <f>IF(T673&lt;&gt;"",SUM($X$10:X673),"")</f>
        <v/>
      </c>
      <c r="Z673" s="95" t="str">
        <f t="shared" si="131"/>
        <v/>
      </c>
    </row>
    <row r="674" spans="1:26">
      <c r="A674" s="3" t="str">
        <f t="shared" si="120"/>
        <v/>
      </c>
      <c r="B674" s="12" t="str">
        <f t="shared" si="121"/>
        <v/>
      </c>
      <c r="C674" s="95" t="str">
        <f t="shared" si="122"/>
        <v/>
      </c>
      <c r="D674" s="95" t="str">
        <f t="shared" si="123"/>
        <v/>
      </c>
      <c r="E674" s="95" t="str">
        <f t="shared" si="124"/>
        <v/>
      </c>
      <c r="F674" s="95" t="str">
        <f>IF(A674&lt;&gt;"",SUM($E$10:E674),"")</f>
        <v/>
      </c>
      <c r="G674" s="95" t="str">
        <f t="shared" si="125"/>
        <v/>
      </c>
      <c r="T674" s="3" t="str">
        <f t="shared" si="126"/>
        <v/>
      </c>
      <c r="U674" s="12" t="str">
        <f t="shared" si="127"/>
        <v/>
      </c>
      <c r="V674" s="95" t="str">
        <f t="shared" si="128"/>
        <v/>
      </c>
      <c r="W674" s="95" t="str">
        <f t="shared" si="129"/>
        <v/>
      </c>
      <c r="X674" s="95" t="str">
        <f t="shared" si="130"/>
        <v/>
      </c>
      <c r="Y674" s="95" t="str">
        <f>IF(T674&lt;&gt;"",SUM($X$10:X674),"")</f>
        <v/>
      </c>
      <c r="Z674" s="95" t="str">
        <f t="shared" si="131"/>
        <v/>
      </c>
    </row>
    <row r="675" spans="1:26">
      <c r="A675" s="3" t="str">
        <f t="shared" si="120"/>
        <v/>
      </c>
      <c r="B675" s="12" t="str">
        <f t="shared" si="121"/>
        <v/>
      </c>
      <c r="C675" s="95" t="str">
        <f t="shared" si="122"/>
        <v/>
      </c>
      <c r="D675" s="95" t="str">
        <f t="shared" si="123"/>
        <v/>
      </c>
      <c r="E675" s="95" t="str">
        <f t="shared" si="124"/>
        <v/>
      </c>
      <c r="F675" s="95" t="str">
        <f>IF(A675&lt;&gt;"",SUM($E$10:E675),"")</f>
        <v/>
      </c>
      <c r="G675" s="95" t="str">
        <f t="shared" si="125"/>
        <v/>
      </c>
      <c r="T675" s="3" t="str">
        <f t="shared" si="126"/>
        <v/>
      </c>
      <c r="U675" s="12" t="str">
        <f t="shared" si="127"/>
        <v/>
      </c>
      <c r="V675" s="95" t="str">
        <f t="shared" si="128"/>
        <v/>
      </c>
      <c r="W675" s="95" t="str">
        <f t="shared" si="129"/>
        <v/>
      </c>
      <c r="X675" s="95" t="str">
        <f t="shared" si="130"/>
        <v/>
      </c>
      <c r="Y675" s="95" t="str">
        <f>IF(T675&lt;&gt;"",SUM($X$10:X675),"")</f>
        <v/>
      </c>
      <c r="Z675" s="95" t="str">
        <f t="shared" si="131"/>
        <v/>
      </c>
    </row>
    <row r="676" spans="1:26">
      <c r="A676" s="3" t="str">
        <f t="shared" si="120"/>
        <v/>
      </c>
      <c r="B676" s="12" t="str">
        <f t="shared" si="121"/>
        <v/>
      </c>
      <c r="C676" s="95" t="str">
        <f t="shared" si="122"/>
        <v/>
      </c>
      <c r="D676" s="95" t="str">
        <f t="shared" si="123"/>
        <v/>
      </c>
      <c r="E676" s="95" t="str">
        <f t="shared" si="124"/>
        <v/>
      </c>
      <c r="F676" s="95" t="str">
        <f>IF(A676&lt;&gt;"",SUM($E$10:E676),"")</f>
        <v/>
      </c>
      <c r="G676" s="95" t="str">
        <f t="shared" si="125"/>
        <v/>
      </c>
      <c r="T676" s="3" t="str">
        <f t="shared" si="126"/>
        <v/>
      </c>
      <c r="U676" s="12" t="str">
        <f t="shared" si="127"/>
        <v/>
      </c>
      <c r="V676" s="95" t="str">
        <f t="shared" si="128"/>
        <v/>
      </c>
      <c r="W676" s="95" t="str">
        <f t="shared" si="129"/>
        <v/>
      </c>
      <c r="X676" s="95" t="str">
        <f t="shared" si="130"/>
        <v/>
      </c>
      <c r="Y676" s="95" t="str">
        <f>IF(T676&lt;&gt;"",SUM($X$10:X676),"")</f>
        <v/>
      </c>
      <c r="Z676" s="95" t="str">
        <f t="shared" si="131"/>
        <v/>
      </c>
    </row>
    <row r="677" spans="1:26">
      <c r="A677" s="3" t="str">
        <f t="shared" si="120"/>
        <v/>
      </c>
      <c r="B677" s="12" t="str">
        <f t="shared" si="121"/>
        <v/>
      </c>
      <c r="C677" s="95" t="str">
        <f t="shared" si="122"/>
        <v/>
      </c>
      <c r="D677" s="95" t="str">
        <f t="shared" si="123"/>
        <v/>
      </c>
      <c r="E677" s="95" t="str">
        <f t="shared" si="124"/>
        <v/>
      </c>
      <c r="F677" s="95" t="str">
        <f>IF(A677&lt;&gt;"",SUM($E$10:E677),"")</f>
        <v/>
      </c>
      <c r="G677" s="95" t="str">
        <f t="shared" si="125"/>
        <v/>
      </c>
      <c r="T677" s="3" t="str">
        <f t="shared" si="126"/>
        <v/>
      </c>
      <c r="U677" s="12" t="str">
        <f t="shared" si="127"/>
        <v/>
      </c>
      <c r="V677" s="95" t="str">
        <f t="shared" si="128"/>
        <v/>
      </c>
      <c r="W677" s="95" t="str">
        <f t="shared" si="129"/>
        <v/>
      </c>
      <c r="X677" s="95" t="str">
        <f t="shared" si="130"/>
        <v/>
      </c>
      <c r="Y677" s="95" t="str">
        <f>IF(T677&lt;&gt;"",SUM($X$10:X677),"")</f>
        <v/>
      </c>
      <c r="Z677" s="95" t="str">
        <f t="shared" si="131"/>
        <v/>
      </c>
    </row>
    <row r="678" spans="1:26">
      <c r="A678" s="3" t="str">
        <f t="shared" si="120"/>
        <v/>
      </c>
      <c r="B678" s="12" t="str">
        <f t="shared" si="121"/>
        <v/>
      </c>
      <c r="C678" s="95" t="str">
        <f t="shared" si="122"/>
        <v/>
      </c>
      <c r="D678" s="95" t="str">
        <f t="shared" si="123"/>
        <v/>
      </c>
      <c r="E678" s="95" t="str">
        <f t="shared" si="124"/>
        <v/>
      </c>
      <c r="F678" s="95" t="str">
        <f>IF(A678&lt;&gt;"",SUM($E$10:E678),"")</f>
        <v/>
      </c>
      <c r="G678" s="95" t="str">
        <f t="shared" si="125"/>
        <v/>
      </c>
      <c r="T678" s="3" t="str">
        <f t="shared" si="126"/>
        <v/>
      </c>
      <c r="U678" s="12" t="str">
        <f t="shared" si="127"/>
        <v/>
      </c>
      <c r="V678" s="95" t="str">
        <f t="shared" si="128"/>
        <v/>
      </c>
      <c r="W678" s="95" t="str">
        <f t="shared" si="129"/>
        <v/>
      </c>
      <c r="X678" s="95" t="str">
        <f t="shared" si="130"/>
        <v/>
      </c>
      <c r="Y678" s="95" t="str">
        <f>IF(T678&lt;&gt;"",SUM($X$10:X678),"")</f>
        <v/>
      </c>
      <c r="Z678" s="95" t="str">
        <f t="shared" si="131"/>
        <v/>
      </c>
    </row>
    <row r="679" spans="1:26">
      <c r="A679" s="3" t="str">
        <f t="shared" si="120"/>
        <v/>
      </c>
      <c r="B679" s="12" t="str">
        <f t="shared" si="121"/>
        <v/>
      </c>
      <c r="C679" s="95" t="str">
        <f t="shared" si="122"/>
        <v/>
      </c>
      <c r="D679" s="95" t="str">
        <f t="shared" si="123"/>
        <v/>
      </c>
      <c r="E679" s="95" t="str">
        <f t="shared" si="124"/>
        <v/>
      </c>
      <c r="F679" s="95" t="str">
        <f>IF(A679&lt;&gt;"",SUM($E$10:E679),"")</f>
        <v/>
      </c>
      <c r="G679" s="95" t="str">
        <f t="shared" si="125"/>
        <v/>
      </c>
      <c r="T679" s="3" t="str">
        <f t="shared" si="126"/>
        <v/>
      </c>
      <c r="U679" s="12" t="str">
        <f t="shared" si="127"/>
        <v/>
      </c>
      <c r="V679" s="95" t="str">
        <f t="shared" si="128"/>
        <v/>
      </c>
      <c r="W679" s="95" t="str">
        <f t="shared" si="129"/>
        <v/>
      </c>
      <c r="X679" s="95" t="str">
        <f t="shared" si="130"/>
        <v/>
      </c>
      <c r="Y679" s="95" t="str">
        <f>IF(T679&lt;&gt;"",SUM($X$10:X679),"")</f>
        <v/>
      </c>
      <c r="Z679" s="95" t="str">
        <f t="shared" si="131"/>
        <v/>
      </c>
    </row>
    <row r="680" spans="1:26">
      <c r="A680" s="3" t="str">
        <f t="shared" si="120"/>
        <v/>
      </c>
      <c r="B680" s="12" t="str">
        <f t="shared" si="121"/>
        <v/>
      </c>
      <c r="C680" s="95" t="str">
        <f t="shared" si="122"/>
        <v/>
      </c>
      <c r="D680" s="95" t="str">
        <f t="shared" si="123"/>
        <v/>
      </c>
      <c r="E680" s="95" t="str">
        <f t="shared" si="124"/>
        <v/>
      </c>
      <c r="F680" s="95" t="str">
        <f>IF(A680&lt;&gt;"",SUM($E$10:E680),"")</f>
        <v/>
      </c>
      <c r="G680" s="95" t="str">
        <f t="shared" si="125"/>
        <v/>
      </c>
      <c r="T680" s="3" t="str">
        <f t="shared" si="126"/>
        <v/>
      </c>
      <c r="U680" s="12" t="str">
        <f t="shared" si="127"/>
        <v/>
      </c>
      <c r="V680" s="95" t="str">
        <f t="shared" si="128"/>
        <v/>
      </c>
      <c r="W680" s="95" t="str">
        <f t="shared" si="129"/>
        <v/>
      </c>
      <c r="X680" s="95" t="str">
        <f t="shared" si="130"/>
        <v/>
      </c>
      <c r="Y680" s="95" t="str">
        <f>IF(T680&lt;&gt;"",SUM($X$10:X680),"")</f>
        <v/>
      </c>
      <c r="Z680" s="95" t="str">
        <f t="shared" si="131"/>
        <v/>
      </c>
    </row>
    <row r="681" spans="1:26">
      <c r="A681" s="3" t="str">
        <f t="shared" si="120"/>
        <v/>
      </c>
      <c r="B681" s="12" t="str">
        <f t="shared" si="121"/>
        <v/>
      </c>
      <c r="C681" s="95" t="str">
        <f t="shared" si="122"/>
        <v/>
      </c>
      <c r="D681" s="95" t="str">
        <f t="shared" si="123"/>
        <v/>
      </c>
      <c r="E681" s="95" t="str">
        <f t="shared" si="124"/>
        <v/>
      </c>
      <c r="F681" s="95" t="str">
        <f>IF(A681&lt;&gt;"",SUM($E$10:E681),"")</f>
        <v/>
      </c>
      <c r="G681" s="95" t="str">
        <f t="shared" si="125"/>
        <v/>
      </c>
      <c r="T681" s="3" t="str">
        <f t="shared" si="126"/>
        <v/>
      </c>
      <c r="U681" s="12" t="str">
        <f t="shared" si="127"/>
        <v/>
      </c>
      <c r="V681" s="95" t="str">
        <f t="shared" si="128"/>
        <v/>
      </c>
      <c r="W681" s="95" t="str">
        <f t="shared" si="129"/>
        <v/>
      </c>
      <c r="X681" s="95" t="str">
        <f t="shared" si="130"/>
        <v/>
      </c>
      <c r="Y681" s="95" t="str">
        <f>IF(T681&lt;&gt;"",SUM($X$10:X681),"")</f>
        <v/>
      </c>
      <c r="Z681" s="95" t="str">
        <f t="shared" si="131"/>
        <v/>
      </c>
    </row>
    <row r="682" spans="1:26">
      <c r="A682" s="3" t="str">
        <f t="shared" si="120"/>
        <v/>
      </c>
      <c r="B682" s="12" t="str">
        <f t="shared" si="121"/>
        <v/>
      </c>
      <c r="C682" s="95" t="str">
        <f t="shared" si="122"/>
        <v/>
      </c>
      <c r="D682" s="95" t="str">
        <f t="shared" si="123"/>
        <v/>
      </c>
      <c r="E682" s="95" t="str">
        <f t="shared" si="124"/>
        <v/>
      </c>
      <c r="F682" s="95" t="str">
        <f>IF(A682&lt;&gt;"",SUM($E$10:E682),"")</f>
        <v/>
      </c>
      <c r="G682" s="95" t="str">
        <f t="shared" si="125"/>
        <v/>
      </c>
      <c r="T682" s="3" t="str">
        <f t="shared" si="126"/>
        <v/>
      </c>
      <c r="U682" s="12" t="str">
        <f t="shared" si="127"/>
        <v/>
      </c>
      <c r="V682" s="95" t="str">
        <f t="shared" si="128"/>
        <v/>
      </c>
      <c r="W682" s="95" t="str">
        <f t="shared" si="129"/>
        <v/>
      </c>
      <c r="X682" s="95" t="str">
        <f t="shared" si="130"/>
        <v/>
      </c>
      <c r="Y682" s="95" t="str">
        <f>IF(T682&lt;&gt;"",SUM($X$10:X682),"")</f>
        <v/>
      </c>
      <c r="Z682" s="95" t="str">
        <f t="shared" si="131"/>
        <v/>
      </c>
    </row>
    <row r="683" spans="1:26">
      <c r="A683" s="3" t="str">
        <f t="shared" si="120"/>
        <v/>
      </c>
      <c r="B683" s="12" t="str">
        <f t="shared" si="121"/>
        <v/>
      </c>
      <c r="C683" s="95" t="str">
        <f t="shared" si="122"/>
        <v/>
      </c>
      <c r="D683" s="95" t="str">
        <f t="shared" si="123"/>
        <v/>
      </c>
      <c r="E683" s="95" t="str">
        <f t="shared" si="124"/>
        <v/>
      </c>
      <c r="F683" s="95" t="str">
        <f>IF(A683&lt;&gt;"",SUM($E$10:E683),"")</f>
        <v/>
      </c>
      <c r="G683" s="95" t="str">
        <f t="shared" si="125"/>
        <v/>
      </c>
      <c r="T683" s="3" t="str">
        <f t="shared" si="126"/>
        <v/>
      </c>
      <c r="U683" s="12" t="str">
        <f t="shared" si="127"/>
        <v/>
      </c>
      <c r="V683" s="95" t="str">
        <f t="shared" si="128"/>
        <v/>
      </c>
      <c r="W683" s="95" t="str">
        <f t="shared" si="129"/>
        <v/>
      </c>
      <c r="X683" s="95" t="str">
        <f t="shared" si="130"/>
        <v/>
      </c>
      <c r="Y683" s="95" t="str">
        <f>IF(T683&lt;&gt;"",SUM($X$10:X683),"")</f>
        <v/>
      </c>
      <c r="Z683" s="95" t="str">
        <f t="shared" si="131"/>
        <v/>
      </c>
    </row>
    <row r="684" spans="1:26">
      <c r="A684" s="3" t="str">
        <f t="shared" si="120"/>
        <v/>
      </c>
      <c r="B684" s="12" t="str">
        <f t="shared" si="121"/>
        <v/>
      </c>
      <c r="C684" s="95" t="str">
        <f t="shared" si="122"/>
        <v/>
      </c>
      <c r="D684" s="95" t="str">
        <f t="shared" si="123"/>
        <v/>
      </c>
      <c r="E684" s="95" t="str">
        <f t="shared" si="124"/>
        <v/>
      </c>
      <c r="F684" s="95" t="str">
        <f>IF(A684&lt;&gt;"",SUM($E$10:E684),"")</f>
        <v/>
      </c>
      <c r="G684" s="95" t="str">
        <f t="shared" si="125"/>
        <v/>
      </c>
      <c r="T684" s="3" t="str">
        <f t="shared" si="126"/>
        <v/>
      </c>
      <c r="U684" s="12" t="str">
        <f t="shared" si="127"/>
        <v/>
      </c>
      <c r="V684" s="95" t="str">
        <f t="shared" si="128"/>
        <v/>
      </c>
      <c r="W684" s="95" t="str">
        <f t="shared" si="129"/>
        <v/>
      </c>
      <c r="X684" s="95" t="str">
        <f t="shared" si="130"/>
        <v/>
      </c>
      <c r="Y684" s="95" t="str">
        <f>IF(T684&lt;&gt;"",SUM($X$10:X684),"")</f>
        <v/>
      </c>
      <c r="Z684" s="95" t="str">
        <f t="shared" si="131"/>
        <v/>
      </c>
    </row>
    <row r="685" spans="1:26">
      <c r="A685" s="3" t="str">
        <f t="shared" si="120"/>
        <v/>
      </c>
      <c r="B685" s="12" t="str">
        <f t="shared" si="121"/>
        <v/>
      </c>
      <c r="C685" s="95" t="str">
        <f t="shared" si="122"/>
        <v/>
      </c>
      <c r="D685" s="95" t="str">
        <f t="shared" si="123"/>
        <v/>
      </c>
      <c r="E685" s="95" t="str">
        <f t="shared" si="124"/>
        <v/>
      </c>
      <c r="F685" s="95" t="str">
        <f>IF(A685&lt;&gt;"",SUM($E$10:E685),"")</f>
        <v/>
      </c>
      <c r="G685" s="95" t="str">
        <f t="shared" si="125"/>
        <v/>
      </c>
      <c r="T685" s="3" t="str">
        <f t="shared" si="126"/>
        <v/>
      </c>
      <c r="U685" s="12" t="str">
        <f t="shared" si="127"/>
        <v/>
      </c>
      <c r="V685" s="95" t="str">
        <f t="shared" si="128"/>
        <v/>
      </c>
      <c r="W685" s="95" t="str">
        <f t="shared" si="129"/>
        <v/>
      </c>
      <c r="X685" s="95" t="str">
        <f t="shared" si="130"/>
        <v/>
      </c>
      <c r="Y685" s="95" t="str">
        <f>IF(T685&lt;&gt;"",SUM($X$10:X685),"")</f>
        <v/>
      </c>
      <c r="Z685" s="95" t="str">
        <f t="shared" si="131"/>
        <v/>
      </c>
    </row>
    <row r="686" spans="1:26">
      <c r="A686" s="3" t="str">
        <f t="shared" si="120"/>
        <v/>
      </c>
      <c r="B686" s="12" t="str">
        <f t="shared" si="121"/>
        <v/>
      </c>
      <c r="C686" s="95" t="str">
        <f t="shared" si="122"/>
        <v/>
      </c>
      <c r="D686" s="95" t="str">
        <f t="shared" si="123"/>
        <v/>
      </c>
      <c r="E686" s="95" t="str">
        <f t="shared" si="124"/>
        <v/>
      </c>
      <c r="F686" s="95" t="str">
        <f>IF(A686&lt;&gt;"",SUM($E$10:E686),"")</f>
        <v/>
      </c>
      <c r="G686" s="95" t="str">
        <f t="shared" si="125"/>
        <v/>
      </c>
      <c r="T686" s="3" t="str">
        <f t="shared" si="126"/>
        <v/>
      </c>
      <c r="U686" s="12" t="str">
        <f t="shared" si="127"/>
        <v/>
      </c>
      <c r="V686" s="95" t="str">
        <f t="shared" si="128"/>
        <v/>
      </c>
      <c r="W686" s="95" t="str">
        <f t="shared" si="129"/>
        <v/>
      </c>
      <c r="X686" s="95" t="str">
        <f t="shared" si="130"/>
        <v/>
      </c>
      <c r="Y686" s="95" t="str">
        <f>IF(T686&lt;&gt;"",SUM($X$10:X686),"")</f>
        <v/>
      </c>
      <c r="Z686" s="95" t="str">
        <f t="shared" si="131"/>
        <v/>
      </c>
    </row>
    <row r="687" spans="1:26">
      <c r="A687" s="3" t="str">
        <f t="shared" si="120"/>
        <v/>
      </c>
      <c r="B687" s="12" t="str">
        <f t="shared" si="121"/>
        <v/>
      </c>
      <c r="C687" s="95" t="str">
        <f t="shared" si="122"/>
        <v/>
      </c>
      <c r="D687" s="95" t="str">
        <f t="shared" si="123"/>
        <v/>
      </c>
      <c r="E687" s="95" t="str">
        <f t="shared" si="124"/>
        <v/>
      </c>
      <c r="F687" s="95" t="str">
        <f>IF(A687&lt;&gt;"",SUM($E$10:E687),"")</f>
        <v/>
      </c>
      <c r="G687" s="95" t="str">
        <f t="shared" si="125"/>
        <v/>
      </c>
      <c r="T687" s="3" t="str">
        <f t="shared" si="126"/>
        <v/>
      </c>
      <c r="U687" s="12" t="str">
        <f t="shared" si="127"/>
        <v/>
      </c>
      <c r="V687" s="95" t="str">
        <f t="shared" si="128"/>
        <v/>
      </c>
      <c r="W687" s="95" t="str">
        <f t="shared" si="129"/>
        <v/>
      </c>
      <c r="X687" s="95" t="str">
        <f t="shared" si="130"/>
        <v/>
      </c>
      <c r="Y687" s="95" t="str">
        <f>IF(T687&lt;&gt;"",SUM($X$10:X687),"")</f>
        <v/>
      </c>
      <c r="Z687" s="95" t="str">
        <f t="shared" si="131"/>
        <v/>
      </c>
    </row>
    <row r="688" spans="1:26">
      <c r="A688" s="3" t="str">
        <f t="shared" si="120"/>
        <v/>
      </c>
      <c r="B688" s="12" t="str">
        <f t="shared" si="121"/>
        <v/>
      </c>
      <c r="C688" s="95" t="str">
        <f t="shared" si="122"/>
        <v/>
      </c>
      <c r="D688" s="95" t="str">
        <f t="shared" si="123"/>
        <v/>
      </c>
      <c r="E688" s="95" t="str">
        <f t="shared" si="124"/>
        <v/>
      </c>
      <c r="F688" s="95" t="str">
        <f>IF(A688&lt;&gt;"",SUM($E$10:E688),"")</f>
        <v/>
      </c>
      <c r="G688" s="95" t="str">
        <f t="shared" si="125"/>
        <v/>
      </c>
      <c r="T688" s="3" t="str">
        <f t="shared" si="126"/>
        <v/>
      </c>
      <c r="U688" s="12" t="str">
        <f t="shared" si="127"/>
        <v/>
      </c>
      <c r="V688" s="95" t="str">
        <f t="shared" si="128"/>
        <v/>
      </c>
      <c r="W688" s="95" t="str">
        <f t="shared" si="129"/>
        <v/>
      </c>
      <c r="X688" s="95" t="str">
        <f t="shared" si="130"/>
        <v/>
      </c>
      <c r="Y688" s="95" t="str">
        <f>IF(T688&lt;&gt;"",SUM($X$10:X688),"")</f>
        <v/>
      </c>
      <c r="Z688" s="95" t="str">
        <f t="shared" si="131"/>
        <v/>
      </c>
    </row>
    <row r="689" spans="1:26">
      <c r="A689" s="3" t="str">
        <f t="shared" si="120"/>
        <v/>
      </c>
      <c r="B689" s="12" t="str">
        <f t="shared" si="121"/>
        <v/>
      </c>
      <c r="C689" s="95" t="str">
        <f t="shared" si="122"/>
        <v/>
      </c>
      <c r="D689" s="95" t="str">
        <f t="shared" si="123"/>
        <v/>
      </c>
      <c r="E689" s="95" t="str">
        <f t="shared" si="124"/>
        <v/>
      </c>
      <c r="F689" s="95" t="str">
        <f>IF(A689&lt;&gt;"",SUM($E$10:E689),"")</f>
        <v/>
      </c>
      <c r="G689" s="95" t="str">
        <f t="shared" si="125"/>
        <v/>
      </c>
      <c r="T689" s="3" t="str">
        <f t="shared" si="126"/>
        <v/>
      </c>
      <c r="U689" s="12" t="str">
        <f t="shared" si="127"/>
        <v/>
      </c>
      <c r="V689" s="95" t="str">
        <f t="shared" si="128"/>
        <v/>
      </c>
      <c r="W689" s="95" t="str">
        <f t="shared" si="129"/>
        <v/>
      </c>
      <c r="X689" s="95" t="str">
        <f t="shared" si="130"/>
        <v/>
      </c>
      <c r="Y689" s="95" t="str">
        <f>IF(T689&lt;&gt;"",SUM($X$10:X689),"")</f>
        <v/>
      </c>
      <c r="Z689" s="95" t="str">
        <f t="shared" si="131"/>
        <v/>
      </c>
    </row>
    <row r="690" spans="1:26">
      <c r="A690" s="3" t="str">
        <f t="shared" si="120"/>
        <v/>
      </c>
      <c r="B690" s="12" t="str">
        <f t="shared" si="121"/>
        <v/>
      </c>
      <c r="C690" s="95" t="str">
        <f t="shared" si="122"/>
        <v/>
      </c>
      <c r="D690" s="95" t="str">
        <f t="shared" si="123"/>
        <v/>
      </c>
      <c r="E690" s="95" t="str">
        <f t="shared" si="124"/>
        <v/>
      </c>
      <c r="F690" s="95" t="str">
        <f>IF(A690&lt;&gt;"",SUM($E$10:E690),"")</f>
        <v/>
      </c>
      <c r="G690" s="95" t="str">
        <f t="shared" si="125"/>
        <v/>
      </c>
      <c r="T690" s="3" t="str">
        <f t="shared" si="126"/>
        <v/>
      </c>
      <c r="U690" s="12" t="str">
        <f t="shared" si="127"/>
        <v/>
      </c>
      <c r="V690" s="95" t="str">
        <f t="shared" si="128"/>
        <v/>
      </c>
      <c r="W690" s="95" t="str">
        <f t="shared" si="129"/>
        <v/>
      </c>
      <c r="X690" s="95" t="str">
        <f t="shared" si="130"/>
        <v/>
      </c>
      <c r="Y690" s="95" t="str">
        <f>IF(T690&lt;&gt;"",SUM($X$10:X690),"")</f>
        <v/>
      </c>
      <c r="Z690" s="95" t="str">
        <f t="shared" si="131"/>
        <v/>
      </c>
    </row>
    <row r="691" spans="1:26">
      <c r="A691" s="3" t="str">
        <f t="shared" si="120"/>
        <v/>
      </c>
      <c r="B691" s="12" t="str">
        <f t="shared" si="121"/>
        <v/>
      </c>
      <c r="C691" s="95" t="str">
        <f t="shared" si="122"/>
        <v/>
      </c>
      <c r="D691" s="95" t="str">
        <f t="shared" si="123"/>
        <v/>
      </c>
      <c r="E691" s="95" t="str">
        <f t="shared" si="124"/>
        <v/>
      </c>
      <c r="F691" s="95" t="str">
        <f>IF(A691&lt;&gt;"",SUM($E$10:E691),"")</f>
        <v/>
      </c>
      <c r="G691" s="95" t="str">
        <f t="shared" si="125"/>
        <v/>
      </c>
      <c r="T691" s="3" t="str">
        <f t="shared" si="126"/>
        <v/>
      </c>
      <c r="U691" s="12" t="str">
        <f t="shared" si="127"/>
        <v/>
      </c>
      <c r="V691" s="95" t="str">
        <f t="shared" si="128"/>
        <v/>
      </c>
      <c r="W691" s="95" t="str">
        <f t="shared" si="129"/>
        <v/>
      </c>
      <c r="X691" s="95" t="str">
        <f t="shared" si="130"/>
        <v/>
      </c>
      <c r="Y691" s="95" t="str">
        <f>IF(T691&lt;&gt;"",SUM($X$10:X691),"")</f>
        <v/>
      </c>
      <c r="Z691" s="95" t="str">
        <f t="shared" si="131"/>
        <v/>
      </c>
    </row>
    <row r="692" spans="1:26">
      <c r="A692" s="3" t="str">
        <f t="shared" si="120"/>
        <v/>
      </c>
      <c r="B692" s="12" t="str">
        <f t="shared" si="121"/>
        <v/>
      </c>
      <c r="C692" s="95" t="str">
        <f t="shared" si="122"/>
        <v/>
      </c>
      <c r="D692" s="95" t="str">
        <f t="shared" si="123"/>
        <v/>
      </c>
      <c r="E692" s="95" t="str">
        <f t="shared" si="124"/>
        <v/>
      </c>
      <c r="F692" s="95" t="str">
        <f>IF(A692&lt;&gt;"",SUM($E$10:E692),"")</f>
        <v/>
      </c>
      <c r="G692" s="95" t="str">
        <f t="shared" si="125"/>
        <v/>
      </c>
      <c r="T692" s="3" t="str">
        <f t="shared" si="126"/>
        <v/>
      </c>
      <c r="U692" s="12" t="str">
        <f t="shared" si="127"/>
        <v/>
      </c>
      <c r="V692" s="95" t="str">
        <f t="shared" si="128"/>
        <v/>
      </c>
      <c r="W692" s="95" t="str">
        <f t="shared" si="129"/>
        <v/>
      </c>
      <c r="X692" s="95" t="str">
        <f t="shared" si="130"/>
        <v/>
      </c>
      <c r="Y692" s="95" t="str">
        <f>IF(T692&lt;&gt;"",SUM($X$10:X692),"")</f>
        <v/>
      </c>
      <c r="Z692" s="95" t="str">
        <f t="shared" si="131"/>
        <v/>
      </c>
    </row>
    <row r="693" spans="1:26">
      <c r="A693" s="3" t="str">
        <f t="shared" si="120"/>
        <v/>
      </c>
      <c r="B693" s="12" t="str">
        <f t="shared" si="121"/>
        <v/>
      </c>
      <c r="C693" s="95" t="str">
        <f t="shared" si="122"/>
        <v/>
      </c>
      <c r="D693" s="95" t="str">
        <f t="shared" si="123"/>
        <v/>
      </c>
      <c r="E693" s="95" t="str">
        <f t="shared" si="124"/>
        <v/>
      </c>
      <c r="F693" s="95" t="str">
        <f>IF(A693&lt;&gt;"",SUM($E$10:E693),"")</f>
        <v/>
      </c>
      <c r="G693" s="95" t="str">
        <f t="shared" si="125"/>
        <v/>
      </c>
      <c r="T693" s="3" t="str">
        <f t="shared" si="126"/>
        <v/>
      </c>
      <c r="U693" s="12" t="str">
        <f t="shared" si="127"/>
        <v/>
      </c>
      <c r="V693" s="95" t="str">
        <f t="shared" si="128"/>
        <v/>
      </c>
      <c r="W693" s="95" t="str">
        <f t="shared" si="129"/>
        <v/>
      </c>
      <c r="X693" s="95" t="str">
        <f t="shared" si="130"/>
        <v/>
      </c>
      <c r="Y693" s="95" t="str">
        <f>IF(T693&lt;&gt;"",SUM($X$10:X693),"")</f>
        <v/>
      </c>
      <c r="Z693" s="95" t="str">
        <f t="shared" si="131"/>
        <v/>
      </c>
    </row>
    <row r="694" spans="1:26">
      <c r="A694" s="3" t="str">
        <f t="shared" si="120"/>
        <v/>
      </c>
      <c r="B694" s="12" t="str">
        <f t="shared" si="121"/>
        <v/>
      </c>
      <c r="C694" s="95" t="str">
        <f t="shared" si="122"/>
        <v/>
      </c>
      <c r="D694" s="95" t="str">
        <f t="shared" si="123"/>
        <v/>
      </c>
      <c r="E694" s="95" t="str">
        <f t="shared" si="124"/>
        <v/>
      </c>
      <c r="F694" s="95" t="str">
        <f>IF(A694&lt;&gt;"",SUM($E$10:E694),"")</f>
        <v/>
      </c>
      <c r="G694" s="95" t="str">
        <f t="shared" si="125"/>
        <v/>
      </c>
      <c r="T694" s="3" t="str">
        <f t="shared" si="126"/>
        <v/>
      </c>
      <c r="U694" s="12" t="str">
        <f t="shared" si="127"/>
        <v/>
      </c>
      <c r="V694" s="95" t="str">
        <f t="shared" si="128"/>
        <v/>
      </c>
      <c r="W694" s="95" t="str">
        <f t="shared" si="129"/>
        <v/>
      </c>
      <c r="X694" s="95" t="str">
        <f t="shared" si="130"/>
        <v/>
      </c>
      <c r="Y694" s="95" t="str">
        <f>IF(T694&lt;&gt;"",SUM($X$10:X694),"")</f>
        <v/>
      </c>
      <c r="Z694" s="95" t="str">
        <f t="shared" si="131"/>
        <v/>
      </c>
    </row>
    <row r="695" spans="1:26">
      <c r="A695" s="3" t="str">
        <f t="shared" si="120"/>
        <v/>
      </c>
      <c r="B695" s="12" t="str">
        <f t="shared" si="121"/>
        <v/>
      </c>
      <c r="C695" s="95" t="str">
        <f t="shared" si="122"/>
        <v/>
      </c>
      <c r="D695" s="95" t="str">
        <f t="shared" si="123"/>
        <v/>
      </c>
      <c r="E695" s="95" t="str">
        <f t="shared" si="124"/>
        <v/>
      </c>
      <c r="F695" s="95" t="str">
        <f>IF(A695&lt;&gt;"",SUM($E$10:E695),"")</f>
        <v/>
      </c>
      <c r="G695" s="95" t="str">
        <f t="shared" si="125"/>
        <v/>
      </c>
      <c r="T695" s="3" t="str">
        <f t="shared" si="126"/>
        <v/>
      </c>
      <c r="U695" s="12" t="str">
        <f t="shared" si="127"/>
        <v/>
      </c>
      <c r="V695" s="95" t="str">
        <f t="shared" si="128"/>
        <v/>
      </c>
      <c r="W695" s="95" t="str">
        <f t="shared" si="129"/>
        <v/>
      </c>
      <c r="X695" s="95" t="str">
        <f t="shared" si="130"/>
        <v/>
      </c>
      <c r="Y695" s="95" t="str">
        <f>IF(T695&lt;&gt;"",SUM($X$10:X695),"")</f>
        <v/>
      </c>
      <c r="Z695" s="95" t="str">
        <f t="shared" si="131"/>
        <v/>
      </c>
    </row>
    <row r="696" spans="1:26">
      <c r="A696" s="3" t="str">
        <f t="shared" si="120"/>
        <v/>
      </c>
      <c r="B696" s="12" t="str">
        <f t="shared" si="121"/>
        <v/>
      </c>
      <c r="C696" s="95" t="str">
        <f t="shared" si="122"/>
        <v/>
      </c>
      <c r="D696" s="95" t="str">
        <f t="shared" si="123"/>
        <v/>
      </c>
      <c r="E696" s="95" t="str">
        <f t="shared" si="124"/>
        <v/>
      </c>
      <c r="F696" s="95" t="str">
        <f>IF(A696&lt;&gt;"",SUM($E$10:E696),"")</f>
        <v/>
      </c>
      <c r="G696" s="95" t="str">
        <f t="shared" si="125"/>
        <v/>
      </c>
      <c r="T696" s="3" t="str">
        <f t="shared" si="126"/>
        <v/>
      </c>
      <c r="U696" s="12" t="str">
        <f t="shared" si="127"/>
        <v/>
      </c>
      <c r="V696" s="95" t="str">
        <f t="shared" si="128"/>
        <v/>
      </c>
      <c r="W696" s="95" t="str">
        <f t="shared" si="129"/>
        <v/>
      </c>
      <c r="X696" s="95" t="str">
        <f t="shared" si="130"/>
        <v/>
      </c>
      <c r="Y696" s="95" t="str">
        <f>IF(T696&lt;&gt;"",SUM($X$10:X696),"")</f>
        <v/>
      </c>
      <c r="Z696" s="95" t="str">
        <f t="shared" si="131"/>
        <v/>
      </c>
    </row>
    <row r="697" spans="1:26">
      <c r="A697" s="3" t="str">
        <f t="shared" si="120"/>
        <v/>
      </c>
      <c r="B697" s="12" t="str">
        <f t="shared" si="121"/>
        <v/>
      </c>
      <c r="C697" s="95" t="str">
        <f t="shared" si="122"/>
        <v/>
      </c>
      <c r="D697" s="95" t="str">
        <f t="shared" si="123"/>
        <v/>
      </c>
      <c r="E697" s="95" t="str">
        <f t="shared" si="124"/>
        <v/>
      </c>
      <c r="F697" s="95" t="str">
        <f>IF(A697&lt;&gt;"",SUM($E$10:E697),"")</f>
        <v/>
      </c>
      <c r="G697" s="95" t="str">
        <f t="shared" si="125"/>
        <v/>
      </c>
      <c r="T697" s="3" t="str">
        <f t="shared" si="126"/>
        <v/>
      </c>
      <c r="U697" s="12" t="str">
        <f t="shared" si="127"/>
        <v/>
      </c>
      <c r="V697" s="95" t="str">
        <f t="shared" si="128"/>
        <v/>
      </c>
      <c r="W697" s="95" t="str">
        <f t="shared" si="129"/>
        <v/>
      </c>
      <c r="X697" s="95" t="str">
        <f t="shared" si="130"/>
        <v/>
      </c>
      <c r="Y697" s="95" t="str">
        <f>IF(T697&lt;&gt;"",SUM($X$10:X697),"")</f>
        <v/>
      </c>
      <c r="Z697" s="95" t="str">
        <f t="shared" si="131"/>
        <v/>
      </c>
    </row>
    <row r="698" spans="1:26">
      <c r="A698" s="3" t="str">
        <f t="shared" si="120"/>
        <v/>
      </c>
      <c r="B698" s="12" t="str">
        <f t="shared" si="121"/>
        <v/>
      </c>
      <c r="C698" s="95" t="str">
        <f t="shared" si="122"/>
        <v/>
      </c>
      <c r="D698" s="95" t="str">
        <f t="shared" si="123"/>
        <v/>
      </c>
      <c r="E698" s="95" t="str">
        <f t="shared" si="124"/>
        <v/>
      </c>
      <c r="F698" s="95" t="str">
        <f>IF(A698&lt;&gt;"",SUM($E$10:E698),"")</f>
        <v/>
      </c>
      <c r="G698" s="95" t="str">
        <f t="shared" si="125"/>
        <v/>
      </c>
      <c r="T698" s="3" t="str">
        <f t="shared" si="126"/>
        <v/>
      </c>
      <c r="U698" s="12" t="str">
        <f t="shared" si="127"/>
        <v/>
      </c>
      <c r="V698" s="95" t="str">
        <f t="shared" si="128"/>
        <v/>
      </c>
      <c r="W698" s="95" t="str">
        <f t="shared" si="129"/>
        <v/>
      </c>
      <c r="X698" s="95" t="str">
        <f t="shared" si="130"/>
        <v/>
      </c>
      <c r="Y698" s="95" t="str">
        <f>IF(T698&lt;&gt;"",SUM($X$10:X698),"")</f>
        <v/>
      </c>
      <c r="Z698" s="95" t="str">
        <f t="shared" si="131"/>
        <v/>
      </c>
    </row>
    <row r="699" spans="1:26">
      <c r="A699" s="3" t="str">
        <f t="shared" si="120"/>
        <v/>
      </c>
      <c r="B699" s="12" t="str">
        <f t="shared" si="121"/>
        <v/>
      </c>
      <c r="C699" s="95" t="str">
        <f t="shared" si="122"/>
        <v/>
      </c>
      <c r="D699" s="95" t="str">
        <f t="shared" si="123"/>
        <v/>
      </c>
      <c r="E699" s="95" t="str">
        <f t="shared" si="124"/>
        <v/>
      </c>
      <c r="F699" s="95" t="str">
        <f>IF(A699&lt;&gt;"",SUM($E$10:E699),"")</f>
        <v/>
      </c>
      <c r="G699" s="95" t="str">
        <f t="shared" si="125"/>
        <v/>
      </c>
      <c r="T699" s="3" t="str">
        <f t="shared" si="126"/>
        <v/>
      </c>
      <c r="U699" s="12" t="str">
        <f t="shared" si="127"/>
        <v/>
      </c>
      <c r="V699" s="95" t="str">
        <f t="shared" si="128"/>
        <v/>
      </c>
      <c r="W699" s="95" t="str">
        <f t="shared" si="129"/>
        <v/>
      </c>
      <c r="X699" s="95" t="str">
        <f t="shared" si="130"/>
        <v/>
      </c>
      <c r="Y699" s="95" t="str">
        <f>IF(T699&lt;&gt;"",SUM($X$10:X699),"")</f>
        <v/>
      </c>
      <c r="Z699" s="95" t="str">
        <f t="shared" si="131"/>
        <v/>
      </c>
    </row>
    <row r="700" spans="1:26">
      <c r="A700" s="3" t="str">
        <f t="shared" si="120"/>
        <v/>
      </c>
      <c r="B700" s="12" t="str">
        <f t="shared" si="121"/>
        <v/>
      </c>
      <c r="C700" s="95" t="str">
        <f t="shared" si="122"/>
        <v/>
      </c>
      <c r="D700" s="95" t="str">
        <f t="shared" si="123"/>
        <v/>
      </c>
      <c r="E700" s="95" t="str">
        <f t="shared" si="124"/>
        <v/>
      </c>
      <c r="F700" s="95" t="str">
        <f>IF(A700&lt;&gt;"",SUM($E$10:E700),"")</f>
        <v/>
      </c>
      <c r="G700" s="95" t="str">
        <f t="shared" si="125"/>
        <v/>
      </c>
      <c r="T700" s="3" t="str">
        <f t="shared" si="126"/>
        <v/>
      </c>
      <c r="U700" s="12" t="str">
        <f t="shared" si="127"/>
        <v/>
      </c>
      <c r="V700" s="95" t="str">
        <f t="shared" si="128"/>
        <v/>
      </c>
      <c r="W700" s="95" t="str">
        <f t="shared" si="129"/>
        <v/>
      </c>
      <c r="X700" s="95" t="str">
        <f t="shared" si="130"/>
        <v/>
      </c>
      <c r="Y700" s="95" t="str">
        <f>IF(T700&lt;&gt;"",SUM($X$10:X700),"")</f>
        <v/>
      </c>
      <c r="Z700" s="95" t="str">
        <f t="shared" si="131"/>
        <v/>
      </c>
    </row>
    <row r="701" spans="1:26">
      <c r="A701" s="3" t="str">
        <f t="shared" si="120"/>
        <v/>
      </c>
      <c r="B701" s="12" t="str">
        <f t="shared" si="121"/>
        <v/>
      </c>
      <c r="C701" s="95" t="str">
        <f t="shared" si="122"/>
        <v/>
      </c>
      <c r="D701" s="95" t="str">
        <f t="shared" si="123"/>
        <v/>
      </c>
      <c r="E701" s="95" t="str">
        <f t="shared" si="124"/>
        <v/>
      </c>
      <c r="F701" s="95" t="str">
        <f>IF(A701&lt;&gt;"",SUM($E$10:E701),"")</f>
        <v/>
      </c>
      <c r="G701" s="95" t="str">
        <f t="shared" si="125"/>
        <v/>
      </c>
      <c r="T701" s="3" t="str">
        <f t="shared" si="126"/>
        <v/>
      </c>
      <c r="U701" s="12" t="str">
        <f t="shared" si="127"/>
        <v/>
      </c>
      <c r="V701" s="95" t="str">
        <f t="shared" si="128"/>
        <v/>
      </c>
      <c r="W701" s="95" t="str">
        <f t="shared" si="129"/>
        <v/>
      </c>
      <c r="X701" s="95" t="str">
        <f t="shared" si="130"/>
        <v/>
      </c>
      <c r="Y701" s="95" t="str">
        <f>IF(T701&lt;&gt;"",SUM($X$10:X701),"")</f>
        <v/>
      </c>
      <c r="Z701" s="95" t="str">
        <f t="shared" si="131"/>
        <v/>
      </c>
    </row>
    <row r="702" spans="1:26">
      <c r="A702" s="3" t="str">
        <f t="shared" si="120"/>
        <v/>
      </c>
      <c r="B702" s="12" t="str">
        <f t="shared" si="121"/>
        <v/>
      </c>
      <c r="C702" s="95" t="str">
        <f t="shared" si="122"/>
        <v/>
      </c>
      <c r="D702" s="95" t="str">
        <f t="shared" si="123"/>
        <v/>
      </c>
      <c r="E702" s="95" t="str">
        <f t="shared" si="124"/>
        <v/>
      </c>
      <c r="F702" s="95" t="str">
        <f>IF(A702&lt;&gt;"",SUM($E$10:E702),"")</f>
        <v/>
      </c>
      <c r="G702" s="95" t="str">
        <f t="shared" si="125"/>
        <v/>
      </c>
      <c r="T702" s="3" t="str">
        <f t="shared" si="126"/>
        <v/>
      </c>
      <c r="U702" s="12" t="str">
        <f t="shared" si="127"/>
        <v/>
      </c>
      <c r="V702" s="95" t="str">
        <f t="shared" si="128"/>
        <v/>
      </c>
      <c r="W702" s="95" t="str">
        <f t="shared" si="129"/>
        <v/>
      </c>
      <c r="X702" s="95" t="str">
        <f t="shared" si="130"/>
        <v/>
      </c>
      <c r="Y702" s="95" t="str">
        <f>IF(T702&lt;&gt;"",SUM($X$10:X702),"")</f>
        <v/>
      </c>
      <c r="Z702" s="95" t="str">
        <f t="shared" si="131"/>
        <v/>
      </c>
    </row>
    <row r="703" spans="1:26">
      <c r="A703" s="3" t="str">
        <f t="shared" si="120"/>
        <v/>
      </c>
      <c r="B703" s="12" t="str">
        <f t="shared" si="121"/>
        <v/>
      </c>
      <c r="C703" s="95" t="str">
        <f t="shared" si="122"/>
        <v/>
      </c>
      <c r="D703" s="95" t="str">
        <f t="shared" si="123"/>
        <v/>
      </c>
      <c r="E703" s="95" t="str">
        <f t="shared" si="124"/>
        <v/>
      </c>
      <c r="F703" s="95" t="str">
        <f>IF(A703&lt;&gt;"",SUM($E$10:E703),"")</f>
        <v/>
      </c>
      <c r="G703" s="95" t="str">
        <f t="shared" si="125"/>
        <v/>
      </c>
      <c r="T703" s="3" t="str">
        <f t="shared" si="126"/>
        <v/>
      </c>
      <c r="U703" s="12" t="str">
        <f t="shared" si="127"/>
        <v/>
      </c>
      <c r="V703" s="95" t="str">
        <f t="shared" si="128"/>
        <v/>
      </c>
      <c r="W703" s="95" t="str">
        <f t="shared" si="129"/>
        <v/>
      </c>
      <c r="X703" s="95" t="str">
        <f t="shared" si="130"/>
        <v/>
      </c>
      <c r="Y703" s="95" t="str">
        <f>IF(T703&lt;&gt;"",SUM($X$10:X703),"")</f>
        <v/>
      </c>
      <c r="Z703" s="95" t="str">
        <f t="shared" si="131"/>
        <v/>
      </c>
    </row>
    <row r="704" spans="1:26">
      <c r="A704" s="3" t="str">
        <f t="shared" si="120"/>
        <v/>
      </c>
      <c r="B704" s="12" t="str">
        <f t="shared" si="121"/>
        <v/>
      </c>
      <c r="C704" s="95" t="str">
        <f t="shared" si="122"/>
        <v/>
      </c>
      <c r="D704" s="95" t="str">
        <f t="shared" si="123"/>
        <v/>
      </c>
      <c r="E704" s="95" t="str">
        <f t="shared" si="124"/>
        <v/>
      </c>
      <c r="F704" s="95" t="str">
        <f>IF(A704&lt;&gt;"",SUM($E$10:E704),"")</f>
        <v/>
      </c>
      <c r="G704" s="95" t="str">
        <f t="shared" si="125"/>
        <v/>
      </c>
      <c r="T704" s="3" t="str">
        <f t="shared" si="126"/>
        <v/>
      </c>
      <c r="U704" s="12" t="str">
        <f t="shared" si="127"/>
        <v/>
      </c>
      <c r="V704" s="95" t="str">
        <f t="shared" si="128"/>
        <v/>
      </c>
      <c r="W704" s="95" t="str">
        <f t="shared" si="129"/>
        <v/>
      </c>
      <c r="X704" s="95" t="str">
        <f t="shared" si="130"/>
        <v/>
      </c>
      <c r="Y704" s="95" t="str">
        <f>IF(T704&lt;&gt;"",SUM($X$10:X704),"")</f>
        <v/>
      </c>
      <c r="Z704" s="95" t="str">
        <f t="shared" si="131"/>
        <v/>
      </c>
    </row>
    <row r="705" spans="1:26">
      <c r="A705" s="3" t="str">
        <f t="shared" si="120"/>
        <v/>
      </c>
      <c r="B705" s="12" t="str">
        <f t="shared" si="121"/>
        <v/>
      </c>
      <c r="C705" s="95" t="str">
        <f t="shared" si="122"/>
        <v/>
      </c>
      <c r="D705" s="95" t="str">
        <f t="shared" si="123"/>
        <v/>
      </c>
      <c r="E705" s="95" t="str">
        <f t="shared" si="124"/>
        <v/>
      </c>
      <c r="F705" s="95" t="str">
        <f>IF(A705&lt;&gt;"",SUM($E$10:E705),"")</f>
        <v/>
      </c>
      <c r="G705" s="95" t="str">
        <f t="shared" si="125"/>
        <v/>
      </c>
      <c r="T705" s="3" t="str">
        <f t="shared" si="126"/>
        <v/>
      </c>
      <c r="U705" s="12" t="str">
        <f t="shared" si="127"/>
        <v/>
      </c>
      <c r="V705" s="95" t="str">
        <f t="shared" si="128"/>
        <v/>
      </c>
      <c r="W705" s="95" t="str">
        <f t="shared" si="129"/>
        <v/>
      </c>
      <c r="X705" s="95" t="str">
        <f t="shared" si="130"/>
        <v/>
      </c>
      <c r="Y705" s="95" t="str">
        <f>IF(T705&lt;&gt;"",SUM($X$10:X705),"")</f>
        <v/>
      </c>
      <c r="Z705" s="95" t="str">
        <f t="shared" si="131"/>
        <v/>
      </c>
    </row>
    <row r="706" spans="1:26">
      <c r="A706" s="3" t="str">
        <f t="shared" si="120"/>
        <v/>
      </c>
      <c r="B706" s="12" t="str">
        <f t="shared" si="121"/>
        <v/>
      </c>
      <c r="C706" s="95" t="str">
        <f t="shared" si="122"/>
        <v/>
      </c>
      <c r="D706" s="95" t="str">
        <f t="shared" si="123"/>
        <v/>
      </c>
      <c r="E706" s="95" t="str">
        <f t="shared" si="124"/>
        <v/>
      </c>
      <c r="F706" s="95" t="str">
        <f>IF(A706&lt;&gt;"",SUM($E$10:E706),"")</f>
        <v/>
      </c>
      <c r="G706" s="95" t="str">
        <f t="shared" si="125"/>
        <v/>
      </c>
      <c r="T706" s="3" t="str">
        <f t="shared" si="126"/>
        <v/>
      </c>
      <c r="U706" s="12" t="str">
        <f t="shared" si="127"/>
        <v/>
      </c>
      <c r="V706" s="95" t="str">
        <f t="shared" si="128"/>
        <v/>
      </c>
      <c r="W706" s="95" t="str">
        <f t="shared" si="129"/>
        <v/>
      </c>
      <c r="X706" s="95" t="str">
        <f t="shared" si="130"/>
        <v/>
      </c>
      <c r="Y706" s="95" t="str">
        <f>IF(T706&lt;&gt;"",SUM($X$10:X706),"")</f>
        <v/>
      </c>
      <c r="Z706" s="95" t="str">
        <f t="shared" si="131"/>
        <v/>
      </c>
    </row>
    <row r="707" spans="1:26">
      <c r="A707" s="3" t="str">
        <f t="shared" si="120"/>
        <v/>
      </c>
      <c r="B707" s="12" t="str">
        <f t="shared" si="121"/>
        <v/>
      </c>
      <c r="C707" s="95" t="str">
        <f t="shared" si="122"/>
        <v/>
      </c>
      <c r="D707" s="95" t="str">
        <f t="shared" si="123"/>
        <v/>
      </c>
      <c r="E707" s="95" t="str">
        <f t="shared" si="124"/>
        <v/>
      </c>
      <c r="F707" s="95" t="str">
        <f>IF(A707&lt;&gt;"",SUM($E$10:E707),"")</f>
        <v/>
      </c>
      <c r="G707" s="95" t="str">
        <f t="shared" si="125"/>
        <v/>
      </c>
      <c r="T707" s="3" t="str">
        <f t="shared" si="126"/>
        <v/>
      </c>
      <c r="U707" s="12" t="str">
        <f t="shared" si="127"/>
        <v/>
      </c>
      <c r="V707" s="95" t="str">
        <f t="shared" si="128"/>
        <v/>
      </c>
      <c r="W707" s="95" t="str">
        <f t="shared" si="129"/>
        <v/>
      </c>
      <c r="X707" s="95" t="str">
        <f t="shared" si="130"/>
        <v/>
      </c>
      <c r="Y707" s="95" t="str">
        <f>IF(T707&lt;&gt;"",SUM($X$10:X707),"")</f>
        <v/>
      </c>
      <c r="Z707" s="95" t="str">
        <f t="shared" si="131"/>
        <v/>
      </c>
    </row>
    <row r="708" spans="1:26">
      <c r="A708" s="3" t="str">
        <f t="shared" si="120"/>
        <v/>
      </c>
      <c r="B708" s="12" t="str">
        <f t="shared" si="121"/>
        <v/>
      </c>
      <c r="C708" s="95" t="str">
        <f t="shared" si="122"/>
        <v/>
      </c>
      <c r="D708" s="95" t="str">
        <f t="shared" si="123"/>
        <v/>
      </c>
      <c r="E708" s="95" t="str">
        <f t="shared" si="124"/>
        <v/>
      </c>
      <c r="F708" s="95" t="str">
        <f>IF(A708&lt;&gt;"",SUM($E$10:E708),"")</f>
        <v/>
      </c>
      <c r="G708" s="95" t="str">
        <f t="shared" si="125"/>
        <v/>
      </c>
      <c r="T708" s="3" t="str">
        <f t="shared" si="126"/>
        <v/>
      </c>
      <c r="U708" s="12" t="str">
        <f t="shared" si="127"/>
        <v/>
      </c>
      <c r="V708" s="95" t="str">
        <f t="shared" si="128"/>
        <v/>
      </c>
      <c r="W708" s="95" t="str">
        <f t="shared" si="129"/>
        <v/>
      </c>
      <c r="X708" s="95" t="str">
        <f t="shared" si="130"/>
        <v/>
      </c>
      <c r="Y708" s="95" t="str">
        <f>IF(T708&lt;&gt;"",SUM($X$10:X708),"")</f>
        <v/>
      </c>
      <c r="Z708" s="95" t="str">
        <f t="shared" si="131"/>
        <v/>
      </c>
    </row>
    <row r="709" spans="1:26">
      <c r="A709" s="3" t="str">
        <f t="shared" si="120"/>
        <v/>
      </c>
      <c r="B709" s="12" t="str">
        <f t="shared" si="121"/>
        <v/>
      </c>
      <c r="C709" s="95" t="str">
        <f t="shared" si="122"/>
        <v/>
      </c>
      <c r="D709" s="95" t="str">
        <f t="shared" si="123"/>
        <v/>
      </c>
      <c r="E709" s="95" t="str">
        <f t="shared" si="124"/>
        <v/>
      </c>
      <c r="F709" s="95" t="str">
        <f>IF(A709&lt;&gt;"",SUM($E$10:E709),"")</f>
        <v/>
      </c>
      <c r="G709" s="95" t="str">
        <f t="shared" si="125"/>
        <v/>
      </c>
      <c r="T709" s="3" t="str">
        <f t="shared" si="126"/>
        <v/>
      </c>
      <c r="U709" s="12" t="str">
        <f t="shared" si="127"/>
        <v/>
      </c>
      <c r="V709" s="95" t="str">
        <f t="shared" si="128"/>
        <v/>
      </c>
      <c r="W709" s="95" t="str">
        <f t="shared" si="129"/>
        <v/>
      </c>
      <c r="X709" s="95" t="str">
        <f t="shared" si="130"/>
        <v/>
      </c>
      <c r="Y709" s="95" t="str">
        <f>IF(T709&lt;&gt;"",SUM($X$10:X709),"")</f>
        <v/>
      </c>
      <c r="Z709" s="95" t="str">
        <f t="shared" si="131"/>
        <v/>
      </c>
    </row>
    <row r="710" spans="1:26">
      <c r="A710" s="3" t="str">
        <f t="shared" si="120"/>
        <v/>
      </c>
      <c r="B710" s="12" t="str">
        <f t="shared" si="121"/>
        <v/>
      </c>
      <c r="C710" s="95" t="str">
        <f t="shared" si="122"/>
        <v/>
      </c>
      <c r="D710" s="95" t="str">
        <f t="shared" si="123"/>
        <v/>
      </c>
      <c r="E710" s="95" t="str">
        <f t="shared" si="124"/>
        <v/>
      </c>
      <c r="F710" s="95" t="str">
        <f>IF(A710&lt;&gt;"",SUM($E$10:E710),"")</f>
        <v/>
      </c>
      <c r="G710" s="95" t="str">
        <f t="shared" si="125"/>
        <v/>
      </c>
      <c r="T710" s="3" t="str">
        <f t="shared" si="126"/>
        <v/>
      </c>
      <c r="U710" s="12" t="str">
        <f t="shared" si="127"/>
        <v/>
      </c>
      <c r="V710" s="95" t="str">
        <f t="shared" si="128"/>
        <v/>
      </c>
      <c r="W710" s="95" t="str">
        <f t="shared" si="129"/>
        <v/>
      </c>
      <c r="X710" s="95" t="str">
        <f t="shared" si="130"/>
        <v/>
      </c>
      <c r="Y710" s="95" t="str">
        <f>IF(T710&lt;&gt;"",SUM($X$10:X710),"")</f>
        <v/>
      </c>
      <c r="Z710" s="95" t="str">
        <f t="shared" si="131"/>
        <v/>
      </c>
    </row>
    <row r="711" spans="1:26">
      <c r="A711" s="3" t="str">
        <f t="shared" si="120"/>
        <v/>
      </c>
      <c r="B711" s="12" t="str">
        <f t="shared" si="121"/>
        <v/>
      </c>
      <c r="C711" s="95" t="str">
        <f t="shared" si="122"/>
        <v/>
      </c>
      <c r="D711" s="95" t="str">
        <f t="shared" si="123"/>
        <v/>
      </c>
      <c r="E711" s="95" t="str">
        <f t="shared" si="124"/>
        <v/>
      </c>
      <c r="F711" s="95" t="str">
        <f>IF(A711&lt;&gt;"",SUM($E$10:E711),"")</f>
        <v/>
      </c>
      <c r="G711" s="95" t="str">
        <f t="shared" si="125"/>
        <v/>
      </c>
      <c r="T711" s="3" t="str">
        <f t="shared" si="126"/>
        <v/>
      </c>
      <c r="U711" s="12" t="str">
        <f t="shared" si="127"/>
        <v/>
      </c>
      <c r="V711" s="95" t="str">
        <f t="shared" si="128"/>
        <v/>
      </c>
      <c r="W711" s="95" t="str">
        <f t="shared" si="129"/>
        <v/>
      </c>
      <c r="X711" s="95" t="str">
        <f t="shared" si="130"/>
        <v/>
      </c>
      <c r="Y711" s="95" t="str">
        <f>IF(T711&lt;&gt;"",SUM($X$10:X711),"")</f>
        <v/>
      </c>
      <c r="Z711" s="95" t="str">
        <f t="shared" si="131"/>
        <v/>
      </c>
    </row>
    <row r="712" spans="1:26">
      <c r="A712" s="3" t="str">
        <f t="shared" si="120"/>
        <v/>
      </c>
      <c r="B712" s="12" t="str">
        <f t="shared" si="121"/>
        <v/>
      </c>
      <c r="C712" s="95" t="str">
        <f t="shared" si="122"/>
        <v/>
      </c>
      <c r="D712" s="95" t="str">
        <f t="shared" si="123"/>
        <v/>
      </c>
      <c r="E712" s="95" t="str">
        <f t="shared" si="124"/>
        <v/>
      </c>
      <c r="F712" s="95" t="str">
        <f>IF(A712&lt;&gt;"",SUM($E$10:E712),"")</f>
        <v/>
      </c>
      <c r="G712" s="95" t="str">
        <f t="shared" si="125"/>
        <v/>
      </c>
      <c r="T712" s="3" t="str">
        <f t="shared" si="126"/>
        <v/>
      </c>
      <c r="U712" s="12" t="str">
        <f t="shared" si="127"/>
        <v/>
      </c>
      <c r="V712" s="95" t="str">
        <f t="shared" si="128"/>
        <v/>
      </c>
      <c r="W712" s="95" t="str">
        <f t="shared" si="129"/>
        <v/>
      </c>
      <c r="X712" s="95" t="str">
        <f t="shared" si="130"/>
        <v/>
      </c>
      <c r="Y712" s="95" t="str">
        <f>IF(T712&lt;&gt;"",SUM($X$10:X712),"")</f>
        <v/>
      </c>
      <c r="Z712" s="95" t="str">
        <f t="shared" si="131"/>
        <v/>
      </c>
    </row>
    <row r="713" spans="1:26">
      <c r="A713" s="3" t="str">
        <f t="shared" si="120"/>
        <v/>
      </c>
      <c r="B713" s="12" t="str">
        <f t="shared" si="121"/>
        <v/>
      </c>
      <c r="C713" s="95" t="str">
        <f t="shared" si="122"/>
        <v/>
      </c>
      <c r="D713" s="95" t="str">
        <f t="shared" si="123"/>
        <v/>
      </c>
      <c r="E713" s="95" t="str">
        <f t="shared" si="124"/>
        <v/>
      </c>
      <c r="F713" s="95" t="str">
        <f>IF(A713&lt;&gt;"",SUM($E$10:E713),"")</f>
        <v/>
      </c>
      <c r="G713" s="95" t="str">
        <f t="shared" si="125"/>
        <v/>
      </c>
      <c r="T713" s="3" t="str">
        <f t="shared" si="126"/>
        <v/>
      </c>
      <c r="U713" s="12" t="str">
        <f t="shared" si="127"/>
        <v/>
      </c>
      <c r="V713" s="95" t="str">
        <f t="shared" si="128"/>
        <v/>
      </c>
      <c r="W713" s="95" t="str">
        <f t="shared" si="129"/>
        <v/>
      </c>
      <c r="X713" s="95" t="str">
        <f t="shared" si="130"/>
        <v/>
      </c>
      <c r="Y713" s="95" t="str">
        <f>IF(T713&lt;&gt;"",SUM($X$10:X713),"")</f>
        <v/>
      </c>
      <c r="Z713" s="95" t="str">
        <f t="shared" si="131"/>
        <v/>
      </c>
    </row>
    <row r="714" spans="1:26">
      <c r="A714" s="3" t="str">
        <f t="shared" si="120"/>
        <v/>
      </c>
      <c r="B714" s="12" t="str">
        <f t="shared" si="121"/>
        <v/>
      </c>
      <c r="C714" s="95" t="str">
        <f t="shared" si="122"/>
        <v/>
      </c>
      <c r="D714" s="95" t="str">
        <f t="shared" si="123"/>
        <v/>
      </c>
      <c r="E714" s="95" t="str">
        <f t="shared" si="124"/>
        <v/>
      </c>
      <c r="F714" s="95" t="str">
        <f>IF(A714&lt;&gt;"",SUM($E$10:E714),"")</f>
        <v/>
      </c>
      <c r="G714" s="95" t="str">
        <f t="shared" si="125"/>
        <v/>
      </c>
      <c r="T714" s="3" t="str">
        <f t="shared" si="126"/>
        <v/>
      </c>
      <c r="U714" s="12" t="str">
        <f t="shared" si="127"/>
        <v/>
      </c>
      <c r="V714" s="95" t="str">
        <f t="shared" si="128"/>
        <v/>
      </c>
      <c r="W714" s="95" t="str">
        <f t="shared" si="129"/>
        <v/>
      </c>
      <c r="X714" s="95" t="str">
        <f t="shared" si="130"/>
        <v/>
      </c>
      <c r="Y714" s="95" t="str">
        <f>IF(T714&lt;&gt;"",SUM($X$10:X714),"")</f>
        <v/>
      </c>
      <c r="Z714" s="95" t="str">
        <f t="shared" si="131"/>
        <v/>
      </c>
    </row>
    <row r="715" spans="1:26">
      <c r="A715" s="3" t="str">
        <f t="shared" si="120"/>
        <v/>
      </c>
      <c r="B715" s="12" t="str">
        <f t="shared" si="121"/>
        <v/>
      </c>
      <c r="C715" s="95" t="str">
        <f t="shared" si="122"/>
        <v/>
      </c>
      <c r="D715" s="95" t="str">
        <f t="shared" si="123"/>
        <v/>
      </c>
      <c r="E715" s="95" t="str">
        <f t="shared" si="124"/>
        <v/>
      </c>
      <c r="F715" s="95" t="str">
        <f>IF(A715&lt;&gt;"",SUM($E$10:E715),"")</f>
        <v/>
      </c>
      <c r="G715" s="95" t="str">
        <f t="shared" si="125"/>
        <v/>
      </c>
      <c r="T715" s="3" t="str">
        <f t="shared" si="126"/>
        <v/>
      </c>
      <c r="U715" s="12" t="str">
        <f t="shared" si="127"/>
        <v/>
      </c>
      <c r="V715" s="95" t="str">
        <f t="shared" si="128"/>
        <v/>
      </c>
      <c r="W715" s="95" t="str">
        <f t="shared" si="129"/>
        <v/>
      </c>
      <c r="X715" s="95" t="str">
        <f t="shared" si="130"/>
        <v/>
      </c>
      <c r="Y715" s="95" t="str">
        <f>IF(T715&lt;&gt;"",SUM($X$10:X715),"")</f>
        <v/>
      </c>
      <c r="Z715" s="95" t="str">
        <f t="shared" si="131"/>
        <v/>
      </c>
    </row>
    <row r="716" spans="1:26">
      <c r="A716" s="3" t="str">
        <f t="shared" ref="A716:A779" si="132">IF(A715&lt;$G$4,A715+1,"")</f>
        <v/>
      </c>
      <c r="B716" s="12" t="str">
        <f t="shared" ref="B716:B779" si="133">IF(A716&lt;&gt;"",EDATE($C$7,A716*12/$G$3),"")</f>
        <v/>
      </c>
      <c r="C716" s="95" t="str">
        <f t="shared" ref="C716:C779" si="134">IF(A716&lt;&gt;"",$G$6,"")</f>
        <v/>
      </c>
      <c r="D716" s="95" t="str">
        <f t="shared" ref="D716:D779" si="135">IF(A716&lt;&gt;"",G715*$G$5,"")</f>
        <v/>
      </c>
      <c r="E716" s="95" t="str">
        <f t="shared" ref="E716:E779" si="136">IF(A716&lt;&gt;"",C716-D716,"")</f>
        <v/>
      </c>
      <c r="F716" s="95" t="str">
        <f>IF(A716&lt;&gt;"",SUM($E$10:E716),"")</f>
        <v/>
      </c>
      <c r="G716" s="95" t="str">
        <f t="shared" ref="G716:G779" si="137">IF(A716&lt;&gt;"",G715-E716,"")</f>
        <v/>
      </c>
      <c r="T716" s="3" t="str">
        <f t="shared" ref="T716:T779" si="138">IF(T715&lt;$G$4,T715+1,"")</f>
        <v/>
      </c>
      <c r="U716" s="12" t="str">
        <f t="shared" ref="U716:U779" si="139">IF(T716&lt;&gt;"",EDATE($C$7,T716*12/$G$3),"")</f>
        <v/>
      </c>
      <c r="V716" s="95" t="str">
        <f t="shared" ref="V716:V779" si="140">IF(T716&lt;&gt;"",$G$6,"")</f>
        <v/>
      </c>
      <c r="W716" s="95" t="str">
        <f t="shared" ref="W716:W779" si="141">IF(T716&lt;&gt;"",Z715*$Z$5,"")</f>
        <v/>
      </c>
      <c r="X716" s="95" t="str">
        <f t="shared" ref="X716:X779" si="142">IF(T716&lt;&gt;"",V716-W716,"")</f>
        <v/>
      </c>
      <c r="Y716" s="95" t="str">
        <f>IF(T716&lt;&gt;"",SUM($X$10:X716),"")</f>
        <v/>
      </c>
      <c r="Z716" s="95" t="str">
        <f t="shared" ref="Z716:Z779" si="143">IF(T716&lt;&gt;"",Z715-X716,"")</f>
        <v/>
      </c>
    </row>
    <row r="717" spans="1:26">
      <c r="A717" s="3" t="str">
        <f t="shared" si="132"/>
        <v/>
      </c>
      <c r="B717" s="12" t="str">
        <f t="shared" si="133"/>
        <v/>
      </c>
      <c r="C717" s="95" t="str">
        <f t="shared" si="134"/>
        <v/>
      </c>
      <c r="D717" s="95" t="str">
        <f t="shared" si="135"/>
        <v/>
      </c>
      <c r="E717" s="95" t="str">
        <f t="shared" si="136"/>
        <v/>
      </c>
      <c r="F717" s="95" t="str">
        <f>IF(A717&lt;&gt;"",SUM($E$10:E717),"")</f>
        <v/>
      </c>
      <c r="G717" s="95" t="str">
        <f t="shared" si="137"/>
        <v/>
      </c>
      <c r="T717" s="3" t="str">
        <f t="shared" si="138"/>
        <v/>
      </c>
      <c r="U717" s="12" t="str">
        <f t="shared" si="139"/>
        <v/>
      </c>
      <c r="V717" s="95" t="str">
        <f t="shared" si="140"/>
        <v/>
      </c>
      <c r="W717" s="95" t="str">
        <f t="shared" si="141"/>
        <v/>
      </c>
      <c r="X717" s="95" t="str">
        <f t="shared" si="142"/>
        <v/>
      </c>
      <c r="Y717" s="95" t="str">
        <f>IF(T717&lt;&gt;"",SUM($X$10:X717),"")</f>
        <v/>
      </c>
      <c r="Z717" s="95" t="str">
        <f t="shared" si="143"/>
        <v/>
      </c>
    </row>
    <row r="718" spans="1:26">
      <c r="A718" s="3" t="str">
        <f t="shared" si="132"/>
        <v/>
      </c>
      <c r="B718" s="12" t="str">
        <f t="shared" si="133"/>
        <v/>
      </c>
      <c r="C718" s="95" t="str">
        <f t="shared" si="134"/>
        <v/>
      </c>
      <c r="D718" s="95" t="str">
        <f t="shared" si="135"/>
        <v/>
      </c>
      <c r="E718" s="95" t="str">
        <f t="shared" si="136"/>
        <v/>
      </c>
      <c r="F718" s="95" t="str">
        <f>IF(A718&lt;&gt;"",SUM($E$10:E718),"")</f>
        <v/>
      </c>
      <c r="G718" s="95" t="str">
        <f t="shared" si="137"/>
        <v/>
      </c>
      <c r="T718" s="3" t="str">
        <f t="shared" si="138"/>
        <v/>
      </c>
      <c r="U718" s="12" t="str">
        <f t="shared" si="139"/>
        <v/>
      </c>
      <c r="V718" s="95" t="str">
        <f t="shared" si="140"/>
        <v/>
      </c>
      <c r="W718" s="95" t="str">
        <f t="shared" si="141"/>
        <v/>
      </c>
      <c r="X718" s="95" t="str">
        <f t="shared" si="142"/>
        <v/>
      </c>
      <c r="Y718" s="95" t="str">
        <f>IF(T718&lt;&gt;"",SUM($X$10:X718),"")</f>
        <v/>
      </c>
      <c r="Z718" s="95" t="str">
        <f t="shared" si="143"/>
        <v/>
      </c>
    </row>
    <row r="719" spans="1:26">
      <c r="A719" s="3" t="str">
        <f t="shared" si="132"/>
        <v/>
      </c>
      <c r="B719" s="12" t="str">
        <f t="shared" si="133"/>
        <v/>
      </c>
      <c r="C719" s="95" t="str">
        <f t="shared" si="134"/>
        <v/>
      </c>
      <c r="D719" s="95" t="str">
        <f t="shared" si="135"/>
        <v/>
      </c>
      <c r="E719" s="95" t="str">
        <f t="shared" si="136"/>
        <v/>
      </c>
      <c r="F719" s="95" t="str">
        <f>IF(A719&lt;&gt;"",SUM($E$10:E719),"")</f>
        <v/>
      </c>
      <c r="G719" s="95" t="str">
        <f t="shared" si="137"/>
        <v/>
      </c>
      <c r="T719" s="3" t="str">
        <f t="shared" si="138"/>
        <v/>
      </c>
      <c r="U719" s="12" t="str">
        <f t="shared" si="139"/>
        <v/>
      </c>
      <c r="V719" s="95" t="str">
        <f t="shared" si="140"/>
        <v/>
      </c>
      <c r="W719" s="95" t="str">
        <f t="shared" si="141"/>
        <v/>
      </c>
      <c r="X719" s="95" t="str">
        <f t="shared" si="142"/>
        <v/>
      </c>
      <c r="Y719" s="95" t="str">
        <f>IF(T719&lt;&gt;"",SUM($X$10:X719),"")</f>
        <v/>
      </c>
      <c r="Z719" s="95" t="str">
        <f t="shared" si="143"/>
        <v/>
      </c>
    </row>
    <row r="720" spans="1:26">
      <c r="A720" s="3" t="str">
        <f t="shared" si="132"/>
        <v/>
      </c>
      <c r="B720" s="12" t="str">
        <f t="shared" si="133"/>
        <v/>
      </c>
      <c r="C720" s="95" t="str">
        <f t="shared" si="134"/>
        <v/>
      </c>
      <c r="D720" s="95" t="str">
        <f t="shared" si="135"/>
        <v/>
      </c>
      <c r="E720" s="95" t="str">
        <f t="shared" si="136"/>
        <v/>
      </c>
      <c r="F720" s="95" t="str">
        <f>IF(A720&lt;&gt;"",SUM($E$10:E720),"")</f>
        <v/>
      </c>
      <c r="G720" s="95" t="str">
        <f t="shared" si="137"/>
        <v/>
      </c>
      <c r="T720" s="3" t="str">
        <f t="shared" si="138"/>
        <v/>
      </c>
      <c r="U720" s="12" t="str">
        <f t="shared" si="139"/>
        <v/>
      </c>
      <c r="V720" s="95" t="str">
        <f t="shared" si="140"/>
        <v/>
      </c>
      <c r="W720" s="95" t="str">
        <f t="shared" si="141"/>
        <v/>
      </c>
      <c r="X720" s="95" t="str">
        <f t="shared" si="142"/>
        <v/>
      </c>
      <c r="Y720" s="95" t="str">
        <f>IF(T720&lt;&gt;"",SUM($X$10:X720),"")</f>
        <v/>
      </c>
      <c r="Z720" s="95" t="str">
        <f t="shared" si="143"/>
        <v/>
      </c>
    </row>
    <row r="721" spans="1:26">
      <c r="A721" s="3" t="str">
        <f t="shared" si="132"/>
        <v/>
      </c>
      <c r="B721" s="12" t="str">
        <f t="shared" si="133"/>
        <v/>
      </c>
      <c r="C721" s="95" t="str">
        <f t="shared" si="134"/>
        <v/>
      </c>
      <c r="D721" s="95" t="str">
        <f t="shared" si="135"/>
        <v/>
      </c>
      <c r="E721" s="95" t="str">
        <f t="shared" si="136"/>
        <v/>
      </c>
      <c r="F721" s="95" t="str">
        <f>IF(A721&lt;&gt;"",SUM($E$10:E721),"")</f>
        <v/>
      </c>
      <c r="G721" s="95" t="str">
        <f t="shared" si="137"/>
        <v/>
      </c>
      <c r="T721" s="3" t="str">
        <f t="shared" si="138"/>
        <v/>
      </c>
      <c r="U721" s="12" t="str">
        <f t="shared" si="139"/>
        <v/>
      </c>
      <c r="V721" s="95" t="str">
        <f t="shared" si="140"/>
        <v/>
      </c>
      <c r="W721" s="95" t="str">
        <f t="shared" si="141"/>
        <v/>
      </c>
      <c r="X721" s="95" t="str">
        <f t="shared" si="142"/>
        <v/>
      </c>
      <c r="Y721" s="95" t="str">
        <f>IF(T721&lt;&gt;"",SUM($X$10:X721),"")</f>
        <v/>
      </c>
      <c r="Z721" s="95" t="str">
        <f t="shared" si="143"/>
        <v/>
      </c>
    </row>
    <row r="722" spans="1:26">
      <c r="A722" s="3" t="str">
        <f t="shared" si="132"/>
        <v/>
      </c>
      <c r="B722" s="12" t="str">
        <f t="shared" si="133"/>
        <v/>
      </c>
      <c r="C722" s="95" t="str">
        <f t="shared" si="134"/>
        <v/>
      </c>
      <c r="D722" s="95" t="str">
        <f t="shared" si="135"/>
        <v/>
      </c>
      <c r="E722" s="95" t="str">
        <f t="shared" si="136"/>
        <v/>
      </c>
      <c r="F722" s="95" t="str">
        <f>IF(A722&lt;&gt;"",SUM($E$10:E722),"")</f>
        <v/>
      </c>
      <c r="G722" s="95" t="str">
        <f t="shared" si="137"/>
        <v/>
      </c>
      <c r="T722" s="3" t="str">
        <f t="shared" si="138"/>
        <v/>
      </c>
      <c r="U722" s="12" t="str">
        <f t="shared" si="139"/>
        <v/>
      </c>
      <c r="V722" s="95" t="str">
        <f t="shared" si="140"/>
        <v/>
      </c>
      <c r="W722" s="95" t="str">
        <f t="shared" si="141"/>
        <v/>
      </c>
      <c r="X722" s="95" t="str">
        <f t="shared" si="142"/>
        <v/>
      </c>
      <c r="Y722" s="95" t="str">
        <f>IF(T722&lt;&gt;"",SUM($X$10:X722),"")</f>
        <v/>
      </c>
      <c r="Z722" s="95" t="str">
        <f t="shared" si="143"/>
        <v/>
      </c>
    </row>
    <row r="723" spans="1:26">
      <c r="A723" s="3" t="str">
        <f t="shared" si="132"/>
        <v/>
      </c>
      <c r="B723" s="12" t="str">
        <f t="shared" si="133"/>
        <v/>
      </c>
      <c r="C723" s="95" t="str">
        <f t="shared" si="134"/>
        <v/>
      </c>
      <c r="D723" s="95" t="str">
        <f t="shared" si="135"/>
        <v/>
      </c>
      <c r="E723" s="95" t="str">
        <f t="shared" si="136"/>
        <v/>
      </c>
      <c r="F723" s="95" t="str">
        <f>IF(A723&lt;&gt;"",SUM($E$10:E723),"")</f>
        <v/>
      </c>
      <c r="G723" s="95" t="str">
        <f t="shared" si="137"/>
        <v/>
      </c>
      <c r="T723" s="3" t="str">
        <f t="shared" si="138"/>
        <v/>
      </c>
      <c r="U723" s="12" t="str">
        <f t="shared" si="139"/>
        <v/>
      </c>
      <c r="V723" s="95" t="str">
        <f t="shared" si="140"/>
        <v/>
      </c>
      <c r="W723" s="95" t="str">
        <f t="shared" si="141"/>
        <v/>
      </c>
      <c r="X723" s="95" t="str">
        <f t="shared" si="142"/>
        <v/>
      </c>
      <c r="Y723" s="95" t="str">
        <f>IF(T723&lt;&gt;"",SUM($X$10:X723),"")</f>
        <v/>
      </c>
      <c r="Z723" s="95" t="str">
        <f t="shared" si="143"/>
        <v/>
      </c>
    </row>
    <row r="724" spans="1:26">
      <c r="A724" s="3" t="str">
        <f t="shared" si="132"/>
        <v/>
      </c>
      <c r="B724" s="12" t="str">
        <f t="shared" si="133"/>
        <v/>
      </c>
      <c r="C724" s="95" t="str">
        <f t="shared" si="134"/>
        <v/>
      </c>
      <c r="D724" s="95" t="str">
        <f t="shared" si="135"/>
        <v/>
      </c>
      <c r="E724" s="95" t="str">
        <f t="shared" si="136"/>
        <v/>
      </c>
      <c r="F724" s="95" t="str">
        <f>IF(A724&lt;&gt;"",SUM($E$10:E724),"")</f>
        <v/>
      </c>
      <c r="G724" s="95" t="str">
        <f t="shared" si="137"/>
        <v/>
      </c>
      <c r="T724" s="3" t="str">
        <f t="shared" si="138"/>
        <v/>
      </c>
      <c r="U724" s="12" t="str">
        <f t="shared" si="139"/>
        <v/>
      </c>
      <c r="V724" s="95" t="str">
        <f t="shared" si="140"/>
        <v/>
      </c>
      <c r="W724" s="95" t="str">
        <f t="shared" si="141"/>
        <v/>
      </c>
      <c r="X724" s="95" t="str">
        <f t="shared" si="142"/>
        <v/>
      </c>
      <c r="Y724" s="95" t="str">
        <f>IF(T724&lt;&gt;"",SUM($X$10:X724),"")</f>
        <v/>
      </c>
      <c r="Z724" s="95" t="str">
        <f t="shared" si="143"/>
        <v/>
      </c>
    </row>
    <row r="725" spans="1:26">
      <c r="A725" s="3" t="str">
        <f t="shared" si="132"/>
        <v/>
      </c>
      <c r="B725" s="12" t="str">
        <f t="shared" si="133"/>
        <v/>
      </c>
      <c r="C725" s="95" t="str">
        <f t="shared" si="134"/>
        <v/>
      </c>
      <c r="D725" s="95" t="str">
        <f t="shared" si="135"/>
        <v/>
      </c>
      <c r="E725" s="95" t="str">
        <f t="shared" si="136"/>
        <v/>
      </c>
      <c r="F725" s="95" t="str">
        <f>IF(A725&lt;&gt;"",SUM($E$10:E725),"")</f>
        <v/>
      </c>
      <c r="G725" s="95" t="str">
        <f t="shared" si="137"/>
        <v/>
      </c>
      <c r="T725" s="3" t="str">
        <f t="shared" si="138"/>
        <v/>
      </c>
      <c r="U725" s="12" t="str">
        <f t="shared" si="139"/>
        <v/>
      </c>
      <c r="V725" s="95" t="str">
        <f t="shared" si="140"/>
        <v/>
      </c>
      <c r="W725" s="95" t="str">
        <f t="shared" si="141"/>
        <v/>
      </c>
      <c r="X725" s="95" t="str">
        <f t="shared" si="142"/>
        <v/>
      </c>
      <c r="Y725" s="95" t="str">
        <f>IF(T725&lt;&gt;"",SUM($X$10:X725),"")</f>
        <v/>
      </c>
      <c r="Z725" s="95" t="str">
        <f t="shared" si="143"/>
        <v/>
      </c>
    </row>
    <row r="726" spans="1:26">
      <c r="A726" s="3" t="str">
        <f t="shared" si="132"/>
        <v/>
      </c>
      <c r="B726" s="12" t="str">
        <f t="shared" si="133"/>
        <v/>
      </c>
      <c r="C726" s="95" t="str">
        <f t="shared" si="134"/>
        <v/>
      </c>
      <c r="D726" s="95" t="str">
        <f t="shared" si="135"/>
        <v/>
      </c>
      <c r="E726" s="95" t="str">
        <f t="shared" si="136"/>
        <v/>
      </c>
      <c r="F726" s="95" t="str">
        <f>IF(A726&lt;&gt;"",SUM($E$10:E726),"")</f>
        <v/>
      </c>
      <c r="G726" s="95" t="str">
        <f t="shared" si="137"/>
        <v/>
      </c>
      <c r="T726" s="3" t="str">
        <f t="shared" si="138"/>
        <v/>
      </c>
      <c r="U726" s="12" t="str">
        <f t="shared" si="139"/>
        <v/>
      </c>
      <c r="V726" s="95" t="str">
        <f t="shared" si="140"/>
        <v/>
      </c>
      <c r="W726" s="95" t="str">
        <f t="shared" si="141"/>
        <v/>
      </c>
      <c r="X726" s="95" t="str">
        <f t="shared" si="142"/>
        <v/>
      </c>
      <c r="Y726" s="95" t="str">
        <f>IF(T726&lt;&gt;"",SUM($X$10:X726),"")</f>
        <v/>
      </c>
      <c r="Z726" s="95" t="str">
        <f t="shared" si="143"/>
        <v/>
      </c>
    </row>
    <row r="727" spans="1:26">
      <c r="A727" s="3" t="str">
        <f t="shared" si="132"/>
        <v/>
      </c>
      <c r="B727" s="12" t="str">
        <f t="shared" si="133"/>
        <v/>
      </c>
      <c r="C727" s="95" t="str">
        <f t="shared" si="134"/>
        <v/>
      </c>
      <c r="D727" s="95" t="str">
        <f t="shared" si="135"/>
        <v/>
      </c>
      <c r="E727" s="95" t="str">
        <f t="shared" si="136"/>
        <v/>
      </c>
      <c r="F727" s="95" t="str">
        <f>IF(A727&lt;&gt;"",SUM($E$10:E727),"")</f>
        <v/>
      </c>
      <c r="G727" s="95" t="str">
        <f t="shared" si="137"/>
        <v/>
      </c>
      <c r="T727" s="3" t="str">
        <f t="shared" si="138"/>
        <v/>
      </c>
      <c r="U727" s="12" t="str">
        <f t="shared" si="139"/>
        <v/>
      </c>
      <c r="V727" s="95" t="str">
        <f t="shared" si="140"/>
        <v/>
      </c>
      <c r="W727" s="95" t="str">
        <f t="shared" si="141"/>
        <v/>
      </c>
      <c r="X727" s="95" t="str">
        <f t="shared" si="142"/>
        <v/>
      </c>
      <c r="Y727" s="95" t="str">
        <f>IF(T727&lt;&gt;"",SUM($X$10:X727),"")</f>
        <v/>
      </c>
      <c r="Z727" s="95" t="str">
        <f t="shared" si="143"/>
        <v/>
      </c>
    </row>
    <row r="728" spans="1:26">
      <c r="A728" s="3" t="str">
        <f t="shared" si="132"/>
        <v/>
      </c>
      <c r="B728" s="12" t="str">
        <f t="shared" si="133"/>
        <v/>
      </c>
      <c r="C728" s="95" t="str">
        <f t="shared" si="134"/>
        <v/>
      </c>
      <c r="D728" s="95" t="str">
        <f t="shared" si="135"/>
        <v/>
      </c>
      <c r="E728" s="95" t="str">
        <f t="shared" si="136"/>
        <v/>
      </c>
      <c r="F728" s="95" t="str">
        <f>IF(A728&lt;&gt;"",SUM($E$10:E728),"")</f>
        <v/>
      </c>
      <c r="G728" s="95" t="str">
        <f t="shared" si="137"/>
        <v/>
      </c>
      <c r="T728" s="3" t="str">
        <f t="shared" si="138"/>
        <v/>
      </c>
      <c r="U728" s="12" t="str">
        <f t="shared" si="139"/>
        <v/>
      </c>
      <c r="V728" s="95" t="str">
        <f t="shared" si="140"/>
        <v/>
      </c>
      <c r="W728" s="95" t="str">
        <f t="shared" si="141"/>
        <v/>
      </c>
      <c r="X728" s="95" t="str">
        <f t="shared" si="142"/>
        <v/>
      </c>
      <c r="Y728" s="95" t="str">
        <f>IF(T728&lt;&gt;"",SUM($X$10:X728),"")</f>
        <v/>
      </c>
      <c r="Z728" s="95" t="str">
        <f t="shared" si="143"/>
        <v/>
      </c>
    </row>
    <row r="729" spans="1:26">
      <c r="A729" s="3" t="str">
        <f t="shared" si="132"/>
        <v/>
      </c>
      <c r="B729" s="12" t="str">
        <f t="shared" si="133"/>
        <v/>
      </c>
      <c r="C729" s="95" t="str">
        <f t="shared" si="134"/>
        <v/>
      </c>
      <c r="D729" s="95" t="str">
        <f t="shared" si="135"/>
        <v/>
      </c>
      <c r="E729" s="95" t="str">
        <f t="shared" si="136"/>
        <v/>
      </c>
      <c r="F729" s="95" t="str">
        <f>IF(A729&lt;&gt;"",SUM($E$10:E729),"")</f>
        <v/>
      </c>
      <c r="G729" s="95" t="str">
        <f t="shared" si="137"/>
        <v/>
      </c>
      <c r="T729" s="3" t="str">
        <f t="shared" si="138"/>
        <v/>
      </c>
      <c r="U729" s="12" t="str">
        <f t="shared" si="139"/>
        <v/>
      </c>
      <c r="V729" s="95" t="str">
        <f t="shared" si="140"/>
        <v/>
      </c>
      <c r="W729" s="95" t="str">
        <f t="shared" si="141"/>
        <v/>
      </c>
      <c r="X729" s="95" t="str">
        <f t="shared" si="142"/>
        <v/>
      </c>
      <c r="Y729" s="95" t="str">
        <f>IF(T729&lt;&gt;"",SUM($X$10:X729),"")</f>
        <v/>
      </c>
      <c r="Z729" s="95" t="str">
        <f t="shared" si="143"/>
        <v/>
      </c>
    </row>
    <row r="730" spans="1:26">
      <c r="A730" s="3" t="str">
        <f t="shared" si="132"/>
        <v/>
      </c>
      <c r="B730" s="12" t="str">
        <f t="shared" si="133"/>
        <v/>
      </c>
      <c r="C730" s="95" t="str">
        <f t="shared" si="134"/>
        <v/>
      </c>
      <c r="D730" s="95" t="str">
        <f t="shared" si="135"/>
        <v/>
      </c>
      <c r="E730" s="95" t="str">
        <f t="shared" si="136"/>
        <v/>
      </c>
      <c r="F730" s="95" t="str">
        <f>IF(A730&lt;&gt;"",SUM($E$10:E730),"")</f>
        <v/>
      </c>
      <c r="G730" s="95" t="str">
        <f t="shared" si="137"/>
        <v/>
      </c>
      <c r="T730" s="3" t="str">
        <f t="shared" si="138"/>
        <v/>
      </c>
      <c r="U730" s="12" t="str">
        <f t="shared" si="139"/>
        <v/>
      </c>
      <c r="V730" s="95" t="str">
        <f t="shared" si="140"/>
        <v/>
      </c>
      <c r="W730" s="95" t="str">
        <f t="shared" si="141"/>
        <v/>
      </c>
      <c r="X730" s="95" t="str">
        <f t="shared" si="142"/>
        <v/>
      </c>
      <c r="Y730" s="95" t="str">
        <f>IF(T730&lt;&gt;"",SUM($X$10:X730),"")</f>
        <v/>
      </c>
      <c r="Z730" s="95" t="str">
        <f t="shared" si="143"/>
        <v/>
      </c>
    </row>
    <row r="731" spans="1:26">
      <c r="A731" s="3" t="str">
        <f t="shared" si="132"/>
        <v/>
      </c>
      <c r="B731" s="12" t="str">
        <f t="shared" si="133"/>
        <v/>
      </c>
      <c r="C731" s="95" t="str">
        <f t="shared" si="134"/>
        <v/>
      </c>
      <c r="D731" s="95" t="str">
        <f t="shared" si="135"/>
        <v/>
      </c>
      <c r="E731" s="95" t="str">
        <f t="shared" si="136"/>
        <v/>
      </c>
      <c r="F731" s="95" t="str">
        <f>IF(A731&lt;&gt;"",SUM($E$10:E731),"")</f>
        <v/>
      </c>
      <c r="G731" s="95" t="str">
        <f t="shared" si="137"/>
        <v/>
      </c>
      <c r="T731" s="3" t="str">
        <f t="shared" si="138"/>
        <v/>
      </c>
      <c r="U731" s="12" t="str">
        <f t="shared" si="139"/>
        <v/>
      </c>
      <c r="V731" s="95" t="str">
        <f t="shared" si="140"/>
        <v/>
      </c>
      <c r="W731" s="95" t="str">
        <f t="shared" si="141"/>
        <v/>
      </c>
      <c r="X731" s="95" t="str">
        <f t="shared" si="142"/>
        <v/>
      </c>
      <c r="Y731" s="95" t="str">
        <f>IF(T731&lt;&gt;"",SUM($X$10:X731),"")</f>
        <v/>
      </c>
      <c r="Z731" s="95" t="str">
        <f t="shared" si="143"/>
        <v/>
      </c>
    </row>
    <row r="732" spans="1:26">
      <c r="A732" s="3" t="str">
        <f t="shared" si="132"/>
        <v/>
      </c>
      <c r="B732" s="12" t="str">
        <f t="shared" si="133"/>
        <v/>
      </c>
      <c r="C732" s="95" t="str">
        <f t="shared" si="134"/>
        <v/>
      </c>
      <c r="D732" s="95" t="str">
        <f t="shared" si="135"/>
        <v/>
      </c>
      <c r="E732" s="95" t="str">
        <f t="shared" si="136"/>
        <v/>
      </c>
      <c r="F732" s="95" t="str">
        <f>IF(A732&lt;&gt;"",SUM($E$10:E732),"")</f>
        <v/>
      </c>
      <c r="G732" s="95" t="str">
        <f t="shared" si="137"/>
        <v/>
      </c>
      <c r="T732" s="3" t="str">
        <f t="shared" si="138"/>
        <v/>
      </c>
      <c r="U732" s="12" t="str">
        <f t="shared" si="139"/>
        <v/>
      </c>
      <c r="V732" s="95" t="str">
        <f t="shared" si="140"/>
        <v/>
      </c>
      <c r="W732" s="95" t="str">
        <f t="shared" si="141"/>
        <v/>
      </c>
      <c r="X732" s="95" t="str">
        <f t="shared" si="142"/>
        <v/>
      </c>
      <c r="Y732" s="95" t="str">
        <f>IF(T732&lt;&gt;"",SUM($X$10:X732),"")</f>
        <v/>
      </c>
      <c r="Z732" s="95" t="str">
        <f t="shared" si="143"/>
        <v/>
      </c>
    </row>
    <row r="733" spans="1:26">
      <c r="A733" s="3" t="str">
        <f t="shared" si="132"/>
        <v/>
      </c>
      <c r="B733" s="12" t="str">
        <f t="shared" si="133"/>
        <v/>
      </c>
      <c r="C733" s="95" t="str">
        <f t="shared" si="134"/>
        <v/>
      </c>
      <c r="D733" s="95" t="str">
        <f t="shared" si="135"/>
        <v/>
      </c>
      <c r="E733" s="95" t="str">
        <f t="shared" si="136"/>
        <v/>
      </c>
      <c r="F733" s="95" t="str">
        <f>IF(A733&lt;&gt;"",SUM($E$10:E733),"")</f>
        <v/>
      </c>
      <c r="G733" s="95" t="str">
        <f t="shared" si="137"/>
        <v/>
      </c>
      <c r="T733" s="3" t="str">
        <f t="shared" si="138"/>
        <v/>
      </c>
      <c r="U733" s="12" t="str">
        <f t="shared" si="139"/>
        <v/>
      </c>
      <c r="V733" s="95" t="str">
        <f t="shared" si="140"/>
        <v/>
      </c>
      <c r="W733" s="95" t="str">
        <f t="shared" si="141"/>
        <v/>
      </c>
      <c r="X733" s="95" t="str">
        <f t="shared" si="142"/>
        <v/>
      </c>
      <c r="Y733" s="95" t="str">
        <f>IF(T733&lt;&gt;"",SUM($X$10:X733),"")</f>
        <v/>
      </c>
      <c r="Z733" s="95" t="str">
        <f t="shared" si="143"/>
        <v/>
      </c>
    </row>
    <row r="734" spans="1:26">
      <c r="A734" s="3" t="str">
        <f t="shared" si="132"/>
        <v/>
      </c>
      <c r="B734" s="12" t="str">
        <f t="shared" si="133"/>
        <v/>
      </c>
      <c r="C734" s="95" t="str">
        <f t="shared" si="134"/>
        <v/>
      </c>
      <c r="D734" s="95" t="str">
        <f t="shared" si="135"/>
        <v/>
      </c>
      <c r="E734" s="95" t="str">
        <f t="shared" si="136"/>
        <v/>
      </c>
      <c r="F734" s="95" t="str">
        <f>IF(A734&lt;&gt;"",SUM($E$10:E734),"")</f>
        <v/>
      </c>
      <c r="G734" s="95" t="str">
        <f t="shared" si="137"/>
        <v/>
      </c>
      <c r="T734" s="3" t="str">
        <f t="shared" si="138"/>
        <v/>
      </c>
      <c r="U734" s="12" t="str">
        <f t="shared" si="139"/>
        <v/>
      </c>
      <c r="V734" s="95" t="str">
        <f t="shared" si="140"/>
        <v/>
      </c>
      <c r="W734" s="95" t="str">
        <f t="shared" si="141"/>
        <v/>
      </c>
      <c r="X734" s="95" t="str">
        <f t="shared" si="142"/>
        <v/>
      </c>
      <c r="Y734" s="95" t="str">
        <f>IF(T734&lt;&gt;"",SUM($X$10:X734),"")</f>
        <v/>
      </c>
      <c r="Z734" s="95" t="str">
        <f t="shared" si="143"/>
        <v/>
      </c>
    </row>
    <row r="735" spans="1:26">
      <c r="A735" s="3" t="str">
        <f t="shared" si="132"/>
        <v/>
      </c>
      <c r="B735" s="12" t="str">
        <f t="shared" si="133"/>
        <v/>
      </c>
      <c r="C735" s="95" t="str">
        <f t="shared" si="134"/>
        <v/>
      </c>
      <c r="D735" s="95" t="str">
        <f t="shared" si="135"/>
        <v/>
      </c>
      <c r="E735" s="95" t="str">
        <f t="shared" si="136"/>
        <v/>
      </c>
      <c r="F735" s="95" t="str">
        <f>IF(A735&lt;&gt;"",SUM($E$10:E735),"")</f>
        <v/>
      </c>
      <c r="G735" s="95" t="str">
        <f t="shared" si="137"/>
        <v/>
      </c>
      <c r="T735" s="3" t="str">
        <f t="shared" si="138"/>
        <v/>
      </c>
      <c r="U735" s="12" t="str">
        <f t="shared" si="139"/>
        <v/>
      </c>
      <c r="V735" s="95" t="str">
        <f t="shared" si="140"/>
        <v/>
      </c>
      <c r="W735" s="95" t="str">
        <f t="shared" si="141"/>
        <v/>
      </c>
      <c r="X735" s="95" t="str">
        <f t="shared" si="142"/>
        <v/>
      </c>
      <c r="Y735" s="95" t="str">
        <f>IF(T735&lt;&gt;"",SUM($X$10:X735),"")</f>
        <v/>
      </c>
      <c r="Z735" s="95" t="str">
        <f t="shared" si="143"/>
        <v/>
      </c>
    </row>
    <row r="736" spans="1:26">
      <c r="A736" s="3" t="str">
        <f t="shared" si="132"/>
        <v/>
      </c>
      <c r="B736" s="12" t="str">
        <f t="shared" si="133"/>
        <v/>
      </c>
      <c r="C736" s="95" t="str">
        <f t="shared" si="134"/>
        <v/>
      </c>
      <c r="D736" s="95" t="str">
        <f t="shared" si="135"/>
        <v/>
      </c>
      <c r="E736" s="95" t="str">
        <f t="shared" si="136"/>
        <v/>
      </c>
      <c r="F736" s="95" t="str">
        <f>IF(A736&lt;&gt;"",SUM($E$10:E736),"")</f>
        <v/>
      </c>
      <c r="G736" s="95" t="str">
        <f t="shared" si="137"/>
        <v/>
      </c>
      <c r="T736" s="3" t="str">
        <f t="shared" si="138"/>
        <v/>
      </c>
      <c r="U736" s="12" t="str">
        <f t="shared" si="139"/>
        <v/>
      </c>
      <c r="V736" s="95" t="str">
        <f t="shared" si="140"/>
        <v/>
      </c>
      <c r="W736" s="95" t="str">
        <f t="shared" si="141"/>
        <v/>
      </c>
      <c r="X736" s="95" t="str">
        <f t="shared" si="142"/>
        <v/>
      </c>
      <c r="Y736" s="95" t="str">
        <f>IF(T736&lt;&gt;"",SUM($X$10:X736),"")</f>
        <v/>
      </c>
      <c r="Z736" s="95" t="str">
        <f t="shared" si="143"/>
        <v/>
      </c>
    </row>
    <row r="737" spans="1:26">
      <c r="A737" s="3" t="str">
        <f t="shared" si="132"/>
        <v/>
      </c>
      <c r="B737" s="12" t="str">
        <f t="shared" si="133"/>
        <v/>
      </c>
      <c r="C737" s="95" t="str">
        <f t="shared" si="134"/>
        <v/>
      </c>
      <c r="D737" s="95" t="str">
        <f t="shared" si="135"/>
        <v/>
      </c>
      <c r="E737" s="95" t="str">
        <f t="shared" si="136"/>
        <v/>
      </c>
      <c r="F737" s="95" t="str">
        <f>IF(A737&lt;&gt;"",SUM($E$10:E737),"")</f>
        <v/>
      </c>
      <c r="G737" s="95" t="str">
        <f t="shared" si="137"/>
        <v/>
      </c>
      <c r="T737" s="3" t="str">
        <f t="shared" si="138"/>
        <v/>
      </c>
      <c r="U737" s="12" t="str">
        <f t="shared" si="139"/>
        <v/>
      </c>
      <c r="V737" s="95" t="str">
        <f t="shared" si="140"/>
        <v/>
      </c>
      <c r="W737" s="95" t="str">
        <f t="shared" si="141"/>
        <v/>
      </c>
      <c r="X737" s="95" t="str">
        <f t="shared" si="142"/>
        <v/>
      </c>
      <c r="Y737" s="95" t="str">
        <f>IF(T737&lt;&gt;"",SUM($X$10:X737),"")</f>
        <v/>
      </c>
      <c r="Z737" s="95" t="str">
        <f t="shared" si="143"/>
        <v/>
      </c>
    </row>
    <row r="738" spans="1:26">
      <c r="A738" s="3" t="str">
        <f t="shared" si="132"/>
        <v/>
      </c>
      <c r="B738" s="12" t="str">
        <f t="shared" si="133"/>
        <v/>
      </c>
      <c r="C738" s="95" t="str">
        <f t="shared" si="134"/>
        <v/>
      </c>
      <c r="D738" s="95" t="str">
        <f t="shared" si="135"/>
        <v/>
      </c>
      <c r="E738" s="95" t="str">
        <f t="shared" si="136"/>
        <v/>
      </c>
      <c r="F738" s="95" t="str">
        <f>IF(A738&lt;&gt;"",SUM($E$10:E738),"")</f>
        <v/>
      </c>
      <c r="G738" s="95" t="str">
        <f t="shared" si="137"/>
        <v/>
      </c>
      <c r="T738" s="3" t="str">
        <f t="shared" si="138"/>
        <v/>
      </c>
      <c r="U738" s="12" t="str">
        <f t="shared" si="139"/>
        <v/>
      </c>
      <c r="V738" s="95" t="str">
        <f t="shared" si="140"/>
        <v/>
      </c>
      <c r="W738" s="95" t="str">
        <f t="shared" si="141"/>
        <v/>
      </c>
      <c r="X738" s="95" t="str">
        <f t="shared" si="142"/>
        <v/>
      </c>
      <c r="Y738" s="95" t="str">
        <f>IF(T738&lt;&gt;"",SUM($X$10:X738),"")</f>
        <v/>
      </c>
      <c r="Z738" s="95" t="str">
        <f t="shared" si="143"/>
        <v/>
      </c>
    </row>
    <row r="739" spans="1:26">
      <c r="A739" s="3" t="str">
        <f t="shared" si="132"/>
        <v/>
      </c>
      <c r="B739" s="12" t="str">
        <f t="shared" si="133"/>
        <v/>
      </c>
      <c r="C739" s="95" t="str">
        <f t="shared" si="134"/>
        <v/>
      </c>
      <c r="D739" s="95" t="str">
        <f t="shared" si="135"/>
        <v/>
      </c>
      <c r="E739" s="95" t="str">
        <f t="shared" si="136"/>
        <v/>
      </c>
      <c r="F739" s="95" t="str">
        <f>IF(A739&lt;&gt;"",SUM($E$10:E739),"")</f>
        <v/>
      </c>
      <c r="G739" s="95" t="str">
        <f t="shared" si="137"/>
        <v/>
      </c>
      <c r="T739" s="3" t="str">
        <f t="shared" si="138"/>
        <v/>
      </c>
      <c r="U739" s="12" t="str">
        <f t="shared" si="139"/>
        <v/>
      </c>
      <c r="V739" s="95" t="str">
        <f t="shared" si="140"/>
        <v/>
      </c>
      <c r="W739" s="95" t="str">
        <f t="shared" si="141"/>
        <v/>
      </c>
      <c r="X739" s="95" t="str">
        <f t="shared" si="142"/>
        <v/>
      </c>
      <c r="Y739" s="95" t="str">
        <f>IF(T739&lt;&gt;"",SUM($X$10:X739),"")</f>
        <v/>
      </c>
      <c r="Z739" s="95" t="str">
        <f t="shared" si="143"/>
        <v/>
      </c>
    </row>
    <row r="740" spans="1:26">
      <c r="A740" s="3" t="str">
        <f t="shared" si="132"/>
        <v/>
      </c>
      <c r="B740" s="12" t="str">
        <f t="shared" si="133"/>
        <v/>
      </c>
      <c r="C740" s="95" t="str">
        <f t="shared" si="134"/>
        <v/>
      </c>
      <c r="D740" s="95" t="str">
        <f t="shared" si="135"/>
        <v/>
      </c>
      <c r="E740" s="95" t="str">
        <f t="shared" si="136"/>
        <v/>
      </c>
      <c r="F740" s="95" t="str">
        <f>IF(A740&lt;&gt;"",SUM($E$10:E740),"")</f>
        <v/>
      </c>
      <c r="G740" s="95" t="str">
        <f t="shared" si="137"/>
        <v/>
      </c>
      <c r="T740" s="3" t="str">
        <f t="shared" si="138"/>
        <v/>
      </c>
      <c r="U740" s="12" t="str">
        <f t="shared" si="139"/>
        <v/>
      </c>
      <c r="V740" s="95" t="str">
        <f t="shared" si="140"/>
        <v/>
      </c>
      <c r="W740" s="95" t="str">
        <f t="shared" si="141"/>
        <v/>
      </c>
      <c r="X740" s="95" t="str">
        <f t="shared" si="142"/>
        <v/>
      </c>
      <c r="Y740" s="95" t="str">
        <f>IF(T740&lt;&gt;"",SUM($X$10:X740),"")</f>
        <v/>
      </c>
      <c r="Z740" s="95" t="str">
        <f t="shared" si="143"/>
        <v/>
      </c>
    </row>
    <row r="741" spans="1:26">
      <c r="A741" s="3" t="str">
        <f t="shared" si="132"/>
        <v/>
      </c>
      <c r="B741" s="12" t="str">
        <f t="shared" si="133"/>
        <v/>
      </c>
      <c r="C741" s="95" t="str">
        <f t="shared" si="134"/>
        <v/>
      </c>
      <c r="D741" s="95" t="str">
        <f t="shared" si="135"/>
        <v/>
      </c>
      <c r="E741" s="95" t="str">
        <f t="shared" si="136"/>
        <v/>
      </c>
      <c r="F741" s="95" t="str">
        <f>IF(A741&lt;&gt;"",SUM($E$10:E741),"")</f>
        <v/>
      </c>
      <c r="G741" s="95" t="str">
        <f t="shared" si="137"/>
        <v/>
      </c>
      <c r="T741" s="3" t="str">
        <f t="shared" si="138"/>
        <v/>
      </c>
      <c r="U741" s="12" t="str">
        <f t="shared" si="139"/>
        <v/>
      </c>
      <c r="V741" s="95" t="str">
        <f t="shared" si="140"/>
        <v/>
      </c>
      <c r="W741" s="95" t="str">
        <f t="shared" si="141"/>
        <v/>
      </c>
      <c r="X741" s="95" t="str">
        <f t="shared" si="142"/>
        <v/>
      </c>
      <c r="Y741" s="95" t="str">
        <f>IF(T741&lt;&gt;"",SUM($X$10:X741),"")</f>
        <v/>
      </c>
      <c r="Z741" s="95" t="str">
        <f t="shared" si="143"/>
        <v/>
      </c>
    </row>
    <row r="742" spans="1:26">
      <c r="A742" s="3" t="str">
        <f t="shared" si="132"/>
        <v/>
      </c>
      <c r="B742" s="12" t="str">
        <f t="shared" si="133"/>
        <v/>
      </c>
      <c r="C742" s="95" t="str">
        <f t="shared" si="134"/>
        <v/>
      </c>
      <c r="D742" s="95" t="str">
        <f t="shared" si="135"/>
        <v/>
      </c>
      <c r="E742" s="95" t="str">
        <f t="shared" si="136"/>
        <v/>
      </c>
      <c r="F742" s="95" t="str">
        <f>IF(A742&lt;&gt;"",SUM($E$10:E742),"")</f>
        <v/>
      </c>
      <c r="G742" s="95" t="str">
        <f t="shared" si="137"/>
        <v/>
      </c>
      <c r="T742" s="3" t="str">
        <f t="shared" si="138"/>
        <v/>
      </c>
      <c r="U742" s="12" t="str">
        <f t="shared" si="139"/>
        <v/>
      </c>
      <c r="V742" s="95" t="str">
        <f t="shared" si="140"/>
        <v/>
      </c>
      <c r="W742" s="95" t="str">
        <f t="shared" si="141"/>
        <v/>
      </c>
      <c r="X742" s="95" t="str">
        <f t="shared" si="142"/>
        <v/>
      </c>
      <c r="Y742" s="95" t="str">
        <f>IF(T742&lt;&gt;"",SUM($X$10:X742),"")</f>
        <v/>
      </c>
      <c r="Z742" s="95" t="str">
        <f t="shared" si="143"/>
        <v/>
      </c>
    </row>
    <row r="743" spans="1:26">
      <c r="A743" s="3" t="str">
        <f t="shared" si="132"/>
        <v/>
      </c>
      <c r="B743" s="12" t="str">
        <f t="shared" si="133"/>
        <v/>
      </c>
      <c r="C743" s="95" t="str">
        <f t="shared" si="134"/>
        <v/>
      </c>
      <c r="D743" s="95" t="str">
        <f t="shared" si="135"/>
        <v/>
      </c>
      <c r="E743" s="95" t="str">
        <f t="shared" si="136"/>
        <v/>
      </c>
      <c r="F743" s="95" t="str">
        <f>IF(A743&lt;&gt;"",SUM($E$10:E743),"")</f>
        <v/>
      </c>
      <c r="G743" s="95" t="str">
        <f t="shared" si="137"/>
        <v/>
      </c>
      <c r="T743" s="3" t="str">
        <f t="shared" si="138"/>
        <v/>
      </c>
      <c r="U743" s="12" t="str">
        <f t="shared" si="139"/>
        <v/>
      </c>
      <c r="V743" s="95" t="str">
        <f t="shared" si="140"/>
        <v/>
      </c>
      <c r="W743" s="95" t="str">
        <f t="shared" si="141"/>
        <v/>
      </c>
      <c r="X743" s="95" t="str">
        <f t="shared" si="142"/>
        <v/>
      </c>
      <c r="Y743" s="95" t="str">
        <f>IF(T743&lt;&gt;"",SUM($X$10:X743),"")</f>
        <v/>
      </c>
      <c r="Z743" s="95" t="str">
        <f t="shared" si="143"/>
        <v/>
      </c>
    </row>
    <row r="744" spans="1:26">
      <c r="A744" s="3" t="str">
        <f t="shared" si="132"/>
        <v/>
      </c>
      <c r="B744" s="12" t="str">
        <f t="shared" si="133"/>
        <v/>
      </c>
      <c r="C744" s="95" t="str">
        <f t="shared" si="134"/>
        <v/>
      </c>
      <c r="D744" s="95" t="str">
        <f t="shared" si="135"/>
        <v/>
      </c>
      <c r="E744" s="95" t="str">
        <f t="shared" si="136"/>
        <v/>
      </c>
      <c r="F744" s="95" t="str">
        <f>IF(A744&lt;&gt;"",SUM($E$10:E744),"")</f>
        <v/>
      </c>
      <c r="G744" s="95" t="str">
        <f t="shared" si="137"/>
        <v/>
      </c>
      <c r="T744" s="3" t="str">
        <f t="shared" si="138"/>
        <v/>
      </c>
      <c r="U744" s="12" t="str">
        <f t="shared" si="139"/>
        <v/>
      </c>
      <c r="V744" s="95" t="str">
        <f t="shared" si="140"/>
        <v/>
      </c>
      <c r="W744" s="95" t="str">
        <f t="shared" si="141"/>
        <v/>
      </c>
      <c r="X744" s="95" t="str">
        <f t="shared" si="142"/>
        <v/>
      </c>
      <c r="Y744" s="95" t="str">
        <f>IF(T744&lt;&gt;"",SUM($X$10:X744),"")</f>
        <v/>
      </c>
      <c r="Z744" s="95" t="str">
        <f t="shared" si="143"/>
        <v/>
      </c>
    </row>
    <row r="745" spans="1:26">
      <c r="A745" s="3" t="str">
        <f t="shared" si="132"/>
        <v/>
      </c>
      <c r="B745" s="12" t="str">
        <f t="shared" si="133"/>
        <v/>
      </c>
      <c r="C745" s="95" t="str">
        <f t="shared" si="134"/>
        <v/>
      </c>
      <c r="D745" s="95" t="str">
        <f t="shared" si="135"/>
        <v/>
      </c>
      <c r="E745" s="95" t="str">
        <f t="shared" si="136"/>
        <v/>
      </c>
      <c r="F745" s="95" t="str">
        <f>IF(A745&lt;&gt;"",SUM($E$10:E745),"")</f>
        <v/>
      </c>
      <c r="G745" s="95" t="str">
        <f t="shared" si="137"/>
        <v/>
      </c>
      <c r="T745" s="3" t="str">
        <f t="shared" si="138"/>
        <v/>
      </c>
      <c r="U745" s="12" t="str">
        <f t="shared" si="139"/>
        <v/>
      </c>
      <c r="V745" s="95" t="str">
        <f t="shared" si="140"/>
        <v/>
      </c>
      <c r="W745" s="95" t="str">
        <f t="shared" si="141"/>
        <v/>
      </c>
      <c r="X745" s="95" t="str">
        <f t="shared" si="142"/>
        <v/>
      </c>
      <c r="Y745" s="95" t="str">
        <f>IF(T745&lt;&gt;"",SUM($X$10:X745),"")</f>
        <v/>
      </c>
      <c r="Z745" s="95" t="str">
        <f t="shared" si="143"/>
        <v/>
      </c>
    </row>
    <row r="746" spans="1:26">
      <c r="A746" s="3" t="str">
        <f t="shared" si="132"/>
        <v/>
      </c>
      <c r="B746" s="12" t="str">
        <f t="shared" si="133"/>
        <v/>
      </c>
      <c r="C746" s="95" t="str">
        <f t="shared" si="134"/>
        <v/>
      </c>
      <c r="D746" s="95" t="str">
        <f t="shared" si="135"/>
        <v/>
      </c>
      <c r="E746" s="95" t="str">
        <f t="shared" si="136"/>
        <v/>
      </c>
      <c r="F746" s="95" t="str">
        <f>IF(A746&lt;&gt;"",SUM($E$10:E746),"")</f>
        <v/>
      </c>
      <c r="G746" s="95" t="str">
        <f t="shared" si="137"/>
        <v/>
      </c>
      <c r="T746" s="3" t="str">
        <f t="shared" si="138"/>
        <v/>
      </c>
      <c r="U746" s="12" t="str">
        <f t="shared" si="139"/>
        <v/>
      </c>
      <c r="V746" s="95" t="str">
        <f t="shared" si="140"/>
        <v/>
      </c>
      <c r="W746" s="95" t="str">
        <f t="shared" si="141"/>
        <v/>
      </c>
      <c r="X746" s="95" t="str">
        <f t="shared" si="142"/>
        <v/>
      </c>
      <c r="Y746" s="95" t="str">
        <f>IF(T746&lt;&gt;"",SUM($X$10:X746),"")</f>
        <v/>
      </c>
      <c r="Z746" s="95" t="str">
        <f t="shared" si="143"/>
        <v/>
      </c>
    </row>
    <row r="747" spans="1:26">
      <c r="A747" s="3" t="str">
        <f t="shared" si="132"/>
        <v/>
      </c>
      <c r="B747" s="12" t="str">
        <f t="shared" si="133"/>
        <v/>
      </c>
      <c r="C747" s="95" t="str">
        <f t="shared" si="134"/>
        <v/>
      </c>
      <c r="D747" s="95" t="str">
        <f t="shared" si="135"/>
        <v/>
      </c>
      <c r="E747" s="95" t="str">
        <f t="shared" si="136"/>
        <v/>
      </c>
      <c r="F747" s="95" t="str">
        <f>IF(A747&lt;&gt;"",SUM($E$10:E747),"")</f>
        <v/>
      </c>
      <c r="G747" s="95" t="str">
        <f t="shared" si="137"/>
        <v/>
      </c>
      <c r="T747" s="3" t="str">
        <f t="shared" si="138"/>
        <v/>
      </c>
      <c r="U747" s="12" t="str">
        <f t="shared" si="139"/>
        <v/>
      </c>
      <c r="V747" s="95" t="str">
        <f t="shared" si="140"/>
        <v/>
      </c>
      <c r="W747" s="95" t="str">
        <f t="shared" si="141"/>
        <v/>
      </c>
      <c r="X747" s="95" t="str">
        <f t="shared" si="142"/>
        <v/>
      </c>
      <c r="Y747" s="95" t="str">
        <f>IF(T747&lt;&gt;"",SUM($X$10:X747),"")</f>
        <v/>
      </c>
      <c r="Z747" s="95" t="str">
        <f t="shared" si="143"/>
        <v/>
      </c>
    </row>
    <row r="748" spans="1:26">
      <c r="A748" s="3" t="str">
        <f t="shared" si="132"/>
        <v/>
      </c>
      <c r="B748" s="12" t="str">
        <f t="shared" si="133"/>
        <v/>
      </c>
      <c r="C748" s="95" t="str">
        <f t="shared" si="134"/>
        <v/>
      </c>
      <c r="D748" s="95" t="str">
        <f t="shared" si="135"/>
        <v/>
      </c>
      <c r="E748" s="95" t="str">
        <f t="shared" si="136"/>
        <v/>
      </c>
      <c r="F748" s="95" t="str">
        <f>IF(A748&lt;&gt;"",SUM($E$10:E748),"")</f>
        <v/>
      </c>
      <c r="G748" s="95" t="str">
        <f t="shared" si="137"/>
        <v/>
      </c>
      <c r="T748" s="3" t="str">
        <f t="shared" si="138"/>
        <v/>
      </c>
      <c r="U748" s="12" t="str">
        <f t="shared" si="139"/>
        <v/>
      </c>
      <c r="V748" s="95" t="str">
        <f t="shared" si="140"/>
        <v/>
      </c>
      <c r="W748" s="95" t="str">
        <f t="shared" si="141"/>
        <v/>
      </c>
      <c r="X748" s="95" t="str">
        <f t="shared" si="142"/>
        <v/>
      </c>
      <c r="Y748" s="95" t="str">
        <f>IF(T748&lt;&gt;"",SUM($X$10:X748),"")</f>
        <v/>
      </c>
      <c r="Z748" s="95" t="str">
        <f t="shared" si="143"/>
        <v/>
      </c>
    </row>
    <row r="749" spans="1:26">
      <c r="A749" s="3" t="str">
        <f t="shared" si="132"/>
        <v/>
      </c>
      <c r="B749" s="12" t="str">
        <f t="shared" si="133"/>
        <v/>
      </c>
      <c r="C749" s="95" t="str">
        <f t="shared" si="134"/>
        <v/>
      </c>
      <c r="D749" s="95" t="str">
        <f t="shared" si="135"/>
        <v/>
      </c>
      <c r="E749" s="95" t="str">
        <f t="shared" si="136"/>
        <v/>
      </c>
      <c r="F749" s="95" t="str">
        <f>IF(A749&lt;&gt;"",SUM($E$10:E749),"")</f>
        <v/>
      </c>
      <c r="G749" s="95" t="str">
        <f t="shared" si="137"/>
        <v/>
      </c>
      <c r="T749" s="3" t="str">
        <f t="shared" si="138"/>
        <v/>
      </c>
      <c r="U749" s="12" t="str">
        <f t="shared" si="139"/>
        <v/>
      </c>
      <c r="V749" s="95" t="str">
        <f t="shared" si="140"/>
        <v/>
      </c>
      <c r="W749" s="95" t="str">
        <f t="shared" si="141"/>
        <v/>
      </c>
      <c r="X749" s="95" t="str">
        <f t="shared" si="142"/>
        <v/>
      </c>
      <c r="Y749" s="95" t="str">
        <f>IF(T749&lt;&gt;"",SUM($X$10:X749),"")</f>
        <v/>
      </c>
      <c r="Z749" s="95" t="str">
        <f t="shared" si="143"/>
        <v/>
      </c>
    </row>
    <row r="750" spans="1:26">
      <c r="A750" s="3" t="str">
        <f t="shared" si="132"/>
        <v/>
      </c>
      <c r="B750" s="12" t="str">
        <f t="shared" si="133"/>
        <v/>
      </c>
      <c r="C750" s="95" t="str">
        <f t="shared" si="134"/>
        <v/>
      </c>
      <c r="D750" s="95" t="str">
        <f t="shared" si="135"/>
        <v/>
      </c>
      <c r="E750" s="95" t="str">
        <f t="shared" si="136"/>
        <v/>
      </c>
      <c r="F750" s="95" t="str">
        <f>IF(A750&lt;&gt;"",SUM($E$10:E750),"")</f>
        <v/>
      </c>
      <c r="G750" s="95" t="str">
        <f t="shared" si="137"/>
        <v/>
      </c>
      <c r="T750" s="3" t="str">
        <f t="shared" si="138"/>
        <v/>
      </c>
      <c r="U750" s="12" t="str">
        <f t="shared" si="139"/>
        <v/>
      </c>
      <c r="V750" s="95" t="str">
        <f t="shared" si="140"/>
        <v/>
      </c>
      <c r="W750" s="95" t="str">
        <f t="shared" si="141"/>
        <v/>
      </c>
      <c r="X750" s="95" t="str">
        <f t="shared" si="142"/>
        <v/>
      </c>
      <c r="Y750" s="95" t="str">
        <f>IF(T750&lt;&gt;"",SUM($X$10:X750),"")</f>
        <v/>
      </c>
      <c r="Z750" s="95" t="str">
        <f t="shared" si="143"/>
        <v/>
      </c>
    </row>
    <row r="751" spans="1:26">
      <c r="A751" s="3" t="str">
        <f t="shared" si="132"/>
        <v/>
      </c>
      <c r="B751" s="12" t="str">
        <f t="shared" si="133"/>
        <v/>
      </c>
      <c r="C751" s="95" t="str">
        <f t="shared" si="134"/>
        <v/>
      </c>
      <c r="D751" s="95" t="str">
        <f t="shared" si="135"/>
        <v/>
      </c>
      <c r="E751" s="95" t="str">
        <f t="shared" si="136"/>
        <v/>
      </c>
      <c r="F751" s="95" t="str">
        <f>IF(A751&lt;&gt;"",SUM($E$10:E751),"")</f>
        <v/>
      </c>
      <c r="G751" s="95" t="str">
        <f t="shared" si="137"/>
        <v/>
      </c>
      <c r="T751" s="3" t="str">
        <f t="shared" si="138"/>
        <v/>
      </c>
      <c r="U751" s="12" t="str">
        <f t="shared" si="139"/>
        <v/>
      </c>
      <c r="V751" s="95" t="str">
        <f t="shared" si="140"/>
        <v/>
      </c>
      <c r="W751" s="95" t="str">
        <f t="shared" si="141"/>
        <v/>
      </c>
      <c r="X751" s="95" t="str">
        <f t="shared" si="142"/>
        <v/>
      </c>
      <c r="Y751" s="95" t="str">
        <f>IF(T751&lt;&gt;"",SUM($X$10:X751),"")</f>
        <v/>
      </c>
      <c r="Z751" s="95" t="str">
        <f t="shared" si="143"/>
        <v/>
      </c>
    </row>
    <row r="752" spans="1:26">
      <c r="A752" s="3" t="str">
        <f t="shared" si="132"/>
        <v/>
      </c>
      <c r="B752" s="12" t="str">
        <f t="shared" si="133"/>
        <v/>
      </c>
      <c r="C752" s="95" t="str">
        <f t="shared" si="134"/>
        <v/>
      </c>
      <c r="D752" s="95" t="str">
        <f t="shared" si="135"/>
        <v/>
      </c>
      <c r="E752" s="95" t="str">
        <f t="shared" si="136"/>
        <v/>
      </c>
      <c r="F752" s="95" t="str">
        <f>IF(A752&lt;&gt;"",SUM($E$10:E752),"")</f>
        <v/>
      </c>
      <c r="G752" s="95" t="str">
        <f t="shared" si="137"/>
        <v/>
      </c>
      <c r="T752" s="3" t="str">
        <f t="shared" si="138"/>
        <v/>
      </c>
      <c r="U752" s="12" t="str">
        <f t="shared" si="139"/>
        <v/>
      </c>
      <c r="V752" s="95" t="str">
        <f t="shared" si="140"/>
        <v/>
      </c>
      <c r="W752" s="95" t="str">
        <f t="shared" si="141"/>
        <v/>
      </c>
      <c r="X752" s="95" t="str">
        <f t="shared" si="142"/>
        <v/>
      </c>
      <c r="Y752" s="95" t="str">
        <f>IF(T752&lt;&gt;"",SUM($X$10:X752),"")</f>
        <v/>
      </c>
      <c r="Z752" s="95" t="str">
        <f t="shared" si="143"/>
        <v/>
      </c>
    </row>
    <row r="753" spans="1:26">
      <c r="A753" s="3" t="str">
        <f t="shared" si="132"/>
        <v/>
      </c>
      <c r="B753" s="12" t="str">
        <f t="shared" si="133"/>
        <v/>
      </c>
      <c r="C753" s="95" t="str">
        <f t="shared" si="134"/>
        <v/>
      </c>
      <c r="D753" s="95" t="str">
        <f t="shared" si="135"/>
        <v/>
      </c>
      <c r="E753" s="95" t="str">
        <f t="shared" si="136"/>
        <v/>
      </c>
      <c r="F753" s="95" t="str">
        <f>IF(A753&lt;&gt;"",SUM($E$10:E753),"")</f>
        <v/>
      </c>
      <c r="G753" s="95" t="str">
        <f t="shared" si="137"/>
        <v/>
      </c>
      <c r="T753" s="3" t="str">
        <f t="shared" si="138"/>
        <v/>
      </c>
      <c r="U753" s="12" t="str">
        <f t="shared" si="139"/>
        <v/>
      </c>
      <c r="V753" s="95" t="str">
        <f t="shared" si="140"/>
        <v/>
      </c>
      <c r="W753" s="95" t="str">
        <f t="shared" si="141"/>
        <v/>
      </c>
      <c r="X753" s="95" t="str">
        <f t="shared" si="142"/>
        <v/>
      </c>
      <c r="Y753" s="95" t="str">
        <f>IF(T753&lt;&gt;"",SUM($X$10:X753),"")</f>
        <v/>
      </c>
      <c r="Z753" s="95" t="str">
        <f t="shared" si="143"/>
        <v/>
      </c>
    </row>
    <row r="754" spans="1:26">
      <c r="A754" s="3" t="str">
        <f t="shared" si="132"/>
        <v/>
      </c>
      <c r="B754" s="12" t="str">
        <f t="shared" si="133"/>
        <v/>
      </c>
      <c r="C754" s="95" t="str">
        <f t="shared" si="134"/>
        <v/>
      </c>
      <c r="D754" s="95" t="str">
        <f t="shared" si="135"/>
        <v/>
      </c>
      <c r="E754" s="95" t="str">
        <f t="shared" si="136"/>
        <v/>
      </c>
      <c r="F754" s="95" t="str">
        <f>IF(A754&lt;&gt;"",SUM($E$10:E754),"")</f>
        <v/>
      </c>
      <c r="G754" s="95" t="str">
        <f t="shared" si="137"/>
        <v/>
      </c>
      <c r="T754" s="3" t="str">
        <f t="shared" si="138"/>
        <v/>
      </c>
      <c r="U754" s="12" t="str">
        <f t="shared" si="139"/>
        <v/>
      </c>
      <c r="V754" s="95" t="str">
        <f t="shared" si="140"/>
        <v/>
      </c>
      <c r="W754" s="95" t="str">
        <f t="shared" si="141"/>
        <v/>
      </c>
      <c r="X754" s="95" t="str">
        <f t="shared" si="142"/>
        <v/>
      </c>
      <c r="Y754" s="95" t="str">
        <f>IF(T754&lt;&gt;"",SUM($X$10:X754),"")</f>
        <v/>
      </c>
      <c r="Z754" s="95" t="str">
        <f t="shared" si="143"/>
        <v/>
      </c>
    </row>
    <row r="755" spans="1:26">
      <c r="A755" s="3" t="str">
        <f t="shared" si="132"/>
        <v/>
      </c>
      <c r="B755" s="12" t="str">
        <f t="shared" si="133"/>
        <v/>
      </c>
      <c r="C755" s="95" t="str">
        <f t="shared" si="134"/>
        <v/>
      </c>
      <c r="D755" s="95" t="str">
        <f t="shared" si="135"/>
        <v/>
      </c>
      <c r="E755" s="95" t="str">
        <f t="shared" si="136"/>
        <v/>
      </c>
      <c r="F755" s="95" t="str">
        <f>IF(A755&lt;&gt;"",SUM($E$10:E755),"")</f>
        <v/>
      </c>
      <c r="G755" s="95" t="str">
        <f t="shared" si="137"/>
        <v/>
      </c>
      <c r="T755" s="3" t="str">
        <f t="shared" si="138"/>
        <v/>
      </c>
      <c r="U755" s="12" t="str">
        <f t="shared" si="139"/>
        <v/>
      </c>
      <c r="V755" s="95" t="str">
        <f t="shared" si="140"/>
        <v/>
      </c>
      <c r="W755" s="95" t="str">
        <f t="shared" si="141"/>
        <v/>
      </c>
      <c r="X755" s="95" t="str">
        <f t="shared" si="142"/>
        <v/>
      </c>
      <c r="Y755" s="95" t="str">
        <f>IF(T755&lt;&gt;"",SUM($X$10:X755),"")</f>
        <v/>
      </c>
      <c r="Z755" s="95" t="str">
        <f t="shared" si="143"/>
        <v/>
      </c>
    </row>
    <row r="756" spans="1:26">
      <c r="A756" s="3" t="str">
        <f t="shared" si="132"/>
        <v/>
      </c>
      <c r="B756" s="12" t="str">
        <f t="shared" si="133"/>
        <v/>
      </c>
      <c r="C756" s="95" t="str">
        <f t="shared" si="134"/>
        <v/>
      </c>
      <c r="D756" s="95" t="str">
        <f t="shared" si="135"/>
        <v/>
      </c>
      <c r="E756" s="95" t="str">
        <f t="shared" si="136"/>
        <v/>
      </c>
      <c r="F756" s="95" t="str">
        <f>IF(A756&lt;&gt;"",SUM($E$10:E756),"")</f>
        <v/>
      </c>
      <c r="G756" s="95" t="str">
        <f t="shared" si="137"/>
        <v/>
      </c>
      <c r="T756" s="3" t="str">
        <f t="shared" si="138"/>
        <v/>
      </c>
      <c r="U756" s="12" t="str">
        <f t="shared" si="139"/>
        <v/>
      </c>
      <c r="V756" s="95" t="str">
        <f t="shared" si="140"/>
        <v/>
      </c>
      <c r="W756" s="95" t="str">
        <f t="shared" si="141"/>
        <v/>
      </c>
      <c r="X756" s="95" t="str">
        <f t="shared" si="142"/>
        <v/>
      </c>
      <c r="Y756" s="95" t="str">
        <f>IF(T756&lt;&gt;"",SUM($X$10:X756),"")</f>
        <v/>
      </c>
      <c r="Z756" s="95" t="str">
        <f t="shared" si="143"/>
        <v/>
      </c>
    </row>
    <row r="757" spans="1:26">
      <c r="A757" s="3" t="str">
        <f t="shared" si="132"/>
        <v/>
      </c>
      <c r="B757" s="12" t="str">
        <f t="shared" si="133"/>
        <v/>
      </c>
      <c r="C757" s="95" t="str">
        <f t="shared" si="134"/>
        <v/>
      </c>
      <c r="D757" s="95" t="str">
        <f t="shared" si="135"/>
        <v/>
      </c>
      <c r="E757" s="95" t="str">
        <f t="shared" si="136"/>
        <v/>
      </c>
      <c r="F757" s="95" t="str">
        <f>IF(A757&lt;&gt;"",SUM($E$10:E757),"")</f>
        <v/>
      </c>
      <c r="G757" s="95" t="str">
        <f t="shared" si="137"/>
        <v/>
      </c>
      <c r="T757" s="3" t="str">
        <f t="shared" si="138"/>
        <v/>
      </c>
      <c r="U757" s="12" t="str">
        <f t="shared" si="139"/>
        <v/>
      </c>
      <c r="V757" s="95" t="str">
        <f t="shared" si="140"/>
        <v/>
      </c>
      <c r="W757" s="95" t="str">
        <f t="shared" si="141"/>
        <v/>
      </c>
      <c r="X757" s="95" t="str">
        <f t="shared" si="142"/>
        <v/>
      </c>
      <c r="Y757" s="95" t="str">
        <f>IF(T757&lt;&gt;"",SUM($X$10:X757),"")</f>
        <v/>
      </c>
      <c r="Z757" s="95" t="str">
        <f t="shared" si="143"/>
        <v/>
      </c>
    </row>
    <row r="758" spans="1:26">
      <c r="A758" s="3" t="str">
        <f t="shared" si="132"/>
        <v/>
      </c>
      <c r="B758" s="12" t="str">
        <f t="shared" si="133"/>
        <v/>
      </c>
      <c r="C758" s="95" t="str">
        <f t="shared" si="134"/>
        <v/>
      </c>
      <c r="D758" s="95" t="str">
        <f t="shared" si="135"/>
        <v/>
      </c>
      <c r="E758" s="95" t="str">
        <f t="shared" si="136"/>
        <v/>
      </c>
      <c r="F758" s="95" t="str">
        <f>IF(A758&lt;&gt;"",SUM($E$10:E758),"")</f>
        <v/>
      </c>
      <c r="G758" s="95" t="str">
        <f t="shared" si="137"/>
        <v/>
      </c>
      <c r="T758" s="3" t="str">
        <f t="shared" si="138"/>
        <v/>
      </c>
      <c r="U758" s="12" t="str">
        <f t="shared" si="139"/>
        <v/>
      </c>
      <c r="V758" s="95" t="str">
        <f t="shared" si="140"/>
        <v/>
      </c>
      <c r="W758" s="95" t="str">
        <f t="shared" si="141"/>
        <v/>
      </c>
      <c r="X758" s="95" t="str">
        <f t="shared" si="142"/>
        <v/>
      </c>
      <c r="Y758" s="95" t="str">
        <f>IF(T758&lt;&gt;"",SUM($X$10:X758),"")</f>
        <v/>
      </c>
      <c r="Z758" s="95" t="str">
        <f t="shared" si="143"/>
        <v/>
      </c>
    </row>
    <row r="759" spans="1:26">
      <c r="A759" s="3" t="str">
        <f t="shared" si="132"/>
        <v/>
      </c>
      <c r="B759" s="12" t="str">
        <f t="shared" si="133"/>
        <v/>
      </c>
      <c r="C759" s="95" t="str">
        <f t="shared" si="134"/>
        <v/>
      </c>
      <c r="D759" s="95" t="str">
        <f t="shared" si="135"/>
        <v/>
      </c>
      <c r="E759" s="95" t="str">
        <f t="shared" si="136"/>
        <v/>
      </c>
      <c r="F759" s="95" t="str">
        <f>IF(A759&lt;&gt;"",SUM($E$10:E759),"")</f>
        <v/>
      </c>
      <c r="G759" s="95" t="str">
        <f t="shared" si="137"/>
        <v/>
      </c>
      <c r="T759" s="3" t="str">
        <f t="shared" si="138"/>
        <v/>
      </c>
      <c r="U759" s="12" t="str">
        <f t="shared" si="139"/>
        <v/>
      </c>
      <c r="V759" s="95" t="str">
        <f t="shared" si="140"/>
        <v/>
      </c>
      <c r="W759" s="95" t="str">
        <f t="shared" si="141"/>
        <v/>
      </c>
      <c r="X759" s="95" t="str">
        <f t="shared" si="142"/>
        <v/>
      </c>
      <c r="Y759" s="95" t="str">
        <f>IF(T759&lt;&gt;"",SUM($X$10:X759),"")</f>
        <v/>
      </c>
      <c r="Z759" s="95" t="str">
        <f t="shared" si="143"/>
        <v/>
      </c>
    </row>
    <row r="760" spans="1:26">
      <c r="A760" s="3" t="str">
        <f t="shared" si="132"/>
        <v/>
      </c>
      <c r="B760" s="12" t="str">
        <f t="shared" si="133"/>
        <v/>
      </c>
      <c r="C760" s="95" t="str">
        <f t="shared" si="134"/>
        <v/>
      </c>
      <c r="D760" s="95" t="str">
        <f t="shared" si="135"/>
        <v/>
      </c>
      <c r="E760" s="95" t="str">
        <f t="shared" si="136"/>
        <v/>
      </c>
      <c r="F760" s="95" t="str">
        <f>IF(A760&lt;&gt;"",SUM($E$10:E760),"")</f>
        <v/>
      </c>
      <c r="G760" s="95" t="str">
        <f t="shared" si="137"/>
        <v/>
      </c>
      <c r="T760" s="3" t="str">
        <f t="shared" si="138"/>
        <v/>
      </c>
      <c r="U760" s="12" t="str">
        <f t="shared" si="139"/>
        <v/>
      </c>
      <c r="V760" s="95" t="str">
        <f t="shared" si="140"/>
        <v/>
      </c>
      <c r="W760" s="95" t="str">
        <f t="shared" si="141"/>
        <v/>
      </c>
      <c r="X760" s="95" t="str">
        <f t="shared" si="142"/>
        <v/>
      </c>
      <c r="Y760" s="95" t="str">
        <f>IF(T760&lt;&gt;"",SUM($X$10:X760),"")</f>
        <v/>
      </c>
      <c r="Z760" s="95" t="str">
        <f t="shared" si="143"/>
        <v/>
      </c>
    </row>
    <row r="761" spans="1:26">
      <c r="A761" s="3" t="str">
        <f t="shared" si="132"/>
        <v/>
      </c>
      <c r="B761" s="12" t="str">
        <f t="shared" si="133"/>
        <v/>
      </c>
      <c r="C761" s="95" t="str">
        <f t="shared" si="134"/>
        <v/>
      </c>
      <c r="D761" s="95" t="str">
        <f t="shared" si="135"/>
        <v/>
      </c>
      <c r="E761" s="95" t="str">
        <f t="shared" si="136"/>
        <v/>
      </c>
      <c r="F761" s="95" t="str">
        <f>IF(A761&lt;&gt;"",SUM($E$10:E761),"")</f>
        <v/>
      </c>
      <c r="G761" s="95" t="str">
        <f t="shared" si="137"/>
        <v/>
      </c>
      <c r="T761" s="3" t="str">
        <f t="shared" si="138"/>
        <v/>
      </c>
      <c r="U761" s="12" t="str">
        <f t="shared" si="139"/>
        <v/>
      </c>
      <c r="V761" s="95" t="str">
        <f t="shared" si="140"/>
        <v/>
      </c>
      <c r="W761" s="95" t="str">
        <f t="shared" si="141"/>
        <v/>
      </c>
      <c r="X761" s="95" t="str">
        <f t="shared" si="142"/>
        <v/>
      </c>
      <c r="Y761" s="95" t="str">
        <f>IF(T761&lt;&gt;"",SUM($X$10:X761),"")</f>
        <v/>
      </c>
      <c r="Z761" s="95" t="str">
        <f t="shared" si="143"/>
        <v/>
      </c>
    </row>
    <row r="762" spans="1:26">
      <c r="A762" s="3" t="str">
        <f t="shared" si="132"/>
        <v/>
      </c>
      <c r="B762" s="12" t="str">
        <f t="shared" si="133"/>
        <v/>
      </c>
      <c r="C762" s="95" t="str">
        <f t="shared" si="134"/>
        <v/>
      </c>
      <c r="D762" s="95" t="str">
        <f t="shared" si="135"/>
        <v/>
      </c>
      <c r="E762" s="95" t="str">
        <f t="shared" si="136"/>
        <v/>
      </c>
      <c r="F762" s="95" t="str">
        <f>IF(A762&lt;&gt;"",SUM($E$10:E762),"")</f>
        <v/>
      </c>
      <c r="G762" s="95" t="str">
        <f t="shared" si="137"/>
        <v/>
      </c>
      <c r="T762" s="3" t="str">
        <f t="shared" si="138"/>
        <v/>
      </c>
      <c r="U762" s="12" t="str">
        <f t="shared" si="139"/>
        <v/>
      </c>
      <c r="V762" s="95" t="str">
        <f t="shared" si="140"/>
        <v/>
      </c>
      <c r="W762" s="95" t="str">
        <f t="shared" si="141"/>
        <v/>
      </c>
      <c r="X762" s="95" t="str">
        <f t="shared" si="142"/>
        <v/>
      </c>
      <c r="Y762" s="95" t="str">
        <f>IF(T762&lt;&gt;"",SUM($X$10:X762),"")</f>
        <v/>
      </c>
      <c r="Z762" s="95" t="str">
        <f t="shared" si="143"/>
        <v/>
      </c>
    </row>
    <row r="763" spans="1:26">
      <c r="A763" s="3" t="str">
        <f t="shared" si="132"/>
        <v/>
      </c>
      <c r="B763" s="12" t="str">
        <f t="shared" si="133"/>
        <v/>
      </c>
      <c r="C763" s="95" t="str">
        <f t="shared" si="134"/>
        <v/>
      </c>
      <c r="D763" s="95" t="str">
        <f t="shared" si="135"/>
        <v/>
      </c>
      <c r="E763" s="95" t="str">
        <f t="shared" si="136"/>
        <v/>
      </c>
      <c r="F763" s="95" t="str">
        <f>IF(A763&lt;&gt;"",SUM($E$10:E763),"")</f>
        <v/>
      </c>
      <c r="G763" s="95" t="str">
        <f t="shared" si="137"/>
        <v/>
      </c>
      <c r="T763" s="3" t="str">
        <f t="shared" si="138"/>
        <v/>
      </c>
      <c r="U763" s="12" t="str">
        <f t="shared" si="139"/>
        <v/>
      </c>
      <c r="V763" s="95" t="str">
        <f t="shared" si="140"/>
        <v/>
      </c>
      <c r="W763" s="95" t="str">
        <f t="shared" si="141"/>
        <v/>
      </c>
      <c r="X763" s="95" t="str">
        <f t="shared" si="142"/>
        <v/>
      </c>
      <c r="Y763" s="95" t="str">
        <f>IF(T763&lt;&gt;"",SUM($X$10:X763),"")</f>
        <v/>
      </c>
      <c r="Z763" s="95" t="str">
        <f t="shared" si="143"/>
        <v/>
      </c>
    </row>
    <row r="764" spans="1:26">
      <c r="A764" s="3" t="str">
        <f t="shared" si="132"/>
        <v/>
      </c>
      <c r="B764" s="12" t="str">
        <f t="shared" si="133"/>
        <v/>
      </c>
      <c r="C764" s="95" t="str">
        <f t="shared" si="134"/>
        <v/>
      </c>
      <c r="D764" s="95" t="str">
        <f t="shared" si="135"/>
        <v/>
      </c>
      <c r="E764" s="95" t="str">
        <f t="shared" si="136"/>
        <v/>
      </c>
      <c r="F764" s="95" t="str">
        <f>IF(A764&lt;&gt;"",SUM($E$10:E764),"")</f>
        <v/>
      </c>
      <c r="G764" s="95" t="str">
        <f t="shared" si="137"/>
        <v/>
      </c>
      <c r="T764" s="3" t="str">
        <f t="shared" si="138"/>
        <v/>
      </c>
      <c r="U764" s="12" t="str">
        <f t="shared" si="139"/>
        <v/>
      </c>
      <c r="V764" s="95" t="str">
        <f t="shared" si="140"/>
        <v/>
      </c>
      <c r="W764" s="95" t="str">
        <f t="shared" si="141"/>
        <v/>
      </c>
      <c r="X764" s="95" t="str">
        <f t="shared" si="142"/>
        <v/>
      </c>
      <c r="Y764" s="95" t="str">
        <f>IF(T764&lt;&gt;"",SUM($X$10:X764),"")</f>
        <v/>
      </c>
      <c r="Z764" s="95" t="str">
        <f t="shared" si="143"/>
        <v/>
      </c>
    </row>
    <row r="765" spans="1:26">
      <c r="A765" s="3" t="str">
        <f t="shared" si="132"/>
        <v/>
      </c>
      <c r="B765" s="12" t="str">
        <f t="shared" si="133"/>
        <v/>
      </c>
      <c r="C765" s="95" t="str">
        <f t="shared" si="134"/>
        <v/>
      </c>
      <c r="D765" s="95" t="str">
        <f t="shared" si="135"/>
        <v/>
      </c>
      <c r="E765" s="95" t="str">
        <f t="shared" si="136"/>
        <v/>
      </c>
      <c r="F765" s="95" t="str">
        <f>IF(A765&lt;&gt;"",SUM($E$10:E765),"")</f>
        <v/>
      </c>
      <c r="G765" s="95" t="str">
        <f t="shared" si="137"/>
        <v/>
      </c>
      <c r="T765" s="3" t="str">
        <f t="shared" si="138"/>
        <v/>
      </c>
      <c r="U765" s="12" t="str">
        <f t="shared" si="139"/>
        <v/>
      </c>
      <c r="V765" s="95" t="str">
        <f t="shared" si="140"/>
        <v/>
      </c>
      <c r="W765" s="95" t="str">
        <f t="shared" si="141"/>
        <v/>
      </c>
      <c r="X765" s="95" t="str">
        <f t="shared" si="142"/>
        <v/>
      </c>
      <c r="Y765" s="95" t="str">
        <f>IF(T765&lt;&gt;"",SUM($X$10:X765),"")</f>
        <v/>
      </c>
      <c r="Z765" s="95" t="str">
        <f t="shared" si="143"/>
        <v/>
      </c>
    </row>
    <row r="766" spans="1:26">
      <c r="A766" s="3" t="str">
        <f t="shared" si="132"/>
        <v/>
      </c>
      <c r="B766" s="12" t="str">
        <f t="shared" si="133"/>
        <v/>
      </c>
      <c r="C766" s="95" t="str">
        <f t="shared" si="134"/>
        <v/>
      </c>
      <c r="D766" s="95" t="str">
        <f t="shared" si="135"/>
        <v/>
      </c>
      <c r="E766" s="95" t="str">
        <f t="shared" si="136"/>
        <v/>
      </c>
      <c r="F766" s="95" t="str">
        <f>IF(A766&lt;&gt;"",SUM($E$10:E766),"")</f>
        <v/>
      </c>
      <c r="G766" s="95" t="str">
        <f t="shared" si="137"/>
        <v/>
      </c>
      <c r="T766" s="3" t="str">
        <f t="shared" si="138"/>
        <v/>
      </c>
      <c r="U766" s="12" t="str">
        <f t="shared" si="139"/>
        <v/>
      </c>
      <c r="V766" s="95" t="str">
        <f t="shared" si="140"/>
        <v/>
      </c>
      <c r="W766" s="95" t="str">
        <f t="shared" si="141"/>
        <v/>
      </c>
      <c r="X766" s="95" t="str">
        <f t="shared" si="142"/>
        <v/>
      </c>
      <c r="Y766" s="95" t="str">
        <f>IF(T766&lt;&gt;"",SUM($X$10:X766),"")</f>
        <v/>
      </c>
      <c r="Z766" s="95" t="str">
        <f t="shared" si="143"/>
        <v/>
      </c>
    </row>
    <row r="767" spans="1:26">
      <c r="A767" s="3" t="str">
        <f t="shared" si="132"/>
        <v/>
      </c>
      <c r="B767" s="12" t="str">
        <f t="shared" si="133"/>
        <v/>
      </c>
      <c r="C767" s="95" t="str">
        <f t="shared" si="134"/>
        <v/>
      </c>
      <c r="D767" s="95" t="str">
        <f t="shared" si="135"/>
        <v/>
      </c>
      <c r="E767" s="95" t="str">
        <f t="shared" si="136"/>
        <v/>
      </c>
      <c r="F767" s="95" t="str">
        <f>IF(A767&lt;&gt;"",SUM($E$10:E767),"")</f>
        <v/>
      </c>
      <c r="G767" s="95" t="str">
        <f t="shared" si="137"/>
        <v/>
      </c>
      <c r="T767" s="3" t="str">
        <f t="shared" si="138"/>
        <v/>
      </c>
      <c r="U767" s="12" t="str">
        <f t="shared" si="139"/>
        <v/>
      </c>
      <c r="V767" s="95" t="str">
        <f t="shared" si="140"/>
        <v/>
      </c>
      <c r="W767" s="95" t="str">
        <f t="shared" si="141"/>
        <v/>
      </c>
      <c r="X767" s="95" t="str">
        <f t="shared" si="142"/>
        <v/>
      </c>
      <c r="Y767" s="95" t="str">
        <f>IF(T767&lt;&gt;"",SUM($X$10:X767),"")</f>
        <v/>
      </c>
      <c r="Z767" s="95" t="str">
        <f t="shared" si="143"/>
        <v/>
      </c>
    </row>
    <row r="768" spans="1:26">
      <c r="A768" s="3" t="str">
        <f t="shared" si="132"/>
        <v/>
      </c>
      <c r="B768" s="12" t="str">
        <f t="shared" si="133"/>
        <v/>
      </c>
      <c r="C768" s="95" t="str">
        <f t="shared" si="134"/>
        <v/>
      </c>
      <c r="D768" s="95" t="str">
        <f t="shared" si="135"/>
        <v/>
      </c>
      <c r="E768" s="95" t="str">
        <f t="shared" si="136"/>
        <v/>
      </c>
      <c r="F768" s="95" t="str">
        <f>IF(A768&lt;&gt;"",SUM($E$10:E768),"")</f>
        <v/>
      </c>
      <c r="G768" s="95" t="str">
        <f t="shared" si="137"/>
        <v/>
      </c>
      <c r="T768" s="3" t="str">
        <f t="shared" si="138"/>
        <v/>
      </c>
      <c r="U768" s="12" t="str">
        <f t="shared" si="139"/>
        <v/>
      </c>
      <c r="V768" s="95" t="str">
        <f t="shared" si="140"/>
        <v/>
      </c>
      <c r="W768" s="95" t="str">
        <f t="shared" si="141"/>
        <v/>
      </c>
      <c r="X768" s="95" t="str">
        <f t="shared" si="142"/>
        <v/>
      </c>
      <c r="Y768" s="95" t="str">
        <f>IF(T768&lt;&gt;"",SUM($X$10:X768),"")</f>
        <v/>
      </c>
      <c r="Z768" s="95" t="str">
        <f t="shared" si="143"/>
        <v/>
      </c>
    </row>
    <row r="769" spans="1:26">
      <c r="A769" s="3" t="str">
        <f t="shared" si="132"/>
        <v/>
      </c>
      <c r="B769" s="12" t="str">
        <f t="shared" si="133"/>
        <v/>
      </c>
      <c r="C769" s="95" t="str">
        <f t="shared" si="134"/>
        <v/>
      </c>
      <c r="D769" s="95" t="str">
        <f t="shared" si="135"/>
        <v/>
      </c>
      <c r="E769" s="95" t="str">
        <f t="shared" si="136"/>
        <v/>
      </c>
      <c r="F769" s="95" t="str">
        <f>IF(A769&lt;&gt;"",SUM($E$10:E769),"")</f>
        <v/>
      </c>
      <c r="G769" s="95" t="str">
        <f t="shared" si="137"/>
        <v/>
      </c>
      <c r="T769" s="3" t="str">
        <f t="shared" si="138"/>
        <v/>
      </c>
      <c r="U769" s="12" t="str">
        <f t="shared" si="139"/>
        <v/>
      </c>
      <c r="V769" s="95" t="str">
        <f t="shared" si="140"/>
        <v/>
      </c>
      <c r="W769" s="95" t="str">
        <f t="shared" si="141"/>
        <v/>
      </c>
      <c r="X769" s="95" t="str">
        <f t="shared" si="142"/>
        <v/>
      </c>
      <c r="Y769" s="95" t="str">
        <f>IF(T769&lt;&gt;"",SUM($X$10:X769),"")</f>
        <v/>
      </c>
      <c r="Z769" s="95" t="str">
        <f t="shared" si="143"/>
        <v/>
      </c>
    </row>
    <row r="770" spans="1:26">
      <c r="A770" s="3" t="str">
        <f t="shared" si="132"/>
        <v/>
      </c>
      <c r="B770" s="12" t="str">
        <f t="shared" si="133"/>
        <v/>
      </c>
      <c r="C770" s="95" t="str">
        <f t="shared" si="134"/>
        <v/>
      </c>
      <c r="D770" s="95" t="str">
        <f t="shared" si="135"/>
        <v/>
      </c>
      <c r="E770" s="95" t="str">
        <f t="shared" si="136"/>
        <v/>
      </c>
      <c r="F770" s="95" t="str">
        <f>IF(A770&lt;&gt;"",SUM($E$10:E770),"")</f>
        <v/>
      </c>
      <c r="G770" s="95" t="str">
        <f t="shared" si="137"/>
        <v/>
      </c>
      <c r="T770" s="3" t="str">
        <f t="shared" si="138"/>
        <v/>
      </c>
      <c r="U770" s="12" t="str">
        <f t="shared" si="139"/>
        <v/>
      </c>
      <c r="V770" s="95" t="str">
        <f t="shared" si="140"/>
        <v/>
      </c>
      <c r="W770" s="95" t="str">
        <f t="shared" si="141"/>
        <v/>
      </c>
      <c r="X770" s="95" t="str">
        <f t="shared" si="142"/>
        <v/>
      </c>
      <c r="Y770" s="95" t="str">
        <f>IF(T770&lt;&gt;"",SUM($X$10:X770),"")</f>
        <v/>
      </c>
      <c r="Z770" s="95" t="str">
        <f t="shared" si="143"/>
        <v/>
      </c>
    </row>
    <row r="771" spans="1:26">
      <c r="A771" s="3" t="str">
        <f t="shared" si="132"/>
        <v/>
      </c>
      <c r="B771" s="12" t="str">
        <f t="shared" si="133"/>
        <v/>
      </c>
      <c r="C771" s="95" t="str">
        <f t="shared" si="134"/>
        <v/>
      </c>
      <c r="D771" s="95" t="str">
        <f t="shared" si="135"/>
        <v/>
      </c>
      <c r="E771" s="95" t="str">
        <f t="shared" si="136"/>
        <v/>
      </c>
      <c r="F771" s="95" t="str">
        <f>IF(A771&lt;&gt;"",SUM($E$10:E771),"")</f>
        <v/>
      </c>
      <c r="G771" s="95" t="str">
        <f t="shared" si="137"/>
        <v/>
      </c>
      <c r="T771" s="3" t="str">
        <f t="shared" si="138"/>
        <v/>
      </c>
      <c r="U771" s="12" t="str">
        <f t="shared" si="139"/>
        <v/>
      </c>
      <c r="V771" s="95" t="str">
        <f t="shared" si="140"/>
        <v/>
      </c>
      <c r="W771" s="95" t="str">
        <f t="shared" si="141"/>
        <v/>
      </c>
      <c r="X771" s="95" t="str">
        <f t="shared" si="142"/>
        <v/>
      </c>
      <c r="Y771" s="95" t="str">
        <f>IF(T771&lt;&gt;"",SUM($X$10:X771),"")</f>
        <v/>
      </c>
      <c r="Z771" s="95" t="str">
        <f t="shared" si="143"/>
        <v/>
      </c>
    </row>
    <row r="772" spans="1:26">
      <c r="A772" s="3" t="str">
        <f t="shared" si="132"/>
        <v/>
      </c>
      <c r="B772" s="12" t="str">
        <f t="shared" si="133"/>
        <v/>
      </c>
      <c r="C772" s="95" t="str">
        <f t="shared" si="134"/>
        <v/>
      </c>
      <c r="D772" s="95" t="str">
        <f t="shared" si="135"/>
        <v/>
      </c>
      <c r="E772" s="95" t="str">
        <f t="shared" si="136"/>
        <v/>
      </c>
      <c r="F772" s="95" t="str">
        <f>IF(A772&lt;&gt;"",SUM($E$10:E772),"")</f>
        <v/>
      </c>
      <c r="G772" s="95" t="str">
        <f t="shared" si="137"/>
        <v/>
      </c>
      <c r="T772" s="3" t="str">
        <f t="shared" si="138"/>
        <v/>
      </c>
      <c r="U772" s="12" t="str">
        <f t="shared" si="139"/>
        <v/>
      </c>
      <c r="V772" s="95" t="str">
        <f t="shared" si="140"/>
        <v/>
      </c>
      <c r="W772" s="95" t="str">
        <f t="shared" si="141"/>
        <v/>
      </c>
      <c r="X772" s="95" t="str">
        <f t="shared" si="142"/>
        <v/>
      </c>
      <c r="Y772" s="95" t="str">
        <f>IF(T772&lt;&gt;"",SUM($X$10:X772),"")</f>
        <v/>
      </c>
      <c r="Z772" s="95" t="str">
        <f t="shared" si="143"/>
        <v/>
      </c>
    </row>
    <row r="773" spans="1:26">
      <c r="A773" s="3" t="str">
        <f t="shared" si="132"/>
        <v/>
      </c>
      <c r="B773" s="12" t="str">
        <f t="shared" si="133"/>
        <v/>
      </c>
      <c r="C773" s="95" t="str">
        <f t="shared" si="134"/>
        <v/>
      </c>
      <c r="D773" s="95" t="str">
        <f t="shared" si="135"/>
        <v/>
      </c>
      <c r="E773" s="95" t="str">
        <f t="shared" si="136"/>
        <v/>
      </c>
      <c r="F773" s="95" t="str">
        <f>IF(A773&lt;&gt;"",SUM($E$10:E773),"")</f>
        <v/>
      </c>
      <c r="G773" s="95" t="str">
        <f t="shared" si="137"/>
        <v/>
      </c>
      <c r="T773" s="3" t="str">
        <f t="shared" si="138"/>
        <v/>
      </c>
      <c r="U773" s="12" t="str">
        <f t="shared" si="139"/>
        <v/>
      </c>
      <c r="V773" s="95" t="str">
        <f t="shared" si="140"/>
        <v/>
      </c>
      <c r="W773" s="95" t="str">
        <f t="shared" si="141"/>
        <v/>
      </c>
      <c r="X773" s="95" t="str">
        <f t="shared" si="142"/>
        <v/>
      </c>
      <c r="Y773" s="95" t="str">
        <f>IF(T773&lt;&gt;"",SUM($X$10:X773),"")</f>
        <v/>
      </c>
      <c r="Z773" s="95" t="str">
        <f t="shared" si="143"/>
        <v/>
      </c>
    </row>
    <row r="774" spans="1:26">
      <c r="A774" s="3" t="str">
        <f t="shared" si="132"/>
        <v/>
      </c>
      <c r="B774" s="12" t="str">
        <f t="shared" si="133"/>
        <v/>
      </c>
      <c r="C774" s="95" t="str">
        <f t="shared" si="134"/>
        <v/>
      </c>
      <c r="D774" s="95" t="str">
        <f t="shared" si="135"/>
        <v/>
      </c>
      <c r="E774" s="95" t="str">
        <f t="shared" si="136"/>
        <v/>
      </c>
      <c r="F774" s="95" t="str">
        <f>IF(A774&lt;&gt;"",SUM($E$10:E774),"")</f>
        <v/>
      </c>
      <c r="G774" s="95" t="str">
        <f t="shared" si="137"/>
        <v/>
      </c>
      <c r="T774" s="3" t="str">
        <f t="shared" si="138"/>
        <v/>
      </c>
      <c r="U774" s="12" t="str">
        <f t="shared" si="139"/>
        <v/>
      </c>
      <c r="V774" s="95" t="str">
        <f t="shared" si="140"/>
        <v/>
      </c>
      <c r="W774" s="95" t="str">
        <f t="shared" si="141"/>
        <v/>
      </c>
      <c r="X774" s="95" t="str">
        <f t="shared" si="142"/>
        <v/>
      </c>
      <c r="Y774" s="95" t="str">
        <f>IF(T774&lt;&gt;"",SUM($X$10:X774),"")</f>
        <v/>
      </c>
      <c r="Z774" s="95" t="str">
        <f t="shared" si="143"/>
        <v/>
      </c>
    </row>
    <row r="775" spans="1:26">
      <c r="A775" s="3" t="str">
        <f t="shared" si="132"/>
        <v/>
      </c>
      <c r="B775" s="12" t="str">
        <f t="shared" si="133"/>
        <v/>
      </c>
      <c r="C775" s="95" t="str">
        <f t="shared" si="134"/>
        <v/>
      </c>
      <c r="D775" s="95" t="str">
        <f t="shared" si="135"/>
        <v/>
      </c>
      <c r="E775" s="95" t="str">
        <f t="shared" si="136"/>
        <v/>
      </c>
      <c r="F775" s="95" t="str">
        <f>IF(A775&lt;&gt;"",SUM($E$10:E775),"")</f>
        <v/>
      </c>
      <c r="G775" s="95" t="str">
        <f t="shared" si="137"/>
        <v/>
      </c>
      <c r="T775" s="3" t="str">
        <f t="shared" si="138"/>
        <v/>
      </c>
      <c r="U775" s="12" t="str">
        <f t="shared" si="139"/>
        <v/>
      </c>
      <c r="V775" s="95" t="str">
        <f t="shared" si="140"/>
        <v/>
      </c>
      <c r="W775" s="95" t="str">
        <f t="shared" si="141"/>
        <v/>
      </c>
      <c r="X775" s="95" t="str">
        <f t="shared" si="142"/>
        <v/>
      </c>
      <c r="Y775" s="95" t="str">
        <f>IF(T775&lt;&gt;"",SUM($X$10:X775),"")</f>
        <v/>
      </c>
      <c r="Z775" s="95" t="str">
        <f t="shared" si="143"/>
        <v/>
      </c>
    </row>
    <row r="776" spans="1:26">
      <c r="A776" s="3" t="str">
        <f t="shared" si="132"/>
        <v/>
      </c>
      <c r="B776" s="12" t="str">
        <f t="shared" si="133"/>
        <v/>
      </c>
      <c r="C776" s="95" t="str">
        <f t="shared" si="134"/>
        <v/>
      </c>
      <c r="D776" s="95" t="str">
        <f t="shared" si="135"/>
        <v/>
      </c>
      <c r="E776" s="95" t="str">
        <f t="shared" si="136"/>
        <v/>
      </c>
      <c r="F776" s="95" t="str">
        <f>IF(A776&lt;&gt;"",SUM($E$10:E776),"")</f>
        <v/>
      </c>
      <c r="G776" s="95" t="str">
        <f t="shared" si="137"/>
        <v/>
      </c>
      <c r="T776" s="3" t="str">
        <f t="shared" si="138"/>
        <v/>
      </c>
      <c r="U776" s="12" t="str">
        <f t="shared" si="139"/>
        <v/>
      </c>
      <c r="V776" s="95" t="str">
        <f t="shared" si="140"/>
        <v/>
      </c>
      <c r="W776" s="95" t="str">
        <f t="shared" si="141"/>
        <v/>
      </c>
      <c r="X776" s="95" t="str">
        <f t="shared" si="142"/>
        <v/>
      </c>
      <c r="Y776" s="95" t="str">
        <f>IF(T776&lt;&gt;"",SUM($X$10:X776),"")</f>
        <v/>
      </c>
      <c r="Z776" s="95" t="str">
        <f t="shared" si="143"/>
        <v/>
      </c>
    </row>
    <row r="777" spans="1:26">
      <c r="A777" s="3" t="str">
        <f t="shared" si="132"/>
        <v/>
      </c>
      <c r="B777" s="12" t="str">
        <f t="shared" si="133"/>
        <v/>
      </c>
      <c r="C777" s="95" t="str">
        <f t="shared" si="134"/>
        <v/>
      </c>
      <c r="D777" s="95" t="str">
        <f t="shared" si="135"/>
        <v/>
      </c>
      <c r="E777" s="95" t="str">
        <f t="shared" si="136"/>
        <v/>
      </c>
      <c r="F777" s="95" t="str">
        <f>IF(A777&lt;&gt;"",SUM($E$10:E777),"")</f>
        <v/>
      </c>
      <c r="G777" s="95" t="str">
        <f t="shared" si="137"/>
        <v/>
      </c>
      <c r="T777" s="3" t="str">
        <f t="shared" si="138"/>
        <v/>
      </c>
      <c r="U777" s="12" t="str">
        <f t="shared" si="139"/>
        <v/>
      </c>
      <c r="V777" s="95" t="str">
        <f t="shared" si="140"/>
        <v/>
      </c>
      <c r="W777" s="95" t="str">
        <f t="shared" si="141"/>
        <v/>
      </c>
      <c r="X777" s="95" t="str">
        <f t="shared" si="142"/>
        <v/>
      </c>
      <c r="Y777" s="95" t="str">
        <f>IF(T777&lt;&gt;"",SUM($X$10:X777),"")</f>
        <v/>
      </c>
      <c r="Z777" s="95" t="str">
        <f t="shared" si="143"/>
        <v/>
      </c>
    </row>
    <row r="778" spans="1:26">
      <c r="A778" s="3" t="str">
        <f t="shared" si="132"/>
        <v/>
      </c>
      <c r="B778" s="12" t="str">
        <f t="shared" si="133"/>
        <v/>
      </c>
      <c r="C778" s="95" t="str">
        <f t="shared" si="134"/>
        <v/>
      </c>
      <c r="D778" s="95" t="str">
        <f t="shared" si="135"/>
        <v/>
      </c>
      <c r="E778" s="95" t="str">
        <f t="shared" si="136"/>
        <v/>
      </c>
      <c r="F778" s="95" t="str">
        <f>IF(A778&lt;&gt;"",SUM($E$10:E778),"")</f>
        <v/>
      </c>
      <c r="G778" s="95" t="str">
        <f t="shared" si="137"/>
        <v/>
      </c>
      <c r="T778" s="3" t="str">
        <f t="shared" si="138"/>
        <v/>
      </c>
      <c r="U778" s="12" t="str">
        <f t="shared" si="139"/>
        <v/>
      </c>
      <c r="V778" s="95" t="str">
        <f t="shared" si="140"/>
        <v/>
      </c>
      <c r="W778" s="95" t="str">
        <f t="shared" si="141"/>
        <v/>
      </c>
      <c r="X778" s="95" t="str">
        <f t="shared" si="142"/>
        <v/>
      </c>
      <c r="Y778" s="95" t="str">
        <f>IF(T778&lt;&gt;"",SUM($X$10:X778),"")</f>
        <v/>
      </c>
      <c r="Z778" s="95" t="str">
        <f t="shared" si="143"/>
        <v/>
      </c>
    </row>
    <row r="779" spans="1:26">
      <c r="A779" s="3" t="str">
        <f t="shared" si="132"/>
        <v/>
      </c>
      <c r="B779" s="12" t="str">
        <f t="shared" si="133"/>
        <v/>
      </c>
      <c r="C779" s="95" t="str">
        <f t="shared" si="134"/>
        <v/>
      </c>
      <c r="D779" s="95" t="str">
        <f t="shared" si="135"/>
        <v/>
      </c>
      <c r="E779" s="95" t="str">
        <f t="shared" si="136"/>
        <v/>
      </c>
      <c r="F779" s="95" t="str">
        <f>IF(A779&lt;&gt;"",SUM($E$10:E779),"")</f>
        <v/>
      </c>
      <c r="G779" s="95" t="str">
        <f t="shared" si="137"/>
        <v/>
      </c>
      <c r="T779" s="3" t="str">
        <f t="shared" si="138"/>
        <v/>
      </c>
      <c r="U779" s="12" t="str">
        <f t="shared" si="139"/>
        <v/>
      </c>
      <c r="V779" s="95" t="str">
        <f t="shared" si="140"/>
        <v/>
      </c>
      <c r="W779" s="95" t="str">
        <f t="shared" si="141"/>
        <v/>
      </c>
      <c r="X779" s="95" t="str">
        <f t="shared" si="142"/>
        <v/>
      </c>
      <c r="Y779" s="95" t="str">
        <f>IF(T779&lt;&gt;"",SUM($X$10:X779),"")</f>
        <v/>
      </c>
      <c r="Z779" s="95" t="str">
        <f t="shared" si="143"/>
        <v/>
      </c>
    </row>
    <row r="780" spans="1:26">
      <c r="A780" s="3" t="str">
        <f t="shared" ref="A780:A843" si="144">IF(A779&lt;$G$4,A779+1,"")</f>
        <v/>
      </c>
      <c r="B780" s="12" t="str">
        <f t="shared" ref="B780:B843" si="145">IF(A780&lt;&gt;"",EDATE($C$7,A780*12/$G$3),"")</f>
        <v/>
      </c>
      <c r="C780" s="95" t="str">
        <f t="shared" ref="C780:C843" si="146">IF(A780&lt;&gt;"",$G$6,"")</f>
        <v/>
      </c>
      <c r="D780" s="95" t="str">
        <f t="shared" ref="D780:D843" si="147">IF(A780&lt;&gt;"",G779*$G$5,"")</f>
        <v/>
      </c>
      <c r="E780" s="95" t="str">
        <f t="shared" ref="E780:E843" si="148">IF(A780&lt;&gt;"",C780-D780,"")</f>
        <v/>
      </c>
      <c r="F780" s="95" t="str">
        <f>IF(A780&lt;&gt;"",SUM($E$10:E780),"")</f>
        <v/>
      </c>
      <c r="G780" s="95" t="str">
        <f t="shared" ref="G780:G843" si="149">IF(A780&lt;&gt;"",G779-E780,"")</f>
        <v/>
      </c>
      <c r="T780" s="3" t="str">
        <f t="shared" ref="T780:T843" si="150">IF(T779&lt;$G$4,T779+1,"")</f>
        <v/>
      </c>
      <c r="U780" s="12" t="str">
        <f t="shared" ref="U780:U843" si="151">IF(T780&lt;&gt;"",EDATE($C$7,T780*12/$G$3),"")</f>
        <v/>
      </c>
      <c r="V780" s="95" t="str">
        <f t="shared" ref="V780:V843" si="152">IF(T780&lt;&gt;"",$G$6,"")</f>
        <v/>
      </c>
      <c r="W780" s="95" t="str">
        <f t="shared" ref="W780:W843" si="153">IF(T780&lt;&gt;"",Z779*$Z$5,"")</f>
        <v/>
      </c>
      <c r="X780" s="95" t="str">
        <f t="shared" ref="X780:X843" si="154">IF(T780&lt;&gt;"",V780-W780,"")</f>
        <v/>
      </c>
      <c r="Y780" s="95" t="str">
        <f>IF(T780&lt;&gt;"",SUM($X$10:X780),"")</f>
        <v/>
      </c>
      <c r="Z780" s="95" t="str">
        <f t="shared" ref="Z780:Z843" si="155">IF(T780&lt;&gt;"",Z779-X780,"")</f>
        <v/>
      </c>
    </row>
    <row r="781" spans="1:26">
      <c r="A781" s="3" t="str">
        <f t="shared" si="144"/>
        <v/>
      </c>
      <c r="B781" s="12" t="str">
        <f t="shared" si="145"/>
        <v/>
      </c>
      <c r="C781" s="95" t="str">
        <f t="shared" si="146"/>
        <v/>
      </c>
      <c r="D781" s="95" t="str">
        <f t="shared" si="147"/>
        <v/>
      </c>
      <c r="E781" s="95" t="str">
        <f t="shared" si="148"/>
        <v/>
      </c>
      <c r="F781" s="95" t="str">
        <f>IF(A781&lt;&gt;"",SUM($E$10:E781),"")</f>
        <v/>
      </c>
      <c r="G781" s="95" t="str">
        <f t="shared" si="149"/>
        <v/>
      </c>
      <c r="T781" s="3" t="str">
        <f t="shared" si="150"/>
        <v/>
      </c>
      <c r="U781" s="12" t="str">
        <f t="shared" si="151"/>
        <v/>
      </c>
      <c r="V781" s="95" t="str">
        <f t="shared" si="152"/>
        <v/>
      </c>
      <c r="W781" s="95" t="str">
        <f t="shared" si="153"/>
        <v/>
      </c>
      <c r="X781" s="95" t="str">
        <f t="shared" si="154"/>
        <v/>
      </c>
      <c r="Y781" s="95" t="str">
        <f>IF(T781&lt;&gt;"",SUM($X$10:X781),"")</f>
        <v/>
      </c>
      <c r="Z781" s="95" t="str">
        <f t="shared" si="155"/>
        <v/>
      </c>
    </row>
    <row r="782" spans="1:26">
      <c r="A782" s="3" t="str">
        <f t="shared" si="144"/>
        <v/>
      </c>
      <c r="B782" s="12" t="str">
        <f t="shared" si="145"/>
        <v/>
      </c>
      <c r="C782" s="95" t="str">
        <f t="shared" si="146"/>
        <v/>
      </c>
      <c r="D782" s="95" t="str">
        <f t="shared" si="147"/>
        <v/>
      </c>
      <c r="E782" s="95" t="str">
        <f t="shared" si="148"/>
        <v/>
      </c>
      <c r="F782" s="95" t="str">
        <f>IF(A782&lt;&gt;"",SUM($E$10:E782),"")</f>
        <v/>
      </c>
      <c r="G782" s="95" t="str">
        <f t="shared" si="149"/>
        <v/>
      </c>
      <c r="T782" s="3" t="str">
        <f t="shared" si="150"/>
        <v/>
      </c>
      <c r="U782" s="12" t="str">
        <f t="shared" si="151"/>
        <v/>
      </c>
      <c r="V782" s="95" t="str">
        <f t="shared" si="152"/>
        <v/>
      </c>
      <c r="W782" s="95" t="str">
        <f t="shared" si="153"/>
        <v/>
      </c>
      <c r="X782" s="95" t="str">
        <f t="shared" si="154"/>
        <v/>
      </c>
      <c r="Y782" s="95" t="str">
        <f>IF(T782&lt;&gt;"",SUM($X$10:X782),"")</f>
        <v/>
      </c>
      <c r="Z782" s="95" t="str">
        <f t="shared" si="155"/>
        <v/>
      </c>
    </row>
    <row r="783" spans="1:26">
      <c r="A783" s="3" t="str">
        <f t="shared" si="144"/>
        <v/>
      </c>
      <c r="B783" s="12" t="str">
        <f t="shared" si="145"/>
        <v/>
      </c>
      <c r="C783" s="95" t="str">
        <f t="shared" si="146"/>
        <v/>
      </c>
      <c r="D783" s="95" t="str">
        <f t="shared" si="147"/>
        <v/>
      </c>
      <c r="E783" s="95" t="str">
        <f t="shared" si="148"/>
        <v/>
      </c>
      <c r="F783" s="95" t="str">
        <f>IF(A783&lt;&gt;"",SUM($E$10:E783),"")</f>
        <v/>
      </c>
      <c r="G783" s="95" t="str">
        <f t="shared" si="149"/>
        <v/>
      </c>
      <c r="T783" s="3" t="str">
        <f t="shared" si="150"/>
        <v/>
      </c>
      <c r="U783" s="12" t="str">
        <f t="shared" si="151"/>
        <v/>
      </c>
      <c r="V783" s="95" t="str">
        <f t="shared" si="152"/>
        <v/>
      </c>
      <c r="W783" s="95" t="str">
        <f t="shared" si="153"/>
        <v/>
      </c>
      <c r="X783" s="95" t="str">
        <f t="shared" si="154"/>
        <v/>
      </c>
      <c r="Y783" s="95" t="str">
        <f>IF(T783&lt;&gt;"",SUM($X$10:X783),"")</f>
        <v/>
      </c>
      <c r="Z783" s="95" t="str">
        <f t="shared" si="155"/>
        <v/>
      </c>
    </row>
    <row r="784" spans="1:26">
      <c r="A784" s="3" t="str">
        <f t="shared" si="144"/>
        <v/>
      </c>
      <c r="B784" s="12" t="str">
        <f t="shared" si="145"/>
        <v/>
      </c>
      <c r="C784" s="95" t="str">
        <f t="shared" si="146"/>
        <v/>
      </c>
      <c r="D784" s="95" t="str">
        <f t="shared" si="147"/>
        <v/>
      </c>
      <c r="E784" s="95" t="str">
        <f t="shared" si="148"/>
        <v/>
      </c>
      <c r="F784" s="95" t="str">
        <f>IF(A784&lt;&gt;"",SUM($E$10:E784),"")</f>
        <v/>
      </c>
      <c r="G784" s="95" t="str">
        <f t="shared" si="149"/>
        <v/>
      </c>
      <c r="T784" s="3" t="str">
        <f t="shared" si="150"/>
        <v/>
      </c>
      <c r="U784" s="12" t="str">
        <f t="shared" si="151"/>
        <v/>
      </c>
      <c r="V784" s="95" t="str">
        <f t="shared" si="152"/>
        <v/>
      </c>
      <c r="W784" s="95" t="str">
        <f t="shared" si="153"/>
        <v/>
      </c>
      <c r="X784" s="95" t="str">
        <f t="shared" si="154"/>
        <v/>
      </c>
      <c r="Y784" s="95" t="str">
        <f>IF(T784&lt;&gt;"",SUM($X$10:X784),"")</f>
        <v/>
      </c>
      <c r="Z784" s="95" t="str">
        <f t="shared" si="155"/>
        <v/>
      </c>
    </row>
    <row r="785" spans="1:26">
      <c r="A785" s="3" t="str">
        <f t="shared" si="144"/>
        <v/>
      </c>
      <c r="B785" s="12" t="str">
        <f t="shared" si="145"/>
        <v/>
      </c>
      <c r="C785" s="95" t="str">
        <f t="shared" si="146"/>
        <v/>
      </c>
      <c r="D785" s="95" t="str">
        <f t="shared" si="147"/>
        <v/>
      </c>
      <c r="E785" s="95" t="str">
        <f t="shared" si="148"/>
        <v/>
      </c>
      <c r="F785" s="95" t="str">
        <f>IF(A785&lt;&gt;"",SUM($E$10:E785),"")</f>
        <v/>
      </c>
      <c r="G785" s="95" t="str">
        <f t="shared" si="149"/>
        <v/>
      </c>
      <c r="T785" s="3" t="str">
        <f t="shared" si="150"/>
        <v/>
      </c>
      <c r="U785" s="12" t="str">
        <f t="shared" si="151"/>
        <v/>
      </c>
      <c r="V785" s="95" t="str">
        <f t="shared" si="152"/>
        <v/>
      </c>
      <c r="W785" s="95" t="str">
        <f t="shared" si="153"/>
        <v/>
      </c>
      <c r="X785" s="95" t="str">
        <f t="shared" si="154"/>
        <v/>
      </c>
      <c r="Y785" s="95" t="str">
        <f>IF(T785&lt;&gt;"",SUM($X$10:X785),"")</f>
        <v/>
      </c>
      <c r="Z785" s="95" t="str">
        <f t="shared" si="155"/>
        <v/>
      </c>
    </row>
    <row r="786" spans="1:26">
      <c r="A786" s="3" t="str">
        <f t="shared" si="144"/>
        <v/>
      </c>
      <c r="B786" s="12" t="str">
        <f t="shared" si="145"/>
        <v/>
      </c>
      <c r="C786" s="95" t="str">
        <f t="shared" si="146"/>
        <v/>
      </c>
      <c r="D786" s="95" t="str">
        <f t="shared" si="147"/>
        <v/>
      </c>
      <c r="E786" s="95" t="str">
        <f t="shared" si="148"/>
        <v/>
      </c>
      <c r="F786" s="95" t="str">
        <f>IF(A786&lt;&gt;"",SUM($E$10:E786),"")</f>
        <v/>
      </c>
      <c r="G786" s="95" t="str">
        <f t="shared" si="149"/>
        <v/>
      </c>
      <c r="T786" s="3" t="str">
        <f t="shared" si="150"/>
        <v/>
      </c>
      <c r="U786" s="12" t="str">
        <f t="shared" si="151"/>
        <v/>
      </c>
      <c r="V786" s="95" t="str">
        <f t="shared" si="152"/>
        <v/>
      </c>
      <c r="W786" s="95" t="str">
        <f t="shared" si="153"/>
        <v/>
      </c>
      <c r="X786" s="95" t="str">
        <f t="shared" si="154"/>
        <v/>
      </c>
      <c r="Y786" s="95" t="str">
        <f>IF(T786&lt;&gt;"",SUM($X$10:X786),"")</f>
        <v/>
      </c>
      <c r="Z786" s="95" t="str">
        <f t="shared" si="155"/>
        <v/>
      </c>
    </row>
    <row r="787" spans="1:26">
      <c r="A787" s="3" t="str">
        <f t="shared" si="144"/>
        <v/>
      </c>
      <c r="B787" s="12" t="str">
        <f t="shared" si="145"/>
        <v/>
      </c>
      <c r="C787" s="95" t="str">
        <f t="shared" si="146"/>
        <v/>
      </c>
      <c r="D787" s="95" t="str">
        <f t="shared" si="147"/>
        <v/>
      </c>
      <c r="E787" s="95" t="str">
        <f t="shared" si="148"/>
        <v/>
      </c>
      <c r="F787" s="95" t="str">
        <f>IF(A787&lt;&gt;"",SUM($E$10:E787),"")</f>
        <v/>
      </c>
      <c r="G787" s="95" t="str">
        <f t="shared" si="149"/>
        <v/>
      </c>
      <c r="T787" s="3" t="str">
        <f t="shared" si="150"/>
        <v/>
      </c>
      <c r="U787" s="12" t="str">
        <f t="shared" si="151"/>
        <v/>
      </c>
      <c r="V787" s="95" t="str">
        <f t="shared" si="152"/>
        <v/>
      </c>
      <c r="W787" s="95" t="str">
        <f t="shared" si="153"/>
        <v/>
      </c>
      <c r="X787" s="95" t="str">
        <f t="shared" si="154"/>
        <v/>
      </c>
      <c r="Y787" s="95" t="str">
        <f>IF(T787&lt;&gt;"",SUM($X$10:X787),"")</f>
        <v/>
      </c>
      <c r="Z787" s="95" t="str">
        <f t="shared" si="155"/>
        <v/>
      </c>
    </row>
    <row r="788" spans="1:26">
      <c r="A788" s="3" t="str">
        <f t="shared" si="144"/>
        <v/>
      </c>
      <c r="B788" s="12" t="str">
        <f t="shared" si="145"/>
        <v/>
      </c>
      <c r="C788" s="95" t="str">
        <f t="shared" si="146"/>
        <v/>
      </c>
      <c r="D788" s="95" t="str">
        <f t="shared" si="147"/>
        <v/>
      </c>
      <c r="E788" s="95" t="str">
        <f t="shared" si="148"/>
        <v/>
      </c>
      <c r="F788" s="95" t="str">
        <f>IF(A788&lt;&gt;"",SUM($E$10:E788),"")</f>
        <v/>
      </c>
      <c r="G788" s="95" t="str">
        <f t="shared" si="149"/>
        <v/>
      </c>
      <c r="T788" s="3" t="str">
        <f t="shared" si="150"/>
        <v/>
      </c>
      <c r="U788" s="12" t="str">
        <f t="shared" si="151"/>
        <v/>
      </c>
      <c r="V788" s="95" t="str">
        <f t="shared" si="152"/>
        <v/>
      </c>
      <c r="W788" s="95" t="str">
        <f t="shared" si="153"/>
        <v/>
      </c>
      <c r="X788" s="95" t="str">
        <f t="shared" si="154"/>
        <v/>
      </c>
      <c r="Y788" s="95" t="str">
        <f>IF(T788&lt;&gt;"",SUM($X$10:X788),"")</f>
        <v/>
      </c>
      <c r="Z788" s="95" t="str">
        <f t="shared" si="155"/>
        <v/>
      </c>
    </row>
    <row r="789" spans="1:26">
      <c r="A789" s="3" t="str">
        <f t="shared" si="144"/>
        <v/>
      </c>
      <c r="B789" s="12" t="str">
        <f t="shared" si="145"/>
        <v/>
      </c>
      <c r="C789" s="95" t="str">
        <f t="shared" si="146"/>
        <v/>
      </c>
      <c r="D789" s="95" t="str">
        <f t="shared" si="147"/>
        <v/>
      </c>
      <c r="E789" s="95" t="str">
        <f t="shared" si="148"/>
        <v/>
      </c>
      <c r="F789" s="95" t="str">
        <f>IF(A789&lt;&gt;"",SUM($E$10:E789),"")</f>
        <v/>
      </c>
      <c r="G789" s="95" t="str">
        <f t="shared" si="149"/>
        <v/>
      </c>
      <c r="T789" s="3" t="str">
        <f t="shared" si="150"/>
        <v/>
      </c>
      <c r="U789" s="12" t="str">
        <f t="shared" si="151"/>
        <v/>
      </c>
      <c r="V789" s="95" t="str">
        <f t="shared" si="152"/>
        <v/>
      </c>
      <c r="W789" s="95" t="str">
        <f t="shared" si="153"/>
        <v/>
      </c>
      <c r="X789" s="95" t="str">
        <f t="shared" si="154"/>
        <v/>
      </c>
      <c r="Y789" s="95" t="str">
        <f>IF(T789&lt;&gt;"",SUM($X$10:X789),"")</f>
        <v/>
      </c>
      <c r="Z789" s="95" t="str">
        <f t="shared" si="155"/>
        <v/>
      </c>
    </row>
    <row r="790" spans="1:26">
      <c r="A790" s="3" t="str">
        <f t="shared" si="144"/>
        <v/>
      </c>
      <c r="B790" s="12" t="str">
        <f t="shared" si="145"/>
        <v/>
      </c>
      <c r="C790" s="95" t="str">
        <f t="shared" si="146"/>
        <v/>
      </c>
      <c r="D790" s="95" t="str">
        <f t="shared" si="147"/>
        <v/>
      </c>
      <c r="E790" s="95" t="str">
        <f t="shared" si="148"/>
        <v/>
      </c>
      <c r="F790" s="95" t="str">
        <f>IF(A790&lt;&gt;"",SUM($E$10:E790),"")</f>
        <v/>
      </c>
      <c r="G790" s="95" t="str">
        <f t="shared" si="149"/>
        <v/>
      </c>
      <c r="T790" s="3" t="str">
        <f t="shared" si="150"/>
        <v/>
      </c>
      <c r="U790" s="12" t="str">
        <f t="shared" si="151"/>
        <v/>
      </c>
      <c r="V790" s="95" t="str">
        <f t="shared" si="152"/>
        <v/>
      </c>
      <c r="W790" s="95" t="str">
        <f t="shared" si="153"/>
        <v/>
      </c>
      <c r="X790" s="95" t="str">
        <f t="shared" si="154"/>
        <v/>
      </c>
      <c r="Y790" s="95" t="str">
        <f>IF(T790&lt;&gt;"",SUM($X$10:X790),"")</f>
        <v/>
      </c>
      <c r="Z790" s="95" t="str">
        <f t="shared" si="155"/>
        <v/>
      </c>
    </row>
    <row r="791" spans="1:26">
      <c r="A791" s="3" t="str">
        <f t="shared" si="144"/>
        <v/>
      </c>
      <c r="B791" s="12" t="str">
        <f t="shared" si="145"/>
        <v/>
      </c>
      <c r="C791" s="95" t="str">
        <f t="shared" si="146"/>
        <v/>
      </c>
      <c r="D791" s="95" t="str">
        <f t="shared" si="147"/>
        <v/>
      </c>
      <c r="E791" s="95" t="str">
        <f t="shared" si="148"/>
        <v/>
      </c>
      <c r="F791" s="95" t="str">
        <f>IF(A791&lt;&gt;"",SUM($E$10:E791),"")</f>
        <v/>
      </c>
      <c r="G791" s="95" t="str">
        <f t="shared" si="149"/>
        <v/>
      </c>
      <c r="T791" s="3" t="str">
        <f t="shared" si="150"/>
        <v/>
      </c>
      <c r="U791" s="12" t="str">
        <f t="shared" si="151"/>
        <v/>
      </c>
      <c r="V791" s="95" t="str">
        <f t="shared" si="152"/>
        <v/>
      </c>
      <c r="W791" s="95" t="str">
        <f t="shared" si="153"/>
        <v/>
      </c>
      <c r="X791" s="95" t="str">
        <f t="shared" si="154"/>
        <v/>
      </c>
      <c r="Y791" s="95" t="str">
        <f>IF(T791&lt;&gt;"",SUM($X$10:X791),"")</f>
        <v/>
      </c>
      <c r="Z791" s="95" t="str">
        <f t="shared" si="155"/>
        <v/>
      </c>
    </row>
    <row r="792" spans="1:26">
      <c r="A792" s="3" t="str">
        <f t="shared" si="144"/>
        <v/>
      </c>
      <c r="B792" s="12" t="str">
        <f t="shared" si="145"/>
        <v/>
      </c>
      <c r="C792" s="95" t="str">
        <f t="shared" si="146"/>
        <v/>
      </c>
      <c r="D792" s="95" t="str">
        <f t="shared" si="147"/>
        <v/>
      </c>
      <c r="E792" s="95" t="str">
        <f t="shared" si="148"/>
        <v/>
      </c>
      <c r="F792" s="95" t="str">
        <f>IF(A792&lt;&gt;"",SUM($E$10:E792),"")</f>
        <v/>
      </c>
      <c r="G792" s="95" t="str">
        <f t="shared" si="149"/>
        <v/>
      </c>
      <c r="T792" s="3" t="str">
        <f t="shared" si="150"/>
        <v/>
      </c>
      <c r="U792" s="12" t="str">
        <f t="shared" si="151"/>
        <v/>
      </c>
      <c r="V792" s="95" t="str">
        <f t="shared" si="152"/>
        <v/>
      </c>
      <c r="W792" s="95" t="str">
        <f t="shared" si="153"/>
        <v/>
      </c>
      <c r="X792" s="95" t="str">
        <f t="shared" si="154"/>
        <v/>
      </c>
      <c r="Y792" s="95" t="str">
        <f>IF(T792&lt;&gt;"",SUM($X$10:X792),"")</f>
        <v/>
      </c>
      <c r="Z792" s="95" t="str">
        <f t="shared" si="155"/>
        <v/>
      </c>
    </row>
    <row r="793" spans="1:26">
      <c r="A793" s="3" t="str">
        <f t="shared" si="144"/>
        <v/>
      </c>
      <c r="B793" s="12" t="str">
        <f t="shared" si="145"/>
        <v/>
      </c>
      <c r="C793" s="95" t="str">
        <f t="shared" si="146"/>
        <v/>
      </c>
      <c r="D793" s="95" t="str">
        <f t="shared" si="147"/>
        <v/>
      </c>
      <c r="E793" s="95" t="str">
        <f t="shared" si="148"/>
        <v/>
      </c>
      <c r="F793" s="95" t="str">
        <f>IF(A793&lt;&gt;"",SUM($E$10:E793),"")</f>
        <v/>
      </c>
      <c r="G793" s="95" t="str">
        <f t="shared" si="149"/>
        <v/>
      </c>
      <c r="T793" s="3" t="str">
        <f t="shared" si="150"/>
        <v/>
      </c>
      <c r="U793" s="12" t="str">
        <f t="shared" si="151"/>
        <v/>
      </c>
      <c r="V793" s="95" t="str">
        <f t="shared" si="152"/>
        <v/>
      </c>
      <c r="W793" s="95" t="str">
        <f t="shared" si="153"/>
        <v/>
      </c>
      <c r="X793" s="95" t="str">
        <f t="shared" si="154"/>
        <v/>
      </c>
      <c r="Y793" s="95" t="str">
        <f>IF(T793&lt;&gt;"",SUM($X$10:X793),"")</f>
        <v/>
      </c>
      <c r="Z793" s="95" t="str">
        <f t="shared" si="155"/>
        <v/>
      </c>
    </row>
    <row r="794" spans="1:26">
      <c r="A794" s="3" t="str">
        <f t="shared" si="144"/>
        <v/>
      </c>
      <c r="B794" s="12" t="str">
        <f t="shared" si="145"/>
        <v/>
      </c>
      <c r="C794" s="95" t="str">
        <f t="shared" si="146"/>
        <v/>
      </c>
      <c r="D794" s="95" t="str">
        <f t="shared" si="147"/>
        <v/>
      </c>
      <c r="E794" s="95" t="str">
        <f t="shared" si="148"/>
        <v/>
      </c>
      <c r="F794" s="95" t="str">
        <f>IF(A794&lt;&gt;"",SUM($E$10:E794),"")</f>
        <v/>
      </c>
      <c r="G794" s="95" t="str">
        <f t="shared" si="149"/>
        <v/>
      </c>
      <c r="T794" s="3" t="str">
        <f t="shared" si="150"/>
        <v/>
      </c>
      <c r="U794" s="12" t="str">
        <f t="shared" si="151"/>
        <v/>
      </c>
      <c r="V794" s="95" t="str">
        <f t="shared" si="152"/>
        <v/>
      </c>
      <c r="W794" s="95" t="str">
        <f t="shared" si="153"/>
        <v/>
      </c>
      <c r="X794" s="95" t="str">
        <f t="shared" si="154"/>
        <v/>
      </c>
      <c r="Y794" s="95" t="str">
        <f>IF(T794&lt;&gt;"",SUM($X$10:X794),"")</f>
        <v/>
      </c>
      <c r="Z794" s="95" t="str">
        <f t="shared" si="155"/>
        <v/>
      </c>
    </row>
    <row r="795" spans="1:26">
      <c r="A795" s="3" t="str">
        <f t="shared" si="144"/>
        <v/>
      </c>
      <c r="B795" s="12" t="str">
        <f t="shared" si="145"/>
        <v/>
      </c>
      <c r="C795" s="95" t="str">
        <f t="shared" si="146"/>
        <v/>
      </c>
      <c r="D795" s="95" t="str">
        <f t="shared" si="147"/>
        <v/>
      </c>
      <c r="E795" s="95" t="str">
        <f t="shared" si="148"/>
        <v/>
      </c>
      <c r="F795" s="95" t="str">
        <f>IF(A795&lt;&gt;"",SUM($E$10:E795),"")</f>
        <v/>
      </c>
      <c r="G795" s="95" t="str">
        <f t="shared" si="149"/>
        <v/>
      </c>
      <c r="T795" s="3" t="str">
        <f t="shared" si="150"/>
        <v/>
      </c>
      <c r="U795" s="12" t="str">
        <f t="shared" si="151"/>
        <v/>
      </c>
      <c r="V795" s="95" t="str">
        <f t="shared" si="152"/>
        <v/>
      </c>
      <c r="W795" s="95" t="str">
        <f t="shared" si="153"/>
        <v/>
      </c>
      <c r="X795" s="95" t="str">
        <f t="shared" si="154"/>
        <v/>
      </c>
      <c r="Y795" s="95" t="str">
        <f>IF(T795&lt;&gt;"",SUM($X$10:X795),"")</f>
        <v/>
      </c>
      <c r="Z795" s="95" t="str">
        <f t="shared" si="155"/>
        <v/>
      </c>
    </row>
    <row r="796" spans="1:26">
      <c r="A796" s="3" t="str">
        <f t="shared" si="144"/>
        <v/>
      </c>
      <c r="B796" s="12" t="str">
        <f t="shared" si="145"/>
        <v/>
      </c>
      <c r="C796" s="95" t="str">
        <f t="shared" si="146"/>
        <v/>
      </c>
      <c r="D796" s="95" t="str">
        <f t="shared" si="147"/>
        <v/>
      </c>
      <c r="E796" s="95" t="str">
        <f t="shared" si="148"/>
        <v/>
      </c>
      <c r="F796" s="95" t="str">
        <f>IF(A796&lt;&gt;"",SUM($E$10:E796),"")</f>
        <v/>
      </c>
      <c r="G796" s="95" t="str">
        <f t="shared" si="149"/>
        <v/>
      </c>
      <c r="T796" s="3" t="str">
        <f t="shared" si="150"/>
        <v/>
      </c>
      <c r="U796" s="12" t="str">
        <f t="shared" si="151"/>
        <v/>
      </c>
      <c r="V796" s="95" t="str">
        <f t="shared" si="152"/>
        <v/>
      </c>
      <c r="W796" s="95" t="str">
        <f t="shared" si="153"/>
        <v/>
      </c>
      <c r="X796" s="95" t="str">
        <f t="shared" si="154"/>
        <v/>
      </c>
      <c r="Y796" s="95" t="str">
        <f>IF(T796&lt;&gt;"",SUM($X$10:X796),"")</f>
        <v/>
      </c>
      <c r="Z796" s="95" t="str">
        <f t="shared" si="155"/>
        <v/>
      </c>
    </row>
    <row r="797" spans="1:26">
      <c r="A797" s="3" t="str">
        <f t="shared" si="144"/>
        <v/>
      </c>
      <c r="B797" s="12" t="str">
        <f t="shared" si="145"/>
        <v/>
      </c>
      <c r="C797" s="95" t="str">
        <f t="shared" si="146"/>
        <v/>
      </c>
      <c r="D797" s="95" t="str">
        <f t="shared" si="147"/>
        <v/>
      </c>
      <c r="E797" s="95" t="str">
        <f t="shared" si="148"/>
        <v/>
      </c>
      <c r="F797" s="95" t="str">
        <f>IF(A797&lt;&gt;"",SUM($E$10:E797),"")</f>
        <v/>
      </c>
      <c r="G797" s="95" t="str">
        <f t="shared" si="149"/>
        <v/>
      </c>
      <c r="T797" s="3" t="str">
        <f t="shared" si="150"/>
        <v/>
      </c>
      <c r="U797" s="12" t="str">
        <f t="shared" si="151"/>
        <v/>
      </c>
      <c r="V797" s="95" t="str">
        <f t="shared" si="152"/>
        <v/>
      </c>
      <c r="W797" s="95" t="str">
        <f t="shared" si="153"/>
        <v/>
      </c>
      <c r="X797" s="95" t="str">
        <f t="shared" si="154"/>
        <v/>
      </c>
      <c r="Y797" s="95" t="str">
        <f>IF(T797&lt;&gt;"",SUM($X$10:X797),"")</f>
        <v/>
      </c>
      <c r="Z797" s="95" t="str">
        <f t="shared" si="155"/>
        <v/>
      </c>
    </row>
    <row r="798" spans="1:26">
      <c r="A798" s="3" t="str">
        <f t="shared" si="144"/>
        <v/>
      </c>
      <c r="B798" s="12" t="str">
        <f t="shared" si="145"/>
        <v/>
      </c>
      <c r="C798" s="95" t="str">
        <f t="shared" si="146"/>
        <v/>
      </c>
      <c r="D798" s="95" t="str">
        <f t="shared" si="147"/>
        <v/>
      </c>
      <c r="E798" s="95" t="str">
        <f t="shared" si="148"/>
        <v/>
      </c>
      <c r="F798" s="95" t="str">
        <f>IF(A798&lt;&gt;"",SUM($E$10:E798),"")</f>
        <v/>
      </c>
      <c r="G798" s="95" t="str">
        <f t="shared" si="149"/>
        <v/>
      </c>
      <c r="T798" s="3" t="str">
        <f t="shared" si="150"/>
        <v/>
      </c>
      <c r="U798" s="12" t="str">
        <f t="shared" si="151"/>
        <v/>
      </c>
      <c r="V798" s="95" t="str">
        <f t="shared" si="152"/>
        <v/>
      </c>
      <c r="W798" s="95" t="str">
        <f t="shared" si="153"/>
        <v/>
      </c>
      <c r="X798" s="95" t="str">
        <f t="shared" si="154"/>
        <v/>
      </c>
      <c r="Y798" s="95" t="str">
        <f>IF(T798&lt;&gt;"",SUM($X$10:X798),"")</f>
        <v/>
      </c>
      <c r="Z798" s="95" t="str">
        <f t="shared" si="155"/>
        <v/>
      </c>
    </row>
    <row r="799" spans="1:26">
      <c r="A799" s="3" t="str">
        <f t="shared" si="144"/>
        <v/>
      </c>
      <c r="B799" s="12" t="str">
        <f t="shared" si="145"/>
        <v/>
      </c>
      <c r="C799" s="95" t="str">
        <f t="shared" si="146"/>
        <v/>
      </c>
      <c r="D799" s="95" t="str">
        <f t="shared" si="147"/>
        <v/>
      </c>
      <c r="E799" s="95" t="str">
        <f t="shared" si="148"/>
        <v/>
      </c>
      <c r="F799" s="95" t="str">
        <f>IF(A799&lt;&gt;"",SUM($E$10:E799),"")</f>
        <v/>
      </c>
      <c r="G799" s="95" t="str">
        <f t="shared" si="149"/>
        <v/>
      </c>
      <c r="T799" s="3" t="str">
        <f t="shared" si="150"/>
        <v/>
      </c>
      <c r="U799" s="12" t="str">
        <f t="shared" si="151"/>
        <v/>
      </c>
      <c r="V799" s="95" t="str">
        <f t="shared" si="152"/>
        <v/>
      </c>
      <c r="W799" s="95" t="str">
        <f t="shared" si="153"/>
        <v/>
      </c>
      <c r="X799" s="95" t="str">
        <f t="shared" si="154"/>
        <v/>
      </c>
      <c r="Y799" s="95" t="str">
        <f>IF(T799&lt;&gt;"",SUM($X$10:X799),"")</f>
        <v/>
      </c>
      <c r="Z799" s="95" t="str">
        <f t="shared" si="155"/>
        <v/>
      </c>
    </row>
    <row r="800" spans="1:26">
      <c r="A800" s="3" t="str">
        <f t="shared" si="144"/>
        <v/>
      </c>
      <c r="B800" s="12" t="str">
        <f t="shared" si="145"/>
        <v/>
      </c>
      <c r="C800" s="95" t="str">
        <f t="shared" si="146"/>
        <v/>
      </c>
      <c r="D800" s="95" t="str">
        <f t="shared" si="147"/>
        <v/>
      </c>
      <c r="E800" s="95" t="str">
        <f t="shared" si="148"/>
        <v/>
      </c>
      <c r="F800" s="95" t="str">
        <f>IF(A800&lt;&gt;"",SUM($E$10:E800),"")</f>
        <v/>
      </c>
      <c r="G800" s="95" t="str">
        <f t="shared" si="149"/>
        <v/>
      </c>
      <c r="T800" s="3" t="str">
        <f t="shared" si="150"/>
        <v/>
      </c>
      <c r="U800" s="12" t="str">
        <f t="shared" si="151"/>
        <v/>
      </c>
      <c r="V800" s="95" t="str">
        <f t="shared" si="152"/>
        <v/>
      </c>
      <c r="W800" s="95" t="str">
        <f t="shared" si="153"/>
        <v/>
      </c>
      <c r="X800" s="95" t="str">
        <f t="shared" si="154"/>
        <v/>
      </c>
      <c r="Y800" s="95" t="str">
        <f>IF(T800&lt;&gt;"",SUM($X$10:X800),"")</f>
        <v/>
      </c>
      <c r="Z800" s="95" t="str">
        <f t="shared" si="155"/>
        <v/>
      </c>
    </row>
    <row r="801" spans="1:26">
      <c r="A801" s="3" t="str">
        <f t="shared" si="144"/>
        <v/>
      </c>
      <c r="B801" s="12" t="str">
        <f t="shared" si="145"/>
        <v/>
      </c>
      <c r="C801" s="95" t="str">
        <f t="shared" si="146"/>
        <v/>
      </c>
      <c r="D801" s="95" t="str">
        <f t="shared" si="147"/>
        <v/>
      </c>
      <c r="E801" s="95" t="str">
        <f t="shared" si="148"/>
        <v/>
      </c>
      <c r="F801" s="95" t="str">
        <f>IF(A801&lt;&gt;"",SUM($E$10:E801),"")</f>
        <v/>
      </c>
      <c r="G801" s="95" t="str">
        <f t="shared" si="149"/>
        <v/>
      </c>
      <c r="T801" s="3" t="str">
        <f t="shared" si="150"/>
        <v/>
      </c>
      <c r="U801" s="12" t="str">
        <f t="shared" si="151"/>
        <v/>
      </c>
      <c r="V801" s="95" t="str">
        <f t="shared" si="152"/>
        <v/>
      </c>
      <c r="W801" s="95" t="str">
        <f t="shared" si="153"/>
        <v/>
      </c>
      <c r="X801" s="95" t="str">
        <f t="shared" si="154"/>
        <v/>
      </c>
      <c r="Y801" s="95" t="str">
        <f>IF(T801&lt;&gt;"",SUM($X$10:X801),"")</f>
        <v/>
      </c>
      <c r="Z801" s="95" t="str">
        <f t="shared" si="155"/>
        <v/>
      </c>
    </row>
    <row r="802" spans="1:26">
      <c r="A802" s="3" t="str">
        <f t="shared" si="144"/>
        <v/>
      </c>
      <c r="B802" s="12" t="str">
        <f t="shared" si="145"/>
        <v/>
      </c>
      <c r="C802" s="95" t="str">
        <f t="shared" si="146"/>
        <v/>
      </c>
      <c r="D802" s="95" t="str">
        <f t="shared" si="147"/>
        <v/>
      </c>
      <c r="E802" s="95" t="str">
        <f t="shared" si="148"/>
        <v/>
      </c>
      <c r="F802" s="95" t="str">
        <f>IF(A802&lt;&gt;"",SUM($E$10:E802),"")</f>
        <v/>
      </c>
      <c r="G802" s="95" t="str">
        <f t="shared" si="149"/>
        <v/>
      </c>
      <c r="T802" s="3" t="str">
        <f t="shared" si="150"/>
        <v/>
      </c>
      <c r="U802" s="12" t="str">
        <f t="shared" si="151"/>
        <v/>
      </c>
      <c r="V802" s="95" t="str">
        <f t="shared" si="152"/>
        <v/>
      </c>
      <c r="W802" s="95" t="str">
        <f t="shared" si="153"/>
        <v/>
      </c>
      <c r="X802" s="95" t="str">
        <f t="shared" si="154"/>
        <v/>
      </c>
      <c r="Y802" s="95" t="str">
        <f>IF(T802&lt;&gt;"",SUM($X$10:X802),"")</f>
        <v/>
      </c>
      <c r="Z802" s="95" t="str">
        <f t="shared" si="155"/>
        <v/>
      </c>
    </row>
    <row r="803" spans="1:26">
      <c r="A803" s="3" t="str">
        <f t="shared" si="144"/>
        <v/>
      </c>
      <c r="B803" s="12" t="str">
        <f t="shared" si="145"/>
        <v/>
      </c>
      <c r="C803" s="95" t="str">
        <f t="shared" si="146"/>
        <v/>
      </c>
      <c r="D803" s="95" t="str">
        <f t="shared" si="147"/>
        <v/>
      </c>
      <c r="E803" s="95" t="str">
        <f t="shared" si="148"/>
        <v/>
      </c>
      <c r="F803" s="95" t="str">
        <f>IF(A803&lt;&gt;"",SUM($E$10:E803),"")</f>
        <v/>
      </c>
      <c r="G803" s="95" t="str">
        <f t="shared" si="149"/>
        <v/>
      </c>
      <c r="T803" s="3" t="str">
        <f t="shared" si="150"/>
        <v/>
      </c>
      <c r="U803" s="12" t="str">
        <f t="shared" si="151"/>
        <v/>
      </c>
      <c r="V803" s="95" t="str">
        <f t="shared" si="152"/>
        <v/>
      </c>
      <c r="W803" s="95" t="str">
        <f t="shared" si="153"/>
        <v/>
      </c>
      <c r="X803" s="95" t="str">
        <f t="shared" si="154"/>
        <v/>
      </c>
      <c r="Y803" s="95" t="str">
        <f>IF(T803&lt;&gt;"",SUM($X$10:X803),"")</f>
        <v/>
      </c>
      <c r="Z803" s="95" t="str">
        <f t="shared" si="155"/>
        <v/>
      </c>
    </row>
    <row r="804" spans="1:26">
      <c r="A804" s="3" t="str">
        <f t="shared" si="144"/>
        <v/>
      </c>
      <c r="B804" s="12" t="str">
        <f t="shared" si="145"/>
        <v/>
      </c>
      <c r="C804" s="95" t="str">
        <f t="shared" si="146"/>
        <v/>
      </c>
      <c r="D804" s="95" t="str">
        <f t="shared" si="147"/>
        <v/>
      </c>
      <c r="E804" s="95" t="str">
        <f t="shared" si="148"/>
        <v/>
      </c>
      <c r="F804" s="95" t="str">
        <f>IF(A804&lt;&gt;"",SUM($E$10:E804),"")</f>
        <v/>
      </c>
      <c r="G804" s="95" t="str">
        <f t="shared" si="149"/>
        <v/>
      </c>
      <c r="T804" s="3" t="str">
        <f t="shared" si="150"/>
        <v/>
      </c>
      <c r="U804" s="12" t="str">
        <f t="shared" si="151"/>
        <v/>
      </c>
      <c r="V804" s="95" t="str">
        <f t="shared" si="152"/>
        <v/>
      </c>
      <c r="W804" s="95" t="str">
        <f t="shared" si="153"/>
        <v/>
      </c>
      <c r="X804" s="95" t="str">
        <f t="shared" si="154"/>
        <v/>
      </c>
      <c r="Y804" s="95" t="str">
        <f>IF(T804&lt;&gt;"",SUM($X$10:X804),"")</f>
        <v/>
      </c>
      <c r="Z804" s="95" t="str">
        <f t="shared" si="155"/>
        <v/>
      </c>
    </row>
    <row r="805" spans="1:26">
      <c r="A805" s="3" t="str">
        <f t="shared" si="144"/>
        <v/>
      </c>
      <c r="B805" s="12" t="str">
        <f t="shared" si="145"/>
        <v/>
      </c>
      <c r="C805" s="95" t="str">
        <f t="shared" si="146"/>
        <v/>
      </c>
      <c r="D805" s="95" t="str">
        <f t="shared" si="147"/>
        <v/>
      </c>
      <c r="E805" s="95" t="str">
        <f t="shared" si="148"/>
        <v/>
      </c>
      <c r="F805" s="95" t="str">
        <f>IF(A805&lt;&gt;"",SUM($E$10:E805),"")</f>
        <v/>
      </c>
      <c r="G805" s="95" t="str">
        <f t="shared" si="149"/>
        <v/>
      </c>
      <c r="T805" s="3" t="str">
        <f t="shared" si="150"/>
        <v/>
      </c>
      <c r="U805" s="12" t="str">
        <f t="shared" si="151"/>
        <v/>
      </c>
      <c r="V805" s="95" t="str">
        <f t="shared" si="152"/>
        <v/>
      </c>
      <c r="W805" s="95" t="str">
        <f t="shared" si="153"/>
        <v/>
      </c>
      <c r="X805" s="95" t="str">
        <f t="shared" si="154"/>
        <v/>
      </c>
      <c r="Y805" s="95" t="str">
        <f>IF(T805&lt;&gt;"",SUM($X$10:X805),"")</f>
        <v/>
      </c>
      <c r="Z805" s="95" t="str">
        <f t="shared" si="155"/>
        <v/>
      </c>
    </row>
    <row r="806" spans="1:26">
      <c r="A806" s="3" t="str">
        <f t="shared" si="144"/>
        <v/>
      </c>
      <c r="B806" s="12" t="str">
        <f t="shared" si="145"/>
        <v/>
      </c>
      <c r="C806" s="95" t="str">
        <f t="shared" si="146"/>
        <v/>
      </c>
      <c r="D806" s="95" t="str">
        <f t="shared" si="147"/>
        <v/>
      </c>
      <c r="E806" s="95" t="str">
        <f t="shared" si="148"/>
        <v/>
      </c>
      <c r="F806" s="95" t="str">
        <f>IF(A806&lt;&gt;"",SUM($E$10:E806),"")</f>
        <v/>
      </c>
      <c r="G806" s="95" t="str">
        <f t="shared" si="149"/>
        <v/>
      </c>
      <c r="T806" s="3" t="str">
        <f t="shared" si="150"/>
        <v/>
      </c>
      <c r="U806" s="12" t="str">
        <f t="shared" si="151"/>
        <v/>
      </c>
      <c r="V806" s="95" t="str">
        <f t="shared" si="152"/>
        <v/>
      </c>
      <c r="W806" s="95" t="str">
        <f t="shared" si="153"/>
        <v/>
      </c>
      <c r="X806" s="95" t="str">
        <f t="shared" si="154"/>
        <v/>
      </c>
      <c r="Y806" s="95" t="str">
        <f>IF(T806&lt;&gt;"",SUM($X$10:X806),"")</f>
        <v/>
      </c>
      <c r="Z806" s="95" t="str">
        <f t="shared" si="155"/>
        <v/>
      </c>
    </row>
    <row r="807" spans="1:26">
      <c r="A807" s="3" t="str">
        <f t="shared" si="144"/>
        <v/>
      </c>
      <c r="B807" s="12" t="str">
        <f t="shared" si="145"/>
        <v/>
      </c>
      <c r="C807" s="95" t="str">
        <f t="shared" si="146"/>
        <v/>
      </c>
      <c r="D807" s="95" t="str">
        <f t="shared" si="147"/>
        <v/>
      </c>
      <c r="E807" s="95" t="str">
        <f t="shared" si="148"/>
        <v/>
      </c>
      <c r="F807" s="95" t="str">
        <f>IF(A807&lt;&gt;"",SUM($E$10:E807),"")</f>
        <v/>
      </c>
      <c r="G807" s="95" t="str">
        <f t="shared" si="149"/>
        <v/>
      </c>
      <c r="T807" s="3" t="str">
        <f t="shared" si="150"/>
        <v/>
      </c>
      <c r="U807" s="12" t="str">
        <f t="shared" si="151"/>
        <v/>
      </c>
      <c r="V807" s="95" t="str">
        <f t="shared" si="152"/>
        <v/>
      </c>
      <c r="W807" s="95" t="str">
        <f t="shared" si="153"/>
        <v/>
      </c>
      <c r="X807" s="95" t="str">
        <f t="shared" si="154"/>
        <v/>
      </c>
      <c r="Y807" s="95" t="str">
        <f>IF(T807&lt;&gt;"",SUM($X$10:X807),"")</f>
        <v/>
      </c>
      <c r="Z807" s="95" t="str">
        <f t="shared" si="155"/>
        <v/>
      </c>
    </row>
    <row r="808" spans="1:26">
      <c r="A808" s="3" t="str">
        <f t="shared" si="144"/>
        <v/>
      </c>
      <c r="B808" s="12" t="str">
        <f t="shared" si="145"/>
        <v/>
      </c>
      <c r="C808" s="95" t="str">
        <f t="shared" si="146"/>
        <v/>
      </c>
      <c r="D808" s="95" t="str">
        <f t="shared" si="147"/>
        <v/>
      </c>
      <c r="E808" s="95" t="str">
        <f t="shared" si="148"/>
        <v/>
      </c>
      <c r="F808" s="95" t="str">
        <f>IF(A808&lt;&gt;"",SUM($E$10:E808),"")</f>
        <v/>
      </c>
      <c r="G808" s="95" t="str">
        <f t="shared" si="149"/>
        <v/>
      </c>
      <c r="T808" s="3" t="str">
        <f t="shared" si="150"/>
        <v/>
      </c>
      <c r="U808" s="12" t="str">
        <f t="shared" si="151"/>
        <v/>
      </c>
      <c r="V808" s="95" t="str">
        <f t="shared" si="152"/>
        <v/>
      </c>
      <c r="W808" s="95" t="str">
        <f t="shared" si="153"/>
        <v/>
      </c>
      <c r="X808" s="95" t="str">
        <f t="shared" si="154"/>
        <v/>
      </c>
      <c r="Y808" s="95" t="str">
        <f>IF(T808&lt;&gt;"",SUM($X$10:X808),"")</f>
        <v/>
      </c>
      <c r="Z808" s="95" t="str">
        <f t="shared" si="155"/>
        <v/>
      </c>
    </row>
    <row r="809" spans="1:26">
      <c r="A809" s="3" t="str">
        <f t="shared" si="144"/>
        <v/>
      </c>
      <c r="B809" s="12" t="str">
        <f t="shared" si="145"/>
        <v/>
      </c>
      <c r="C809" s="95" t="str">
        <f t="shared" si="146"/>
        <v/>
      </c>
      <c r="D809" s="95" t="str">
        <f t="shared" si="147"/>
        <v/>
      </c>
      <c r="E809" s="95" t="str">
        <f t="shared" si="148"/>
        <v/>
      </c>
      <c r="F809" s="95" t="str">
        <f>IF(A809&lt;&gt;"",SUM($E$10:E809),"")</f>
        <v/>
      </c>
      <c r="G809" s="95" t="str">
        <f t="shared" si="149"/>
        <v/>
      </c>
      <c r="T809" s="3" t="str">
        <f t="shared" si="150"/>
        <v/>
      </c>
      <c r="U809" s="12" t="str">
        <f t="shared" si="151"/>
        <v/>
      </c>
      <c r="V809" s="95" t="str">
        <f t="shared" si="152"/>
        <v/>
      </c>
      <c r="W809" s="95" t="str">
        <f t="shared" si="153"/>
        <v/>
      </c>
      <c r="X809" s="95" t="str">
        <f t="shared" si="154"/>
        <v/>
      </c>
      <c r="Y809" s="95" t="str">
        <f>IF(T809&lt;&gt;"",SUM($X$10:X809),"")</f>
        <v/>
      </c>
      <c r="Z809" s="95" t="str">
        <f t="shared" si="155"/>
        <v/>
      </c>
    </row>
    <row r="810" spans="1:26">
      <c r="A810" s="3" t="str">
        <f t="shared" si="144"/>
        <v/>
      </c>
      <c r="B810" s="12" t="str">
        <f t="shared" si="145"/>
        <v/>
      </c>
      <c r="C810" s="95" t="str">
        <f t="shared" si="146"/>
        <v/>
      </c>
      <c r="D810" s="95" t="str">
        <f t="shared" si="147"/>
        <v/>
      </c>
      <c r="E810" s="95" t="str">
        <f t="shared" si="148"/>
        <v/>
      </c>
      <c r="F810" s="95" t="str">
        <f>IF(A810&lt;&gt;"",SUM($E$10:E810),"")</f>
        <v/>
      </c>
      <c r="G810" s="95" t="str">
        <f t="shared" si="149"/>
        <v/>
      </c>
      <c r="T810" s="3" t="str">
        <f t="shared" si="150"/>
        <v/>
      </c>
      <c r="U810" s="12" t="str">
        <f t="shared" si="151"/>
        <v/>
      </c>
      <c r="V810" s="95" t="str">
        <f t="shared" si="152"/>
        <v/>
      </c>
      <c r="W810" s="95" t="str">
        <f t="shared" si="153"/>
        <v/>
      </c>
      <c r="X810" s="95" t="str">
        <f t="shared" si="154"/>
        <v/>
      </c>
      <c r="Y810" s="95" t="str">
        <f>IF(T810&lt;&gt;"",SUM($X$10:X810),"")</f>
        <v/>
      </c>
      <c r="Z810" s="95" t="str">
        <f t="shared" si="155"/>
        <v/>
      </c>
    </row>
    <row r="811" spans="1:26">
      <c r="A811" s="3" t="str">
        <f t="shared" si="144"/>
        <v/>
      </c>
      <c r="B811" s="12" t="str">
        <f t="shared" si="145"/>
        <v/>
      </c>
      <c r="C811" s="95" t="str">
        <f t="shared" si="146"/>
        <v/>
      </c>
      <c r="D811" s="95" t="str">
        <f t="shared" si="147"/>
        <v/>
      </c>
      <c r="E811" s="95" t="str">
        <f t="shared" si="148"/>
        <v/>
      </c>
      <c r="F811" s="95" t="str">
        <f>IF(A811&lt;&gt;"",SUM($E$10:E811),"")</f>
        <v/>
      </c>
      <c r="G811" s="95" t="str">
        <f t="shared" si="149"/>
        <v/>
      </c>
      <c r="T811" s="3" t="str">
        <f t="shared" si="150"/>
        <v/>
      </c>
      <c r="U811" s="12" t="str">
        <f t="shared" si="151"/>
        <v/>
      </c>
      <c r="V811" s="95" t="str">
        <f t="shared" si="152"/>
        <v/>
      </c>
      <c r="W811" s="95" t="str">
        <f t="shared" si="153"/>
        <v/>
      </c>
      <c r="X811" s="95" t="str">
        <f t="shared" si="154"/>
        <v/>
      </c>
      <c r="Y811" s="95" t="str">
        <f>IF(T811&lt;&gt;"",SUM($X$10:X811),"")</f>
        <v/>
      </c>
      <c r="Z811" s="95" t="str">
        <f t="shared" si="155"/>
        <v/>
      </c>
    </row>
    <row r="812" spans="1:26">
      <c r="A812" s="3" t="str">
        <f t="shared" si="144"/>
        <v/>
      </c>
      <c r="B812" s="12" t="str">
        <f t="shared" si="145"/>
        <v/>
      </c>
      <c r="C812" s="95" t="str">
        <f t="shared" si="146"/>
        <v/>
      </c>
      <c r="D812" s="95" t="str">
        <f t="shared" si="147"/>
        <v/>
      </c>
      <c r="E812" s="95" t="str">
        <f t="shared" si="148"/>
        <v/>
      </c>
      <c r="F812" s="95" t="str">
        <f>IF(A812&lt;&gt;"",SUM($E$10:E812),"")</f>
        <v/>
      </c>
      <c r="G812" s="95" t="str">
        <f t="shared" si="149"/>
        <v/>
      </c>
      <c r="T812" s="3" t="str">
        <f t="shared" si="150"/>
        <v/>
      </c>
      <c r="U812" s="12" t="str">
        <f t="shared" si="151"/>
        <v/>
      </c>
      <c r="V812" s="95" t="str">
        <f t="shared" si="152"/>
        <v/>
      </c>
      <c r="W812" s="95" t="str">
        <f t="shared" si="153"/>
        <v/>
      </c>
      <c r="X812" s="95" t="str">
        <f t="shared" si="154"/>
        <v/>
      </c>
      <c r="Y812" s="95" t="str">
        <f>IF(T812&lt;&gt;"",SUM($X$10:X812),"")</f>
        <v/>
      </c>
      <c r="Z812" s="95" t="str">
        <f t="shared" si="155"/>
        <v/>
      </c>
    </row>
    <row r="813" spans="1:26">
      <c r="A813" s="3" t="str">
        <f t="shared" si="144"/>
        <v/>
      </c>
      <c r="B813" s="12" t="str">
        <f t="shared" si="145"/>
        <v/>
      </c>
      <c r="C813" s="95" t="str">
        <f t="shared" si="146"/>
        <v/>
      </c>
      <c r="D813" s="95" t="str">
        <f t="shared" si="147"/>
        <v/>
      </c>
      <c r="E813" s="95" t="str">
        <f t="shared" si="148"/>
        <v/>
      </c>
      <c r="F813" s="95" t="str">
        <f>IF(A813&lt;&gt;"",SUM($E$10:E813),"")</f>
        <v/>
      </c>
      <c r="G813" s="95" t="str">
        <f t="shared" si="149"/>
        <v/>
      </c>
      <c r="T813" s="3" t="str">
        <f t="shared" si="150"/>
        <v/>
      </c>
      <c r="U813" s="12" t="str">
        <f t="shared" si="151"/>
        <v/>
      </c>
      <c r="V813" s="95" t="str">
        <f t="shared" si="152"/>
        <v/>
      </c>
      <c r="W813" s="95" t="str">
        <f t="shared" si="153"/>
        <v/>
      </c>
      <c r="X813" s="95" t="str">
        <f t="shared" si="154"/>
        <v/>
      </c>
      <c r="Y813" s="95" t="str">
        <f>IF(T813&lt;&gt;"",SUM($X$10:X813),"")</f>
        <v/>
      </c>
      <c r="Z813" s="95" t="str">
        <f t="shared" si="155"/>
        <v/>
      </c>
    </row>
    <row r="814" spans="1:26">
      <c r="A814" s="3" t="str">
        <f t="shared" si="144"/>
        <v/>
      </c>
      <c r="B814" s="12" t="str">
        <f t="shared" si="145"/>
        <v/>
      </c>
      <c r="C814" s="95" t="str">
        <f t="shared" si="146"/>
        <v/>
      </c>
      <c r="D814" s="95" t="str">
        <f t="shared" si="147"/>
        <v/>
      </c>
      <c r="E814" s="95" t="str">
        <f t="shared" si="148"/>
        <v/>
      </c>
      <c r="F814" s="95" t="str">
        <f>IF(A814&lt;&gt;"",SUM($E$10:E814),"")</f>
        <v/>
      </c>
      <c r="G814" s="95" t="str">
        <f t="shared" si="149"/>
        <v/>
      </c>
      <c r="T814" s="3" t="str">
        <f t="shared" si="150"/>
        <v/>
      </c>
      <c r="U814" s="12" t="str">
        <f t="shared" si="151"/>
        <v/>
      </c>
      <c r="V814" s="95" t="str">
        <f t="shared" si="152"/>
        <v/>
      </c>
      <c r="W814" s="95" t="str">
        <f t="shared" si="153"/>
        <v/>
      </c>
      <c r="X814" s="95" t="str">
        <f t="shared" si="154"/>
        <v/>
      </c>
      <c r="Y814" s="95" t="str">
        <f>IF(T814&lt;&gt;"",SUM($X$10:X814),"")</f>
        <v/>
      </c>
      <c r="Z814" s="95" t="str">
        <f t="shared" si="155"/>
        <v/>
      </c>
    </row>
    <row r="815" spans="1:26">
      <c r="A815" s="3" t="str">
        <f t="shared" si="144"/>
        <v/>
      </c>
      <c r="B815" s="12" t="str">
        <f t="shared" si="145"/>
        <v/>
      </c>
      <c r="C815" s="95" t="str">
        <f t="shared" si="146"/>
        <v/>
      </c>
      <c r="D815" s="95" t="str">
        <f t="shared" si="147"/>
        <v/>
      </c>
      <c r="E815" s="95" t="str">
        <f t="shared" si="148"/>
        <v/>
      </c>
      <c r="F815" s="95" t="str">
        <f>IF(A815&lt;&gt;"",SUM($E$10:E815),"")</f>
        <v/>
      </c>
      <c r="G815" s="95" t="str">
        <f t="shared" si="149"/>
        <v/>
      </c>
      <c r="T815" s="3" t="str">
        <f t="shared" si="150"/>
        <v/>
      </c>
      <c r="U815" s="12" t="str">
        <f t="shared" si="151"/>
        <v/>
      </c>
      <c r="V815" s="95" t="str">
        <f t="shared" si="152"/>
        <v/>
      </c>
      <c r="W815" s="95" t="str">
        <f t="shared" si="153"/>
        <v/>
      </c>
      <c r="X815" s="95" t="str">
        <f t="shared" si="154"/>
        <v/>
      </c>
      <c r="Y815" s="95" t="str">
        <f>IF(T815&lt;&gt;"",SUM($X$10:X815),"")</f>
        <v/>
      </c>
      <c r="Z815" s="95" t="str">
        <f t="shared" si="155"/>
        <v/>
      </c>
    </row>
    <row r="816" spans="1:26">
      <c r="A816" s="3" t="str">
        <f t="shared" si="144"/>
        <v/>
      </c>
      <c r="B816" s="12" t="str">
        <f t="shared" si="145"/>
        <v/>
      </c>
      <c r="C816" s="95" t="str">
        <f t="shared" si="146"/>
        <v/>
      </c>
      <c r="D816" s="95" t="str">
        <f t="shared" si="147"/>
        <v/>
      </c>
      <c r="E816" s="95" t="str">
        <f t="shared" si="148"/>
        <v/>
      </c>
      <c r="F816" s="95" t="str">
        <f>IF(A816&lt;&gt;"",SUM($E$10:E816),"")</f>
        <v/>
      </c>
      <c r="G816" s="95" t="str">
        <f t="shared" si="149"/>
        <v/>
      </c>
      <c r="T816" s="3" t="str">
        <f t="shared" si="150"/>
        <v/>
      </c>
      <c r="U816" s="12" t="str">
        <f t="shared" si="151"/>
        <v/>
      </c>
      <c r="V816" s="95" t="str">
        <f t="shared" si="152"/>
        <v/>
      </c>
      <c r="W816" s="95" t="str">
        <f t="shared" si="153"/>
        <v/>
      </c>
      <c r="X816" s="95" t="str">
        <f t="shared" si="154"/>
        <v/>
      </c>
      <c r="Y816" s="95" t="str">
        <f>IF(T816&lt;&gt;"",SUM($X$10:X816),"")</f>
        <v/>
      </c>
      <c r="Z816" s="95" t="str">
        <f t="shared" si="155"/>
        <v/>
      </c>
    </row>
    <row r="817" spans="1:26">
      <c r="A817" s="3" t="str">
        <f t="shared" si="144"/>
        <v/>
      </c>
      <c r="B817" s="12" t="str">
        <f t="shared" si="145"/>
        <v/>
      </c>
      <c r="C817" s="95" t="str">
        <f t="shared" si="146"/>
        <v/>
      </c>
      <c r="D817" s="95" t="str">
        <f t="shared" si="147"/>
        <v/>
      </c>
      <c r="E817" s="95" t="str">
        <f t="shared" si="148"/>
        <v/>
      </c>
      <c r="F817" s="95" t="str">
        <f>IF(A817&lt;&gt;"",SUM($E$10:E817),"")</f>
        <v/>
      </c>
      <c r="G817" s="95" t="str">
        <f t="shared" si="149"/>
        <v/>
      </c>
      <c r="T817" s="3" t="str">
        <f t="shared" si="150"/>
        <v/>
      </c>
      <c r="U817" s="12" t="str">
        <f t="shared" si="151"/>
        <v/>
      </c>
      <c r="V817" s="95" t="str">
        <f t="shared" si="152"/>
        <v/>
      </c>
      <c r="W817" s="95" t="str">
        <f t="shared" si="153"/>
        <v/>
      </c>
      <c r="X817" s="95" t="str">
        <f t="shared" si="154"/>
        <v/>
      </c>
      <c r="Y817" s="95" t="str">
        <f>IF(T817&lt;&gt;"",SUM($X$10:X817),"")</f>
        <v/>
      </c>
      <c r="Z817" s="95" t="str">
        <f t="shared" si="155"/>
        <v/>
      </c>
    </row>
    <row r="818" spans="1:26">
      <c r="A818" s="3" t="str">
        <f t="shared" si="144"/>
        <v/>
      </c>
      <c r="B818" s="12" t="str">
        <f t="shared" si="145"/>
        <v/>
      </c>
      <c r="C818" s="95" t="str">
        <f t="shared" si="146"/>
        <v/>
      </c>
      <c r="D818" s="95" t="str">
        <f t="shared" si="147"/>
        <v/>
      </c>
      <c r="E818" s="95" t="str">
        <f t="shared" si="148"/>
        <v/>
      </c>
      <c r="F818" s="95" t="str">
        <f>IF(A818&lt;&gt;"",SUM($E$10:E818),"")</f>
        <v/>
      </c>
      <c r="G818" s="95" t="str">
        <f t="shared" si="149"/>
        <v/>
      </c>
      <c r="T818" s="3" t="str">
        <f t="shared" si="150"/>
        <v/>
      </c>
      <c r="U818" s="12" t="str">
        <f t="shared" si="151"/>
        <v/>
      </c>
      <c r="V818" s="95" t="str">
        <f t="shared" si="152"/>
        <v/>
      </c>
      <c r="W818" s="95" t="str">
        <f t="shared" si="153"/>
        <v/>
      </c>
      <c r="X818" s="95" t="str">
        <f t="shared" si="154"/>
        <v/>
      </c>
      <c r="Y818" s="95" t="str">
        <f>IF(T818&lt;&gt;"",SUM($X$10:X818),"")</f>
        <v/>
      </c>
      <c r="Z818" s="95" t="str">
        <f t="shared" si="155"/>
        <v/>
      </c>
    </row>
    <row r="819" spans="1:26">
      <c r="A819" s="3" t="str">
        <f t="shared" si="144"/>
        <v/>
      </c>
      <c r="B819" s="12" t="str">
        <f t="shared" si="145"/>
        <v/>
      </c>
      <c r="C819" s="95" t="str">
        <f t="shared" si="146"/>
        <v/>
      </c>
      <c r="D819" s="95" t="str">
        <f t="shared" si="147"/>
        <v/>
      </c>
      <c r="E819" s="95" t="str">
        <f t="shared" si="148"/>
        <v/>
      </c>
      <c r="F819" s="95" t="str">
        <f>IF(A819&lt;&gt;"",SUM($E$10:E819),"")</f>
        <v/>
      </c>
      <c r="G819" s="95" t="str">
        <f t="shared" si="149"/>
        <v/>
      </c>
      <c r="T819" s="3" t="str">
        <f t="shared" si="150"/>
        <v/>
      </c>
      <c r="U819" s="12" t="str">
        <f t="shared" si="151"/>
        <v/>
      </c>
      <c r="V819" s="95" t="str">
        <f t="shared" si="152"/>
        <v/>
      </c>
      <c r="W819" s="95" t="str">
        <f t="shared" si="153"/>
        <v/>
      </c>
      <c r="X819" s="95" t="str">
        <f t="shared" si="154"/>
        <v/>
      </c>
      <c r="Y819" s="95" t="str">
        <f>IF(T819&lt;&gt;"",SUM($X$10:X819),"")</f>
        <v/>
      </c>
      <c r="Z819" s="95" t="str">
        <f t="shared" si="155"/>
        <v/>
      </c>
    </row>
    <row r="820" spans="1:26">
      <c r="A820" s="3" t="str">
        <f t="shared" si="144"/>
        <v/>
      </c>
      <c r="B820" s="12" t="str">
        <f t="shared" si="145"/>
        <v/>
      </c>
      <c r="C820" s="95" t="str">
        <f t="shared" si="146"/>
        <v/>
      </c>
      <c r="D820" s="95" t="str">
        <f t="shared" si="147"/>
        <v/>
      </c>
      <c r="E820" s="95" t="str">
        <f t="shared" si="148"/>
        <v/>
      </c>
      <c r="F820" s="95" t="str">
        <f>IF(A820&lt;&gt;"",SUM($E$10:E820),"")</f>
        <v/>
      </c>
      <c r="G820" s="95" t="str">
        <f t="shared" si="149"/>
        <v/>
      </c>
      <c r="T820" s="3" t="str">
        <f t="shared" si="150"/>
        <v/>
      </c>
      <c r="U820" s="12" t="str">
        <f t="shared" si="151"/>
        <v/>
      </c>
      <c r="V820" s="95" t="str">
        <f t="shared" si="152"/>
        <v/>
      </c>
      <c r="W820" s="95" t="str">
        <f t="shared" si="153"/>
        <v/>
      </c>
      <c r="X820" s="95" t="str">
        <f t="shared" si="154"/>
        <v/>
      </c>
      <c r="Y820" s="95" t="str">
        <f>IF(T820&lt;&gt;"",SUM($X$10:X820),"")</f>
        <v/>
      </c>
      <c r="Z820" s="95" t="str">
        <f t="shared" si="155"/>
        <v/>
      </c>
    </row>
    <row r="821" spans="1:26">
      <c r="A821" s="3" t="str">
        <f t="shared" si="144"/>
        <v/>
      </c>
      <c r="B821" s="12" t="str">
        <f t="shared" si="145"/>
        <v/>
      </c>
      <c r="C821" s="95" t="str">
        <f t="shared" si="146"/>
        <v/>
      </c>
      <c r="D821" s="95" t="str">
        <f t="shared" si="147"/>
        <v/>
      </c>
      <c r="E821" s="95" t="str">
        <f t="shared" si="148"/>
        <v/>
      </c>
      <c r="F821" s="95" t="str">
        <f>IF(A821&lt;&gt;"",SUM($E$10:E821),"")</f>
        <v/>
      </c>
      <c r="G821" s="95" t="str">
        <f t="shared" si="149"/>
        <v/>
      </c>
      <c r="T821" s="3" t="str">
        <f t="shared" si="150"/>
        <v/>
      </c>
      <c r="U821" s="12" t="str">
        <f t="shared" si="151"/>
        <v/>
      </c>
      <c r="V821" s="95" t="str">
        <f t="shared" si="152"/>
        <v/>
      </c>
      <c r="W821" s="95" t="str">
        <f t="shared" si="153"/>
        <v/>
      </c>
      <c r="X821" s="95" t="str">
        <f t="shared" si="154"/>
        <v/>
      </c>
      <c r="Y821" s="95" t="str">
        <f>IF(T821&lt;&gt;"",SUM($X$10:X821),"")</f>
        <v/>
      </c>
      <c r="Z821" s="95" t="str">
        <f t="shared" si="155"/>
        <v/>
      </c>
    </row>
    <row r="822" spans="1:26">
      <c r="A822" s="3" t="str">
        <f t="shared" si="144"/>
        <v/>
      </c>
      <c r="B822" s="12" t="str">
        <f t="shared" si="145"/>
        <v/>
      </c>
      <c r="C822" s="95" t="str">
        <f t="shared" si="146"/>
        <v/>
      </c>
      <c r="D822" s="95" t="str">
        <f t="shared" si="147"/>
        <v/>
      </c>
      <c r="E822" s="95" t="str">
        <f t="shared" si="148"/>
        <v/>
      </c>
      <c r="F822" s="95" t="str">
        <f>IF(A822&lt;&gt;"",SUM($E$10:E822),"")</f>
        <v/>
      </c>
      <c r="G822" s="95" t="str">
        <f t="shared" si="149"/>
        <v/>
      </c>
      <c r="T822" s="3" t="str">
        <f t="shared" si="150"/>
        <v/>
      </c>
      <c r="U822" s="12" t="str">
        <f t="shared" si="151"/>
        <v/>
      </c>
      <c r="V822" s="95" t="str">
        <f t="shared" si="152"/>
        <v/>
      </c>
      <c r="W822" s="95" t="str">
        <f t="shared" si="153"/>
        <v/>
      </c>
      <c r="X822" s="95" t="str">
        <f t="shared" si="154"/>
        <v/>
      </c>
      <c r="Y822" s="95" t="str">
        <f>IF(T822&lt;&gt;"",SUM($X$10:X822),"")</f>
        <v/>
      </c>
      <c r="Z822" s="95" t="str">
        <f t="shared" si="155"/>
        <v/>
      </c>
    </row>
    <row r="823" spans="1:26">
      <c r="A823" s="3" t="str">
        <f t="shared" si="144"/>
        <v/>
      </c>
      <c r="B823" s="12" t="str">
        <f t="shared" si="145"/>
        <v/>
      </c>
      <c r="C823" s="95" t="str">
        <f t="shared" si="146"/>
        <v/>
      </c>
      <c r="D823" s="95" t="str">
        <f t="shared" si="147"/>
        <v/>
      </c>
      <c r="E823" s="95" t="str">
        <f t="shared" si="148"/>
        <v/>
      </c>
      <c r="F823" s="95" t="str">
        <f>IF(A823&lt;&gt;"",SUM($E$10:E823),"")</f>
        <v/>
      </c>
      <c r="G823" s="95" t="str">
        <f t="shared" si="149"/>
        <v/>
      </c>
      <c r="T823" s="3" t="str">
        <f t="shared" si="150"/>
        <v/>
      </c>
      <c r="U823" s="12" t="str">
        <f t="shared" si="151"/>
        <v/>
      </c>
      <c r="V823" s="95" t="str">
        <f t="shared" si="152"/>
        <v/>
      </c>
      <c r="W823" s="95" t="str">
        <f t="shared" si="153"/>
        <v/>
      </c>
      <c r="X823" s="95" t="str">
        <f t="shared" si="154"/>
        <v/>
      </c>
      <c r="Y823" s="95" t="str">
        <f>IF(T823&lt;&gt;"",SUM($X$10:X823),"")</f>
        <v/>
      </c>
      <c r="Z823" s="95" t="str">
        <f t="shared" si="155"/>
        <v/>
      </c>
    </row>
    <row r="824" spans="1:26">
      <c r="A824" s="3" t="str">
        <f t="shared" si="144"/>
        <v/>
      </c>
      <c r="B824" s="12" t="str">
        <f t="shared" si="145"/>
        <v/>
      </c>
      <c r="C824" s="95" t="str">
        <f t="shared" si="146"/>
        <v/>
      </c>
      <c r="D824" s="95" t="str">
        <f t="shared" si="147"/>
        <v/>
      </c>
      <c r="E824" s="95" t="str">
        <f t="shared" si="148"/>
        <v/>
      </c>
      <c r="F824" s="95" t="str">
        <f>IF(A824&lt;&gt;"",SUM($E$10:E824),"")</f>
        <v/>
      </c>
      <c r="G824" s="95" t="str">
        <f t="shared" si="149"/>
        <v/>
      </c>
      <c r="T824" s="3" t="str">
        <f t="shared" si="150"/>
        <v/>
      </c>
      <c r="U824" s="12" t="str">
        <f t="shared" si="151"/>
        <v/>
      </c>
      <c r="V824" s="95" t="str">
        <f t="shared" si="152"/>
        <v/>
      </c>
      <c r="W824" s="95" t="str">
        <f t="shared" si="153"/>
        <v/>
      </c>
      <c r="X824" s="95" t="str">
        <f t="shared" si="154"/>
        <v/>
      </c>
      <c r="Y824" s="95" t="str">
        <f>IF(T824&lt;&gt;"",SUM($X$10:X824),"")</f>
        <v/>
      </c>
      <c r="Z824" s="95" t="str">
        <f t="shared" si="155"/>
        <v/>
      </c>
    </row>
    <row r="825" spans="1:26">
      <c r="A825" s="3" t="str">
        <f t="shared" si="144"/>
        <v/>
      </c>
      <c r="B825" s="12" t="str">
        <f t="shared" si="145"/>
        <v/>
      </c>
      <c r="C825" s="95" t="str">
        <f t="shared" si="146"/>
        <v/>
      </c>
      <c r="D825" s="95" t="str">
        <f t="shared" si="147"/>
        <v/>
      </c>
      <c r="E825" s="95" t="str">
        <f t="shared" si="148"/>
        <v/>
      </c>
      <c r="F825" s="95" t="str">
        <f>IF(A825&lt;&gt;"",SUM($E$10:E825),"")</f>
        <v/>
      </c>
      <c r="G825" s="95" t="str">
        <f t="shared" si="149"/>
        <v/>
      </c>
      <c r="T825" s="3" t="str">
        <f t="shared" si="150"/>
        <v/>
      </c>
      <c r="U825" s="12" t="str">
        <f t="shared" si="151"/>
        <v/>
      </c>
      <c r="V825" s="95" t="str">
        <f t="shared" si="152"/>
        <v/>
      </c>
      <c r="W825" s="95" t="str">
        <f t="shared" si="153"/>
        <v/>
      </c>
      <c r="X825" s="95" t="str">
        <f t="shared" si="154"/>
        <v/>
      </c>
      <c r="Y825" s="95" t="str">
        <f>IF(T825&lt;&gt;"",SUM($X$10:X825),"")</f>
        <v/>
      </c>
      <c r="Z825" s="95" t="str">
        <f t="shared" si="155"/>
        <v/>
      </c>
    </row>
    <row r="826" spans="1:26">
      <c r="A826" s="3" t="str">
        <f t="shared" si="144"/>
        <v/>
      </c>
      <c r="B826" s="12" t="str">
        <f t="shared" si="145"/>
        <v/>
      </c>
      <c r="C826" s="95" t="str">
        <f t="shared" si="146"/>
        <v/>
      </c>
      <c r="D826" s="95" t="str">
        <f t="shared" si="147"/>
        <v/>
      </c>
      <c r="E826" s="95" t="str">
        <f t="shared" si="148"/>
        <v/>
      </c>
      <c r="F826" s="95" t="str">
        <f>IF(A826&lt;&gt;"",SUM($E$10:E826),"")</f>
        <v/>
      </c>
      <c r="G826" s="95" t="str">
        <f t="shared" si="149"/>
        <v/>
      </c>
      <c r="T826" s="3" t="str">
        <f t="shared" si="150"/>
        <v/>
      </c>
      <c r="U826" s="12" t="str">
        <f t="shared" si="151"/>
        <v/>
      </c>
      <c r="V826" s="95" t="str">
        <f t="shared" si="152"/>
        <v/>
      </c>
      <c r="W826" s="95" t="str">
        <f t="shared" si="153"/>
        <v/>
      </c>
      <c r="X826" s="95" t="str">
        <f t="shared" si="154"/>
        <v/>
      </c>
      <c r="Y826" s="95" t="str">
        <f>IF(T826&lt;&gt;"",SUM($X$10:X826),"")</f>
        <v/>
      </c>
      <c r="Z826" s="95" t="str">
        <f t="shared" si="155"/>
        <v/>
      </c>
    </row>
    <row r="827" spans="1:26">
      <c r="A827" s="3" t="str">
        <f t="shared" si="144"/>
        <v/>
      </c>
      <c r="B827" s="12" t="str">
        <f t="shared" si="145"/>
        <v/>
      </c>
      <c r="C827" s="95" t="str">
        <f t="shared" si="146"/>
        <v/>
      </c>
      <c r="D827" s="95" t="str">
        <f t="shared" si="147"/>
        <v/>
      </c>
      <c r="E827" s="95" t="str">
        <f t="shared" si="148"/>
        <v/>
      </c>
      <c r="F827" s="95" t="str">
        <f>IF(A827&lt;&gt;"",SUM($E$10:E827),"")</f>
        <v/>
      </c>
      <c r="G827" s="95" t="str">
        <f t="shared" si="149"/>
        <v/>
      </c>
      <c r="T827" s="3" t="str">
        <f t="shared" si="150"/>
        <v/>
      </c>
      <c r="U827" s="12" t="str">
        <f t="shared" si="151"/>
        <v/>
      </c>
      <c r="V827" s="95" t="str">
        <f t="shared" si="152"/>
        <v/>
      </c>
      <c r="W827" s="95" t="str">
        <f t="shared" si="153"/>
        <v/>
      </c>
      <c r="X827" s="95" t="str">
        <f t="shared" si="154"/>
        <v/>
      </c>
      <c r="Y827" s="95" t="str">
        <f>IF(T827&lt;&gt;"",SUM($X$10:X827),"")</f>
        <v/>
      </c>
      <c r="Z827" s="95" t="str">
        <f t="shared" si="155"/>
        <v/>
      </c>
    </row>
    <row r="828" spans="1:26">
      <c r="A828" s="3" t="str">
        <f t="shared" si="144"/>
        <v/>
      </c>
      <c r="B828" s="12" t="str">
        <f t="shared" si="145"/>
        <v/>
      </c>
      <c r="C828" s="95" t="str">
        <f t="shared" si="146"/>
        <v/>
      </c>
      <c r="D828" s="95" t="str">
        <f t="shared" si="147"/>
        <v/>
      </c>
      <c r="E828" s="95" t="str">
        <f t="shared" si="148"/>
        <v/>
      </c>
      <c r="F828" s="95" t="str">
        <f>IF(A828&lt;&gt;"",SUM($E$10:E828),"")</f>
        <v/>
      </c>
      <c r="G828" s="95" t="str">
        <f t="shared" si="149"/>
        <v/>
      </c>
      <c r="T828" s="3" t="str">
        <f t="shared" si="150"/>
        <v/>
      </c>
      <c r="U828" s="12" t="str">
        <f t="shared" si="151"/>
        <v/>
      </c>
      <c r="V828" s="95" t="str">
        <f t="shared" si="152"/>
        <v/>
      </c>
      <c r="W828" s="95" t="str">
        <f t="shared" si="153"/>
        <v/>
      </c>
      <c r="X828" s="95" t="str">
        <f t="shared" si="154"/>
        <v/>
      </c>
      <c r="Y828" s="95" t="str">
        <f>IF(T828&lt;&gt;"",SUM($X$10:X828),"")</f>
        <v/>
      </c>
      <c r="Z828" s="95" t="str">
        <f t="shared" si="155"/>
        <v/>
      </c>
    </row>
    <row r="829" spans="1:26">
      <c r="A829" s="3" t="str">
        <f t="shared" si="144"/>
        <v/>
      </c>
      <c r="B829" s="12" t="str">
        <f t="shared" si="145"/>
        <v/>
      </c>
      <c r="C829" s="95" t="str">
        <f t="shared" si="146"/>
        <v/>
      </c>
      <c r="D829" s="95" t="str">
        <f t="shared" si="147"/>
        <v/>
      </c>
      <c r="E829" s="95" t="str">
        <f t="shared" si="148"/>
        <v/>
      </c>
      <c r="F829" s="95" t="str">
        <f>IF(A829&lt;&gt;"",SUM($E$10:E829),"")</f>
        <v/>
      </c>
      <c r="G829" s="95" t="str">
        <f t="shared" si="149"/>
        <v/>
      </c>
      <c r="T829" s="3" t="str">
        <f t="shared" si="150"/>
        <v/>
      </c>
      <c r="U829" s="12" t="str">
        <f t="shared" si="151"/>
        <v/>
      </c>
      <c r="V829" s="95" t="str">
        <f t="shared" si="152"/>
        <v/>
      </c>
      <c r="W829" s="95" t="str">
        <f t="shared" si="153"/>
        <v/>
      </c>
      <c r="X829" s="95" t="str">
        <f t="shared" si="154"/>
        <v/>
      </c>
      <c r="Y829" s="95" t="str">
        <f>IF(T829&lt;&gt;"",SUM($X$10:X829),"")</f>
        <v/>
      </c>
      <c r="Z829" s="95" t="str">
        <f t="shared" si="155"/>
        <v/>
      </c>
    </row>
    <row r="830" spans="1:26">
      <c r="A830" s="3" t="str">
        <f t="shared" si="144"/>
        <v/>
      </c>
      <c r="B830" s="12" t="str">
        <f t="shared" si="145"/>
        <v/>
      </c>
      <c r="C830" s="95" t="str">
        <f t="shared" si="146"/>
        <v/>
      </c>
      <c r="D830" s="95" t="str">
        <f t="shared" si="147"/>
        <v/>
      </c>
      <c r="E830" s="95" t="str">
        <f t="shared" si="148"/>
        <v/>
      </c>
      <c r="F830" s="95" t="str">
        <f>IF(A830&lt;&gt;"",SUM($E$10:E830),"")</f>
        <v/>
      </c>
      <c r="G830" s="95" t="str">
        <f t="shared" si="149"/>
        <v/>
      </c>
      <c r="T830" s="3" t="str">
        <f t="shared" si="150"/>
        <v/>
      </c>
      <c r="U830" s="12" t="str">
        <f t="shared" si="151"/>
        <v/>
      </c>
      <c r="V830" s="95" t="str">
        <f t="shared" si="152"/>
        <v/>
      </c>
      <c r="W830" s="95" t="str">
        <f t="shared" si="153"/>
        <v/>
      </c>
      <c r="X830" s="95" t="str">
        <f t="shared" si="154"/>
        <v/>
      </c>
      <c r="Y830" s="95" t="str">
        <f>IF(T830&lt;&gt;"",SUM($X$10:X830),"")</f>
        <v/>
      </c>
      <c r="Z830" s="95" t="str">
        <f t="shared" si="155"/>
        <v/>
      </c>
    </row>
    <row r="831" spans="1:26">
      <c r="A831" s="3" t="str">
        <f t="shared" si="144"/>
        <v/>
      </c>
      <c r="B831" s="12" t="str">
        <f t="shared" si="145"/>
        <v/>
      </c>
      <c r="C831" s="95" t="str">
        <f t="shared" si="146"/>
        <v/>
      </c>
      <c r="D831" s="95" t="str">
        <f t="shared" si="147"/>
        <v/>
      </c>
      <c r="E831" s="95" t="str">
        <f t="shared" si="148"/>
        <v/>
      </c>
      <c r="F831" s="95" t="str">
        <f>IF(A831&lt;&gt;"",SUM($E$10:E831),"")</f>
        <v/>
      </c>
      <c r="G831" s="95" t="str">
        <f t="shared" si="149"/>
        <v/>
      </c>
      <c r="T831" s="3" t="str">
        <f t="shared" si="150"/>
        <v/>
      </c>
      <c r="U831" s="12" t="str">
        <f t="shared" si="151"/>
        <v/>
      </c>
      <c r="V831" s="95" t="str">
        <f t="shared" si="152"/>
        <v/>
      </c>
      <c r="W831" s="95" t="str">
        <f t="shared" si="153"/>
        <v/>
      </c>
      <c r="X831" s="95" t="str">
        <f t="shared" si="154"/>
        <v/>
      </c>
      <c r="Y831" s="95" t="str">
        <f>IF(T831&lt;&gt;"",SUM($X$10:X831),"")</f>
        <v/>
      </c>
      <c r="Z831" s="95" t="str">
        <f t="shared" si="155"/>
        <v/>
      </c>
    </row>
    <row r="832" spans="1:26">
      <c r="A832" s="3" t="str">
        <f t="shared" si="144"/>
        <v/>
      </c>
      <c r="B832" s="12" t="str">
        <f t="shared" si="145"/>
        <v/>
      </c>
      <c r="C832" s="95" t="str">
        <f t="shared" si="146"/>
        <v/>
      </c>
      <c r="D832" s="95" t="str">
        <f t="shared" si="147"/>
        <v/>
      </c>
      <c r="E832" s="95" t="str">
        <f t="shared" si="148"/>
        <v/>
      </c>
      <c r="F832" s="95" t="str">
        <f>IF(A832&lt;&gt;"",SUM($E$10:E832),"")</f>
        <v/>
      </c>
      <c r="G832" s="95" t="str">
        <f t="shared" si="149"/>
        <v/>
      </c>
      <c r="T832" s="3" t="str">
        <f t="shared" si="150"/>
        <v/>
      </c>
      <c r="U832" s="12" t="str">
        <f t="shared" si="151"/>
        <v/>
      </c>
      <c r="V832" s="95" t="str">
        <f t="shared" si="152"/>
        <v/>
      </c>
      <c r="W832" s="95" t="str">
        <f t="shared" si="153"/>
        <v/>
      </c>
      <c r="X832" s="95" t="str">
        <f t="shared" si="154"/>
        <v/>
      </c>
      <c r="Y832" s="95" t="str">
        <f>IF(T832&lt;&gt;"",SUM($X$10:X832),"")</f>
        <v/>
      </c>
      <c r="Z832" s="95" t="str">
        <f t="shared" si="155"/>
        <v/>
      </c>
    </row>
    <row r="833" spans="1:26">
      <c r="A833" s="3" t="str">
        <f t="shared" si="144"/>
        <v/>
      </c>
      <c r="B833" s="12" t="str">
        <f t="shared" si="145"/>
        <v/>
      </c>
      <c r="C833" s="95" t="str">
        <f t="shared" si="146"/>
        <v/>
      </c>
      <c r="D833" s="95" t="str">
        <f t="shared" si="147"/>
        <v/>
      </c>
      <c r="E833" s="95" t="str">
        <f t="shared" si="148"/>
        <v/>
      </c>
      <c r="F833" s="95" t="str">
        <f>IF(A833&lt;&gt;"",SUM($E$10:E833),"")</f>
        <v/>
      </c>
      <c r="G833" s="95" t="str">
        <f t="shared" si="149"/>
        <v/>
      </c>
      <c r="T833" s="3" t="str">
        <f t="shared" si="150"/>
        <v/>
      </c>
      <c r="U833" s="12" t="str">
        <f t="shared" si="151"/>
        <v/>
      </c>
      <c r="V833" s="95" t="str">
        <f t="shared" si="152"/>
        <v/>
      </c>
      <c r="W833" s="95" t="str">
        <f t="shared" si="153"/>
        <v/>
      </c>
      <c r="X833" s="95" t="str">
        <f t="shared" si="154"/>
        <v/>
      </c>
      <c r="Y833" s="95" t="str">
        <f>IF(T833&lt;&gt;"",SUM($X$10:X833),"")</f>
        <v/>
      </c>
      <c r="Z833" s="95" t="str">
        <f t="shared" si="155"/>
        <v/>
      </c>
    </row>
    <row r="834" spans="1:26">
      <c r="A834" s="3" t="str">
        <f t="shared" si="144"/>
        <v/>
      </c>
      <c r="B834" s="12" t="str">
        <f t="shared" si="145"/>
        <v/>
      </c>
      <c r="C834" s="95" t="str">
        <f t="shared" si="146"/>
        <v/>
      </c>
      <c r="D834" s="95" t="str">
        <f t="shared" si="147"/>
        <v/>
      </c>
      <c r="E834" s="95" t="str">
        <f t="shared" si="148"/>
        <v/>
      </c>
      <c r="F834" s="95" t="str">
        <f>IF(A834&lt;&gt;"",SUM($E$10:E834),"")</f>
        <v/>
      </c>
      <c r="G834" s="95" t="str">
        <f t="shared" si="149"/>
        <v/>
      </c>
      <c r="T834" s="3" t="str">
        <f t="shared" si="150"/>
        <v/>
      </c>
      <c r="U834" s="12" t="str">
        <f t="shared" si="151"/>
        <v/>
      </c>
      <c r="V834" s="95" t="str">
        <f t="shared" si="152"/>
        <v/>
      </c>
      <c r="W834" s="95" t="str">
        <f t="shared" si="153"/>
        <v/>
      </c>
      <c r="X834" s="95" t="str">
        <f t="shared" si="154"/>
        <v/>
      </c>
      <c r="Y834" s="95" t="str">
        <f>IF(T834&lt;&gt;"",SUM($X$10:X834),"")</f>
        <v/>
      </c>
      <c r="Z834" s="95" t="str">
        <f t="shared" si="155"/>
        <v/>
      </c>
    </row>
    <row r="835" spans="1:26">
      <c r="A835" s="3" t="str">
        <f t="shared" si="144"/>
        <v/>
      </c>
      <c r="B835" s="12" t="str">
        <f t="shared" si="145"/>
        <v/>
      </c>
      <c r="C835" s="95" t="str">
        <f t="shared" si="146"/>
        <v/>
      </c>
      <c r="D835" s="95" t="str">
        <f t="shared" si="147"/>
        <v/>
      </c>
      <c r="E835" s="95" t="str">
        <f t="shared" si="148"/>
        <v/>
      </c>
      <c r="F835" s="95" t="str">
        <f>IF(A835&lt;&gt;"",SUM($E$10:E835),"")</f>
        <v/>
      </c>
      <c r="G835" s="95" t="str">
        <f t="shared" si="149"/>
        <v/>
      </c>
      <c r="T835" s="3" t="str">
        <f t="shared" si="150"/>
        <v/>
      </c>
      <c r="U835" s="12" t="str">
        <f t="shared" si="151"/>
        <v/>
      </c>
      <c r="V835" s="95" t="str">
        <f t="shared" si="152"/>
        <v/>
      </c>
      <c r="W835" s="95" t="str">
        <f t="shared" si="153"/>
        <v/>
      </c>
      <c r="X835" s="95" t="str">
        <f t="shared" si="154"/>
        <v/>
      </c>
      <c r="Y835" s="95" t="str">
        <f>IF(T835&lt;&gt;"",SUM($X$10:X835),"")</f>
        <v/>
      </c>
      <c r="Z835" s="95" t="str">
        <f t="shared" si="155"/>
        <v/>
      </c>
    </row>
    <row r="836" spans="1:26">
      <c r="A836" s="3" t="str">
        <f t="shared" si="144"/>
        <v/>
      </c>
      <c r="B836" s="12" t="str">
        <f t="shared" si="145"/>
        <v/>
      </c>
      <c r="C836" s="95" t="str">
        <f t="shared" si="146"/>
        <v/>
      </c>
      <c r="D836" s="95" t="str">
        <f t="shared" si="147"/>
        <v/>
      </c>
      <c r="E836" s="95" t="str">
        <f t="shared" si="148"/>
        <v/>
      </c>
      <c r="F836" s="95" t="str">
        <f>IF(A836&lt;&gt;"",SUM($E$10:E836),"")</f>
        <v/>
      </c>
      <c r="G836" s="95" t="str">
        <f t="shared" si="149"/>
        <v/>
      </c>
      <c r="T836" s="3" t="str">
        <f t="shared" si="150"/>
        <v/>
      </c>
      <c r="U836" s="12" t="str">
        <f t="shared" si="151"/>
        <v/>
      </c>
      <c r="V836" s="95" t="str">
        <f t="shared" si="152"/>
        <v/>
      </c>
      <c r="W836" s="95" t="str">
        <f t="shared" si="153"/>
        <v/>
      </c>
      <c r="X836" s="95" t="str">
        <f t="shared" si="154"/>
        <v/>
      </c>
      <c r="Y836" s="95" t="str">
        <f>IF(T836&lt;&gt;"",SUM($X$10:X836),"")</f>
        <v/>
      </c>
      <c r="Z836" s="95" t="str">
        <f t="shared" si="155"/>
        <v/>
      </c>
    </row>
    <row r="837" spans="1:26">
      <c r="A837" s="3" t="str">
        <f t="shared" si="144"/>
        <v/>
      </c>
      <c r="B837" s="12" t="str">
        <f t="shared" si="145"/>
        <v/>
      </c>
      <c r="C837" s="95" t="str">
        <f t="shared" si="146"/>
        <v/>
      </c>
      <c r="D837" s="95" t="str">
        <f t="shared" si="147"/>
        <v/>
      </c>
      <c r="E837" s="95" t="str">
        <f t="shared" si="148"/>
        <v/>
      </c>
      <c r="F837" s="95" t="str">
        <f>IF(A837&lt;&gt;"",SUM($E$10:E837),"")</f>
        <v/>
      </c>
      <c r="G837" s="95" t="str">
        <f t="shared" si="149"/>
        <v/>
      </c>
      <c r="T837" s="3" t="str">
        <f t="shared" si="150"/>
        <v/>
      </c>
      <c r="U837" s="12" t="str">
        <f t="shared" si="151"/>
        <v/>
      </c>
      <c r="V837" s="95" t="str">
        <f t="shared" si="152"/>
        <v/>
      </c>
      <c r="W837" s="95" t="str">
        <f t="shared" si="153"/>
        <v/>
      </c>
      <c r="X837" s="95" t="str">
        <f t="shared" si="154"/>
        <v/>
      </c>
      <c r="Y837" s="95" t="str">
        <f>IF(T837&lt;&gt;"",SUM($X$10:X837),"")</f>
        <v/>
      </c>
      <c r="Z837" s="95" t="str">
        <f t="shared" si="155"/>
        <v/>
      </c>
    </row>
    <row r="838" spans="1:26">
      <c r="A838" s="3" t="str">
        <f t="shared" si="144"/>
        <v/>
      </c>
      <c r="B838" s="12" t="str">
        <f t="shared" si="145"/>
        <v/>
      </c>
      <c r="C838" s="95" t="str">
        <f t="shared" si="146"/>
        <v/>
      </c>
      <c r="D838" s="95" t="str">
        <f t="shared" si="147"/>
        <v/>
      </c>
      <c r="E838" s="95" t="str">
        <f t="shared" si="148"/>
        <v/>
      </c>
      <c r="F838" s="95" t="str">
        <f>IF(A838&lt;&gt;"",SUM($E$10:E838),"")</f>
        <v/>
      </c>
      <c r="G838" s="95" t="str">
        <f t="shared" si="149"/>
        <v/>
      </c>
      <c r="T838" s="3" t="str">
        <f t="shared" si="150"/>
        <v/>
      </c>
      <c r="U838" s="12" t="str">
        <f t="shared" si="151"/>
        <v/>
      </c>
      <c r="V838" s="95" t="str">
        <f t="shared" si="152"/>
        <v/>
      </c>
      <c r="W838" s="95" t="str">
        <f t="shared" si="153"/>
        <v/>
      </c>
      <c r="X838" s="95" t="str">
        <f t="shared" si="154"/>
        <v/>
      </c>
      <c r="Y838" s="95" t="str">
        <f>IF(T838&lt;&gt;"",SUM($X$10:X838),"")</f>
        <v/>
      </c>
      <c r="Z838" s="95" t="str">
        <f t="shared" si="155"/>
        <v/>
      </c>
    </row>
    <row r="839" spans="1:26">
      <c r="A839" s="3" t="str">
        <f t="shared" si="144"/>
        <v/>
      </c>
      <c r="B839" s="12" t="str">
        <f t="shared" si="145"/>
        <v/>
      </c>
      <c r="C839" s="95" t="str">
        <f t="shared" si="146"/>
        <v/>
      </c>
      <c r="D839" s="95" t="str">
        <f t="shared" si="147"/>
        <v/>
      </c>
      <c r="E839" s="95" t="str">
        <f t="shared" si="148"/>
        <v/>
      </c>
      <c r="F839" s="95" t="str">
        <f>IF(A839&lt;&gt;"",SUM($E$10:E839),"")</f>
        <v/>
      </c>
      <c r="G839" s="95" t="str">
        <f t="shared" si="149"/>
        <v/>
      </c>
      <c r="T839" s="3" t="str">
        <f t="shared" si="150"/>
        <v/>
      </c>
      <c r="U839" s="12" t="str">
        <f t="shared" si="151"/>
        <v/>
      </c>
      <c r="V839" s="95" t="str">
        <f t="shared" si="152"/>
        <v/>
      </c>
      <c r="W839" s="95" t="str">
        <f t="shared" si="153"/>
        <v/>
      </c>
      <c r="X839" s="95" t="str">
        <f t="shared" si="154"/>
        <v/>
      </c>
      <c r="Y839" s="95" t="str">
        <f>IF(T839&lt;&gt;"",SUM($X$10:X839),"")</f>
        <v/>
      </c>
      <c r="Z839" s="95" t="str">
        <f t="shared" si="155"/>
        <v/>
      </c>
    </row>
    <row r="840" spans="1:26">
      <c r="A840" s="3" t="str">
        <f t="shared" si="144"/>
        <v/>
      </c>
      <c r="B840" s="12" t="str">
        <f t="shared" si="145"/>
        <v/>
      </c>
      <c r="C840" s="95" t="str">
        <f t="shared" si="146"/>
        <v/>
      </c>
      <c r="D840" s="95" t="str">
        <f t="shared" si="147"/>
        <v/>
      </c>
      <c r="E840" s="95" t="str">
        <f t="shared" si="148"/>
        <v/>
      </c>
      <c r="F840" s="95" t="str">
        <f>IF(A840&lt;&gt;"",SUM($E$10:E840),"")</f>
        <v/>
      </c>
      <c r="G840" s="95" t="str">
        <f t="shared" si="149"/>
        <v/>
      </c>
      <c r="T840" s="3" t="str">
        <f t="shared" si="150"/>
        <v/>
      </c>
      <c r="U840" s="12" t="str">
        <f t="shared" si="151"/>
        <v/>
      </c>
      <c r="V840" s="95" t="str">
        <f t="shared" si="152"/>
        <v/>
      </c>
      <c r="W840" s="95" t="str">
        <f t="shared" si="153"/>
        <v/>
      </c>
      <c r="X840" s="95" t="str">
        <f t="shared" si="154"/>
        <v/>
      </c>
      <c r="Y840" s="95" t="str">
        <f>IF(T840&lt;&gt;"",SUM($X$10:X840),"")</f>
        <v/>
      </c>
      <c r="Z840" s="95" t="str">
        <f t="shared" si="155"/>
        <v/>
      </c>
    </row>
    <row r="841" spans="1:26">
      <c r="A841" s="3" t="str">
        <f t="shared" si="144"/>
        <v/>
      </c>
      <c r="B841" s="12" t="str">
        <f t="shared" si="145"/>
        <v/>
      </c>
      <c r="C841" s="95" t="str">
        <f t="shared" si="146"/>
        <v/>
      </c>
      <c r="D841" s="95" t="str">
        <f t="shared" si="147"/>
        <v/>
      </c>
      <c r="E841" s="95" t="str">
        <f t="shared" si="148"/>
        <v/>
      </c>
      <c r="F841" s="95" t="str">
        <f>IF(A841&lt;&gt;"",SUM($E$10:E841),"")</f>
        <v/>
      </c>
      <c r="G841" s="95" t="str">
        <f t="shared" si="149"/>
        <v/>
      </c>
      <c r="T841" s="3" t="str">
        <f t="shared" si="150"/>
        <v/>
      </c>
      <c r="U841" s="12" t="str">
        <f t="shared" si="151"/>
        <v/>
      </c>
      <c r="V841" s="95" t="str">
        <f t="shared" si="152"/>
        <v/>
      </c>
      <c r="W841" s="95" t="str">
        <f t="shared" si="153"/>
        <v/>
      </c>
      <c r="X841" s="95" t="str">
        <f t="shared" si="154"/>
        <v/>
      </c>
      <c r="Y841" s="95" t="str">
        <f>IF(T841&lt;&gt;"",SUM($X$10:X841),"")</f>
        <v/>
      </c>
      <c r="Z841" s="95" t="str">
        <f t="shared" si="155"/>
        <v/>
      </c>
    </row>
    <row r="842" spans="1:26">
      <c r="A842" s="3" t="str">
        <f t="shared" si="144"/>
        <v/>
      </c>
      <c r="B842" s="12" t="str">
        <f t="shared" si="145"/>
        <v/>
      </c>
      <c r="C842" s="95" t="str">
        <f t="shared" si="146"/>
        <v/>
      </c>
      <c r="D842" s="95" t="str">
        <f t="shared" si="147"/>
        <v/>
      </c>
      <c r="E842" s="95" t="str">
        <f t="shared" si="148"/>
        <v/>
      </c>
      <c r="F842" s="95" t="str">
        <f>IF(A842&lt;&gt;"",SUM($E$10:E842),"")</f>
        <v/>
      </c>
      <c r="G842" s="95" t="str">
        <f t="shared" si="149"/>
        <v/>
      </c>
      <c r="T842" s="3" t="str">
        <f t="shared" si="150"/>
        <v/>
      </c>
      <c r="U842" s="12" t="str">
        <f t="shared" si="151"/>
        <v/>
      </c>
      <c r="V842" s="95" t="str">
        <f t="shared" si="152"/>
        <v/>
      </c>
      <c r="W842" s="95" t="str">
        <f t="shared" si="153"/>
        <v/>
      </c>
      <c r="X842" s="95" t="str">
        <f t="shared" si="154"/>
        <v/>
      </c>
      <c r="Y842" s="95" t="str">
        <f>IF(T842&lt;&gt;"",SUM($X$10:X842),"")</f>
        <v/>
      </c>
      <c r="Z842" s="95" t="str">
        <f t="shared" si="155"/>
        <v/>
      </c>
    </row>
    <row r="843" spans="1:26">
      <c r="A843" s="3" t="str">
        <f t="shared" si="144"/>
        <v/>
      </c>
      <c r="B843" s="12" t="str">
        <f t="shared" si="145"/>
        <v/>
      </c>
      <c r="C843" s="95" t="str">
        <f t="shared" si="146"/>
        <v/>
      </c>
      <c r="D843" s="95" t="str">
        <f t="shared" si="147"/>
        <v/>
      </c>
      <c r="E843" s="95" t="str">
        <f t="shared" si="148"/>
        <v/>
      </c>
      <c r="F843" s="95" t="str">
        <f>IF(A843&lt;&gt;"",SUM($E$10:E843),"")</f>
        <v/>
      </c>
      <c r="G843" s="95" t="str">
        <f t="shared" si="149"/>
        <v/>
      </c>
      <c r="T843" s="3" t="str">
        <f t="shared" si="150"/>
        <v/>
      </c>
      <c r="U843" s="12" t="str">
        <f t="shared" si="151"/>
        <v/>
      </c>
      <c r="V843" s="95" t="str">
        <f t="shared" si="152"/>
        <v/>
      </c>
      <c r="W843" s="95" t="str">
        <f t="shared" si="153"/>
        <v/>
      </c>
      <c r="X843" s="95" t="str">
        <f t="shared" si="154"/>
        <v/>
      </c>
      <c r="Y843" s="95" t="str">
        <f>IF(T843&lt;&gt;"",SUM($X$10:X843),"")</f>
        <v/>
      </c>
      <c r="Z843" s="95" t="str">
        <f t="shared" si="155"/>
        <v/>
      </c>
    </row>
    <row r="844" spans="1:26">
      <c r="A844" s="3" t="str">
        <f t="shared" ref="A844:A907" si="156">IF(A843&lt;$G$4,A843+1,"")</f>
        <v/>
      </c>
      <c r="B844" s="12" t="str">
        <f t="shared" ref="B844:B907" si="157">IF(A844&lt;&gt;"",EDATE($C$7,A844*12/$G$3),"")</f>
        <v/>
      </c>
      <c r="C844" s="95" t="str">
        <f t="shared" ref="C844:C907" si="158">IF(A844&lt;&gt;"",$G$6,"")</f>
        <v/>
      </c>
      <c r="D844" s="95" t="str">
        <f t="shared" ref="D844:D907" si="159">IF(A844&lt;&gt;"",G843*$G$5,"")</f>
        <v/>
      </c>
      <c r="E844" s="95" t="str">
        <f t="shared" ref="E844:E907" si="160">IF(A844&lt;&gt;"",C844-D844,"")</f>
        <v/>
      </c>
      <c r="F844" s="95" t="str">
        <f>IF(A844&lt;&gt;"",SUM($E$10:E844),"")</f>
        <v/>
      </c>
      <c r="G844" s="95" t="str">
        <f t="shared" ref="G844:G907" si="161">IF(A844&lt;&gt;"",G843-E844,"")</f>
        <v/>
      </c>
      <c r="T844" s="3" t="str">
        <f t="shared" ref="T844:T907" si="162">IF(T843&lt;$G$4,T843+1,"")</f>
        <v/>
      </c>
      <c r="U844" s="12" t="str">
        <f t="shared" ref="U844:U907" si="163">IF(T844&lt;&gt;"",EDATE($C$7,T844*12/$G$3),"")</f>
        <v/>
      </c>
      <c r="V844" s="95" t="str">
        <f t="shared" ref="V844:V907" si="164">IF(T844&lt;&gt;"",$G$6,"")</f>
        <v/>
      </c>
      <c r="W844" s="95" t="str">
        <f t="shared" ref="W844:W907" si="165">IF(T844&lt;&gt;"",Z843*$Z$5,"")</f>
        <v/>
      </c>
      <c r="X844" s="95" t="str">
        <f t="shared" ref="X844:X907" si="166">IF(T844&lt;&gt;"",V844-W844,"")</f>
        <v/>
      </c>
      <c r="Y844" s="95" t="str">
        <f>IF(T844&lt;&gt;"",SUM($X$10:X844),"")</f>
        <v/>
      </c>
      <c r="Z844" s="95" t="str">
        <f t="shared" ref="Z844:Z907" si="167">IF(T844&lt;&gt;"",Z843-X844,"")</f>
        <v/>
      </c>
    </row>
    <row r="845" spans="1:26">
      <c r="A845" s="3" t="str">
        <f t="shared" si="156"/>
        <v/>
      </c>
      <c r="B845" s="12" t="str">
        <f t="shared" si="157"/>
        <v/>
      </c>
      <c r="C845" s="95" t="str">
        <f t="shared" si="158"/>
        <v/>
      </c>
      <c r="D845" s="95" t="str">
        <f t="shared" si="159"/>
        <v/>
      </c>
      <c r="E845" s="95" t="str">
        <f t="shared" si="160"/>
        <v/>
      </c>
      <c r="F845" s="95" t="str">
        <f>IF(A845&lt;&gt;"",SUM($E$10:E845),"")</f>
        <v/>
      </c>
      <c r="G845" s="95" t="str">
        <f t="shared" si="161"/>
        <v/>
      </c>
      <c r="T845" s="3" t="str">
        <f t="shared" si="162"/>
        <v/>
      </c>
      <c r="U845" s="12" t="str">
        <f t="shared" si="163"/>
        <v/>
      </c>
      <c r="V845" s="95" t="str">
        <f t="shared" si="164"/>
        <v/>
      </c>
      <c r="W845" s="95" t="str">
        <f t="shared" si="165"/>
        <v/>
      </c>
      <c r="X845" s="95" t="str">
        <f t="shared" si="166"/>
        <v/>
      </c>
      <c r="Y845" s="95" t="str">
        <f>IF(T845&lt;&gt;"",SUM($X$10:X845),"")</f>
        <v/>
      </c>
      <c r="Z845" s="95" t="str">
        <f t="shared" si="167"/>
        <v/>
      </c>
    </row>
    <row r="846" spans="1:26">
      <c r="A846" s="3" t="str">
        <f t="shared" si="156"/>
        <v/>
      </c>
      <c r="B846" s="12" t="str">
        <f t="shared" si="157"/>
        <v/>
      </c>
      <c r="C846" s="95" t="str">
        <f t="shared" si="158"/>
        <v/>
      </c>
      <c r="D846" s="95" t="str">
        <f t="shared" si="159"/>
        <v/>
      </c>
      <c r="E846" s="95" t="str">
        <f t="shared" si="160"/>
        <v/>
      </c>
      <c r="F846" s="95" t="str">
        <f>IF(A846&lt;&gt;"",SUM($E$10:E846),"")</f>
        <v/>
      </c>
      <c r="G846" s="95" t="str">
        <f t="shared" si="161"/>
        <v/>
      </c>
      <c r="T846" s="3" t="str">
        <f t="shared" si="162"/>
        <v/>
      </c>
      <c r="U846" s="12" t="str">
        <f t="shared" si="163"/>
        <v/>
      </c>
      <c r="V846" s="95" t="str">
        <f t="shared" si="164"/>
        <v/>
      </c>
      <c r="W846" s="95" t="str">
        <f t="shared" si="165"/>
        <v/>
      </c>
      <c r="X846" s="95" t="str">
        <f t="shared" si="166"/>
        <v/>
      </c>
      <c r="Y846" s="95" t="str">
        <f>IF(T846&lt;&gt;"",SUM($X$10:X846),"")</f>
        <v/>
      </c>
      <c r="Z846" s="95" t="str">
        <f t="shared" si="167"/>
        <v/>
      </c>
    </row>
    <row r="847" spans="1:26">
      <c r="A847" s="3" t="str">
        <f t="shared" si="156"/>
        <v/>
      </c>
      <c r="B847" s="12" t="str">
        <f t="shared" si="157"/>
        <v/>
      </c>
      <c r="C847" s="95" t="str">
        <f t="shared" si="158"/>
        <v/>
      </c>
      <c r="D847" s="95" t="str">
        <f t="shared" si="159"/>
        <v/>
      </c>
      <c r="E847" s="95" t="str">
        <f t="shared" si="160"/>
        <v/>
      </c>
      <c r="F847" s="95" t="str">
        <f>IF(A847&lt;&gt;"",SUM($E$10:E847),"")</f>
        <v/>
      </c>
      <c r="G847" s="95" t="str">
        <f t="shared" si="161"/>
        <v/>
      </c>
      <c r="T847" s="3" t="str">
        <f t="shared" si="162"/>
        <v/>
      </c>
      <c r="U847" s="12" t="str">
        <f t="shared" si="163"/>
        <v/>
      </c>
      <c r="V847" s="95" t="str">
        <f t="shared" si="164"/>
        <v/>
      </c>
      <c r="W847" s="95" t="str">
        <f t="shared" si="165"/>
        <v/>
      </c>
      <c r="X847" s="95" t="str">
        <f t="shared" si="166"/>
        <v/>
      </c>
      <c r="Y847" s="95" t="str">
        <f>IF(T847&lt;&gt;"",SUM($X$10:X847),"")</f>
        <v/>
      </c>
      <c r="Z847" s="95" t="str">
        <f t="shared" si="167"/>
        <v/>
      </c>
    </row>
    <row r="848" spans="1:26">
      <c r="A848" s="3" t="str">
        <f t="shared" si="156"/>
        <v/>
      </c>
      <c r="B848" s="12" t="str">
        <f t="shared" si="157"/>
        <v/>
      </c>
      <c r="C848" s="95" t="str">
        <f t="shared" si="158"/>
        <v/>
      </c>
      <c r="D848" s="95" t="str">
        <f t="shared" si="159"/>
        <v/>
      </c>
      <c r="E848" s="95" t="str">
        <f t="shared" si="160"/>
        <v/>
      </c>
      <c r="F848" s="95" t="str">
        <f>IF(A848&lt;&gt;"",SUM($E$10:E848),"")</f>
        <v/>
      </c>
      <c r="G848" s="95" t="str">
        <f t="shared" si="161"/>
        <v/>
      </c>
      <c r="T848" s="3" t="str">
        <f t="shared" si="162"/>
        <v/>
      </c>
      <c r="U848" s="12" t="str">
        <f t="shared" si="163"/>
        <v/>
      </c>
      <c r="V848" s="95" t="str">
        <f t="shared" si="164"/>
        <v/>
      </c>
      <c r="W848" s="95" t="str">
        <f t="shared" si="165"/>
        <v/>
      </c>
      <c r="X848" s="95" t="str">
        <f t="shared" si="166"/>
        <v/>
      </c>
      <c r="Y848" s="95" t="str">
        <f>IF(T848&lt;&gt;"",SUM($X$10:X848),"")</f>
        <v/>
      </c>
      <c r="Z848" s="95" t="str">
        <f t="shared" si="167"/>
        <v/>
      </c>
    </row>
    <row r="849" spans="1:26">
      <c r="A849" s="3" t="str">
        <f t="shared" si="156"/>
        <v/>
      </c>
      <c r="B849" s="12" t="str">
        <f t="shared" si="157"/>
        <v/>
      </c>
      <c r="C849" s="95" t="str">
        <f t="shared" si="158"/>
        <v/>
      </c>
      <c r="D849" s="95" t="str">
        <f t="shared" si="159"/>
        <v/>
      </c>
      <c r="E849" s="95" t="str">
        <f t="shared" si="160"/>
        <v/>
      </c>
      <c r="F849" s="95" t="str">
        <f>IF(A849&lt;&gt;"",SUM($E$10:E849),"")</f>
        <v/>
      </c>
      <c r="G849" s="95" t="str">
        <f t="shared" si="161"/>
        <v/>
      </c>
      <c r="T849" s="3" t="str">
        <f t="shared" si="162"/>
        <v/>
      </c>
      <c r="U849" s="12" t="str">
        <f t="shared" si="163"/>
        <v/>
      </c>
      <c r="V849" s="95" t="str">
        <f t="shared" si="164"/>
        <v/>
      </c>
      <c r="W849" s="95" t="str">
        <f t="shared" si="165"/>
        <v/>
      </c>
      <c r="X849" s="95" t="str">
        <f t="shared" si="166"/>
        <v/>
      </c>
      <c r="Y849" s="95" t="str">
        <f>IF(T849&lt;&gt;"",SUM($X$10:X849),"")</f>
        <v/>
      </c>
      <c r="Z849" s="95" t="str">
        <f t="shared" si="167"/>
        <v/>
      </c>
    </row>
    <row r="850" spans="1:26">
      <c r="A850" s="3" t="str">
        <f t="shared" si="156"/>
        <v/>
      </c>
      <c r="B850" s="12" t="str">
        <f t="shared" si="157"/>
        <v/>
      </c>
      <c r="C850" s="95" t="str">
        <f t="shared" si="158"/>
        <v/>
      </c>
      <c r="D850" s="95" t="str">
        <f t="shared" si="159"/>
        <v/>
      </c>
      <c r="E850" s="95" t="str">
        <f t="shared" si="160"/>
        <v/>
      </c>
      <c r="F850" s="95" t="str">
        <f>IF(A850&lt;&gt;"",SUM($E$10:E850),"")</f>
        <v/>
      </c>
      <c r="G850" s="95" t="str">
        <f t="shared" si="161"/>
        <v/>
      </c>
      <c r="T850" s="3" t="str">
        <f t="shared" si="162"/>
        <v/>
      </c>
      <c r="U850" s="12" t="str">
        <f t="shared" si="163"/>
        <v/>
      </c>
      <c r="V850" s="95" t="str">
        <f t="shared" si="164"/>
        <v/>
      </c>
      <c r="W850" s="95" t="str">
        <f t="shared" si="165"/>
        <v/>
      </c>
      <c r="X850" s="95" t="str">
        <f t="shared" si="166"/>
        <v/>
      </c>
      <c r="Y850" s="95" t="str">
        <f>IF(T850&lt;&gt;"",SUM($X$10:X850),"")</f>
        <v/>
      </c>
      <c r="Z850" s="95" t="str">
        <f t="shared" si="167"/>
        <v/>
      </c>
    </row>
    <row r="851" spans="1:26">
      <c r="A851" s="3" t="str">
        <f t="shared" si="156"/>
        <v/>
      </c>
      <c r="B851" s="12" t="str">
        <f t="shared" si="157"/>
        <v/>
      </c>
      <c r="C851" s="95" t="str">
        <f t="shared" si="158"/>
        <v/>
      </c>
      <c r="D851" s="95" t="str">
        <f t="shared" si="159"/>
        <v/>
      </c>
      <c r="E851" s="95" t="str">
        <f t="shared" si="160"/>
        <v/>
      </c>
      <c r="F851" s="95" t="str">
        <f>IF(A851&lt;&gt;"",SUM($E$10:E851),"")</f>
        <v/>
      </c>
      <c r="G851" s="95" t="str">
        <f t="shared" si="161"/>
        <v/>
      </c>
      <c r="T851" s="3" t="str">
        <f t="shared" si="162"/>
        <v/>
      </c>
      <c r="U851" s="12" t="str">
        <f t="shared" si="163"/>
        <v/>
      </c>
      <c r="V851" s="95" t="str">
        <f t="shared" si="164"/>
        <v/>
      </c>
      <c r="W851" s="95" t="str">
        <f t="shared" si="165"/>
        <v/>
      </c>
      <c r="X851" s="95" t="str">
        <f t="shared" si="166"/>
        <v/>
      </c>
      <c r="Y851" s="95" t="str">
        <f>IF(T851&lt;&gt;"",SUM($X$10:X851),"")</f>
        <v/>
      </c>
      <c r="Z851" s="95" t="str">
        <f t="shared" si="167"/>
        <v/>
      </c>
    </row>
    <row r="852" spans="1:26">
      <c r="A852" s="3" t="str">
        <f t="shared" si="156"/>
        <v/>
      </c>
      <c r="B852" s="12" t="str">
        <f t="shared" si="157"/>
        <v/>
      </c>
      <c r="C852" s="95" t="str">
        <f t="shared" si="158"/>
        <v/>
      </c>
      <c r="D852" s="95" t="str">
        <f t="shared" si="159"/>
        <v/>
      </c>
      <c r="E852" s="95" t="str">
        <f t="shared" si="160"/>
        <v/>
      </c>
      <c r="F852" s="95" t="str">
        <f>IF(A852&lt;&gt;"",SUM($E$10:E852),"")</f>
        <v/>
      </c>
      <c r="G852" s="95" t="str">
        <f t="shared" si="161"/>
        <v/>
      </c>
      <c r="T852" s="3" t="str">
        <f t="shared" si="162"/>
        <v/>
      </c>
      <c r="U852" s="12" t="str">
        <f t="shared" si="163"/>
        <v/>
      </c>
      <c r="V852" s="95" t="str">
        <f t="shared" si="164"/>
        <v/>
      </c>
      <c r="W852" s="95" t="str">
        <f t="shared" si="165"/>
        <v/>
      </c>
      <c r="X852" s="95" t="str">
        <f t="shared" si="166"/>
        <v/>
      </c>
      <c r="Y852" s="95" t="str">
        <f>IF(T852&lt;&gt;"",SUM($X$10:X852),"")</f>
        <v/>
      </c>
      <c r="Z852" s="95" t="str">
        <f t="shared" si="167"/>
        <v/>
      </c>
    </row>
    <row r="853" spans="1:26">
      <c r="A853" s="3" t="str">
        <f t="shared" si="156"/>
        <v/>
      </c>
      <c r="B853" s="12" t="str">
        <f t="shared" si="157"/>
        <v/>
      </c>
      <c r="C853" s="95" t="str">
        <f t="shared" si="158"/>
        <v/>
      </c>
      <c r="D853" s="95" t="str">
        <f t="shared" si="159"/>
        <v/>
      </c>
      <c r="E853" s="95" t="str">
        <f t="shared" si="160"/>
        <v/>
      </c>
      <c r="F853" s="95" t="str">
        <f>IF(A853&lt;&gt;"",SUM($E$10:E853),"")</f>
        <v/>
      </c>
      <c r="G853" s="95" t="str">
        <f t="shared" si="161"/>
        <v/>
      </c>
      <c r="T853" s="3" t="str">
        <f t="shared" si="162"/>
        <v/>
      </c>
      <c r="U853" s="12" t="str">
        <f t="shared" si="163"/>
        <v/>
      </c>
      <c r="V853" s="95" t="str">
        <f t="shared" si="164"/>
        <v/>
      </c>
      <c r="W853" s="95" t="str">
        <f t="shared" si="165"/>
        <v/>
      </c>
      <c r="X853" s="95" t="str">
        <f t="shared" si="166"/>
        <v/>
      </c>
      <c r="Y853" s="95" t="str">
        <f>IF(T853&lt;&gt;"",SUM($X$10:X853),"")</f>
        <v/>
      </c>
      <c r="Z853" s="95" t="str">
        <f t="shared" si="167"/>
        <v/>
      </c>
    </row>
    <row r="854" spans="1:26">
      <c r="A854" s="3" t="str">
        <f t="shared" si="156"/>
        <v/>
      </c>
      <c r="B854" s="12" t="str">
        <f t="shared" si="157"/>
        <v/>
      </c>
      <c r="C854" s="95" t="str">
        <f t="shared" si="158"/>
        <v/>
      </c>
      <c r="D854" s="95" t="str">
        <f t="shared" si="159"/>
        <v/>
      </c>
      <c r="E854" s="95" t="str">
        <f t="shared" si="160"/>
        <v/>
      </c>
      <c r="F854" s="95" t="str">
        <f>IF(A854&lt;&gt;"",SUM($E$10:E854),"")</f>
        <v/>
      </c>
      <c r="G854" s="95" t="str">
        <f t="shared" si="161"/>
        <v/>
      </c>
      <c r="T854" s="3" t="str">
        <f t="shared" si="162"/>
        <v/>
      </c>
      <c r="U854" s="12" t="str">
        <f t="shared" si="163"/>
        <v/>
      </c>
      <c r="V854" s="95" t="str">
        <f t="shared" si="164"/>
        <v/>
      </c>
      <c r="W854" s="95" t="str">
        <f t="shared" si="165"/>
        <v/>
      </c>
      <c r="X854" s="95" t="str">
        <f t="shared" si="166"/>
        <v/>
      </c>
      <c r="Y854" s="95" t="str">
        <f>IF(T854&lt;&gt;"",SUM($X$10:X854),"")</f>
        <v/>
      </c>
      <c r="Z854" s="95" t="str">
        <f t="shared" si="167"/>
        <v/>
      </c>
    </row>
    <row r="855" spans="1:26">
      <c r="A855" s="3" t="str">
        <f t="shared" si="156"/>
        <v/>
      </c>
      <c r="B855" s="12" t="str">
        <f t="shared" si="157"/>
        <v/>
      </c>
      <c r="C855" s="95" t="str">
        <f t="shared" si="158"/>
        <v/>
      </c>
      <c r="D855" s="95" t="str">
        <f t="shared" si="159"/>
        <v/>
      </c>
      <c r="E855" s="95" t="str">
        <f t="shared" si="160"/>
        <v/>
      </c>
      <c r="F855" s="95" t="str">
        <f>IF(A855&lt;&gt;"",SUM($E$10:E855),"")</f>
        <v/>
      </c>
      <c r="G855" s="95" t="str">
        <f t="shared" si="161"/>
        <v/>
      </c>
      <c r="T855" s="3" t="str">
        <f t="shared" si="162"/>
        <v/>
      </c>
      <c r="U855" s="12" t="str">
        <f t="shared" si="163"/>
        <v/>
      </c>
      <c r="V855" s="95" t="str">
        <f t="shared" si="164"/>
        <v/>
      </c>
      <c r="W855" s="95" t="str">
        <f t="shared" si="165"/>
        <v/>
      </c>
      <c r="X855" s="95" t="str">
        <f t="shared" si="166"/>
        <v/>
      </c>
      <c r="Y855" s="95" t="str">
        <f>IF(T855&lt;&gt;"",SUM($X$10:X855),"")</f>
        <v/>
      </c>
      <c r="Z855" s="95" t="str">
        <f t="shared" si="167"/>
        <v/>
      </c>
    </row>
    <row r="856" spans="1:26">
      <c r="A856" s="3" t="str">
        <f t="shared" si="156"/>
        <v/>
      </c>
      <c r="B856" s="12" t="str">
        <f t="shared" si="157"/>
        <v/>
      </c>
      <c r="C856" s="95" t="str">
        <f t="shared" si="158"/>
        <v/>
      </c>
      <c r="D856" s="95" t="str">
        <f t="shared" si="159"/>
        <v/>
      </c>
      <c r="E856" s="95" t="str">
        <f t="shared" si="160"/>
        <v/>
      </c>
      <c r="F856" s="95" t="str">
        <f>IF(A856&lt;&gt;"",SUM($E$10:E856),"")</f>
        <v/>
      </c>
      <c r="G856" s="95" t="str">
        <f t="shared" si="161"/>
        <v/>
      </c>
      <c r="T856" s="3" t="str">
        <f t="shared" si="162"/>
        <v/>
      </c>
      <c r="U856" s="12" t="str">
        <f t="shared" si="163"/>
        <v/>
      </c>
      <c r="V856" s="95" t="str">
        <f t="shared" si="164"/>
        <v/>
      </c>
      <c r="W856" s="95" t="str">
        <f t="shared" si="165"/>
        <v/>
      </c>
      <c r="X856" s="95" t="str">
        <f t="shared" si="166"/>
        <v/>
      </c>
      <c r="Y856" s="95" t="str">
        <f>IF(T856&lt;&gt;"",SUM($X$10:X856),"")</f>
        <v/>
      </c>
      <c r="Z856" s="95" t="str">
        <f t="shared" si="167"/>
        <v/>
      </c>
    </row>
    <row r="857" spans="1:26">
      <c r="A857" s="3" t="str">
        <f t="shared" si="156"/>
        <v/>
      </c>
      <c r="B857" s="12" t="str">
        <f t="shared" si="157"/>
        <v/>
      </c>
      <c r="C857" s="95" t="str">
        <f t="shared" si="158"/>
        <v/>
      </c>
      <c r="D857" s="95" t="str">
        <f t="shared" si="159"/>
        <v/>
      </c>
      <c r="E857" s="95" t="str">
        <f t="shared" si="160"/>
        <v/>
      </c>
      <c r="F857" s="95" t="str">
        <f>IF(A857&lt;&gt;"",SUM($E$10:E857),"")</f>
        <v/>
      </c>
      <c r="G857" s="95" t="str">
        <f t="shared" si="161"/>
        <v/>
      </c>
      <c r="T857" s="3" t="str">
        <f t="shared" si="162"/>
        <v/>
      </c>
      <c r="U857" s="12" t="str">
        <f t="shared" si="163"/>
        <v/>
      </c>
      <c r="V857" s="95" t="str">
        <f t="shared" si="164"/>
        <v/>
      </c>
      <c r="W857" s="95" t="str">
        <f t="shared" si="165"/>
        <v/>
      </c>
      <c r="X857" s="95" t="str">
        <f t="shared" si="166"/>
        <v/>
      </c>
      <c r="Y857" s="95" t="str">
        <f>IF(T857&lt;&gt;"",SUM($X$10:X857),"")</f>
        <v/>
      </c>
      <c r="Z857" s="95" t="str">
        <f t="shared" si="167"/>
        <v/>
      </c>
    </row>
    <row r="858" spans="1:26">
      <c r="A858" s="3" t="str">
        <f t="shared" si="156"/>
        <v/>
      </c>
      <c r="B858" s="12" t="str">
        <f t="shared" si="157"/>
        <v/>
      </c>
      <c r="C858" s="95" t="str">
        <f t="shared" si="158"/>
        <v/>
      </c>
      <c r="D858" s="95" t="str">
        <f t="shared" si="159"/>
        <v/>
      </c>
      <c r="E858" s="95" t="str">
        <f t="shared" si="160"/>
        <v/>
      </c>
      <c r="F858" s="95" t="str">
        <f>IF(A858&lt;&gt;"",SUM($E$10:E858),"")</f>
        <v/>
      </c>
      <c r="G858" s="95" t="str">
        <f t="shared" si="161"/>
        <v/>
      </c>
      <c r="T858" s="3" t="str">
        <f t="shared" si="162"/>
        <v/>
      </c>
      <c r="U858" s="12" t="str">
        <f t="shared" si="163"/>
        <v/>
      </c>
      <c r="V858" s="95" t="str">
        <f t="shared" si="164"/>
        <v/>
      </c>
      <c r="W858" s="95" t="str">
        <f t="shared" si="165"/>
        <v/>
      </c>
      <c r="X858" s="95" t="str">
        <f t="shared" si="166"/>
        <v/>
      </c>
      <c r="Y858" s="95" t="str">
        <f>IF(T858&lt;&gt;"",SUM($X$10:X858),"")</f>
        <v/>
      </c>
      <c r="Z858" s="95" t="str">
        <f t="shared" si="167"/>
        <v/>
      </c>
    </row>
    <row r="859" spans="1:26">
      <c r="A859" s="3" t="str">
        <f t="shared" si="156"/>
        <v/>
      </c>
      <c r="B859" s="12" t="str">
        <f t="shared" si="157"/>
        <v/>
      </c>
      <c r="C859" s="95" t="str">
        <f t="shared" si="158"/>
        <v/>
      </c>
      <c r="D859" s="95" t="str">
        <f t="shared" si="159"/>
        <v/>
      </c>
      <c r="E859" s="95" t="str">
        <f t="shared" si="160"/>
        <v/>
      </c>
      <c r="F859" s="95" t="str">
        <f>IF(A859&lt;&gt;"",SUM($E$10:E859),"")</f>
        <v/>
      </c>
      <c r="G859" s="95" t="str">
        <f t="shared" si="161"/>
        <v/>
      </c>
      <c r="T859" s="3" t="str">
        <f t="shared" si="162"/>
        <v/>
      </c>
      <c r="U859" s="12" t="str">
        <f t="shared" si="163"/>
        <v/>
      </c>
      <c r="V859" s="95" t="str">
        <f t="shared" si="164"/>
        <v/>
      </c>
      <c r="W859" s="95" t="str">
        <f t="shared" si="165"/>
        <v/>
      </c>
      <c r="X859" s="95" t="str">
        <f t="shared" si="166"/>
        <v/>
      </c>
      <c r="Y859" s="95" t="str">
        <f>IF(T859&lt;&gt;"",SUM($X$10:X859),"")</f>
        <v/>
      </c>
      <c r="Z859" s="95" t="str">
        <f t="shared" si="167"/>
        <v/>
      </c>
    </row>
    <row r="860" spans="1:26">
      <c r="A860" s="3" t="str">
        <f t="shared" si="156"/>
        <v/>
      </c>
      <c r="B860" s="12" t="str">
        <f t="shared" si="157"/>
        <v/>
      </c>
      <c r="C860" s="95" t="str">
        <f t="shared" si="158"/>
        <v/>
      </c>
      <c r="D860" s="95" t="str">
        <f t="shared" si="159"/>
        <v/>
      </c>
      <c r="E860" s="95" t="str">
        <f t="shared" si="160"/>
        <v/>
      </c>
      <c r="F860" s="95" t="str">
        <f>IF(A860&lt;&gt;"",SUM($E$10:E860),"")</f>
        <v/>
      </c>
      <c r="G860" s="95" t="str">
        <f t="shared" si="161"/>
        <v/>
      </c>
      <c r="T860" s="3" t="str">
        <f t="shared" si="162"/>
        <v/>
      </c>
      <c r="U860" s="12" t="str">
        <f t="shared" si="163"/>
        <v/>
      </c>
      <c r="V860" s="95" t="str">
        <f t="shared" si="164"/>
        <v/>
      </c>
      <c r="W860" s="95" t="str">
        <f t="shared" si="165"/>
        <v/>
      </c>
      <c r="X860" s="95" t="str">
        <f t="shared" si="166"/>
        <v/>
      </c>
      <c r="Y860" s="95" t="str">
        <f>IF(T860&lt;&gt;"",SUM($X$10:X860),"")</f>
        <v/>
      </c>
      <c r="Z860" s="95" t="str">
        <f t="shared" si="167"/>
        <v/>
      </c>
    </row>
    <row r="861" spans="1:26">
      <c r="A861" s="3" t="str">
        <f t="shared" si="156"/>
        <v/>
      </c>
      <c r="B861" s="12" t="str">
        <f t="shared" si="157"/>
        <v/>
      </c>
      <c r="C861" s="95" t="str">
        <f t="shared" si="158"/>
        <v/>
      </c>
      <c r="D861" s="95" t="str">
        <f t="shared" si="159"/>
        <v/>
      </c>
      <c r="E861" s="95" t="str">
        <f t="shared" si="160"/>
        <v/>
      </c>
      <c r="F861" s="95" t="str">
        <f>IF(A861&lt;&gt;"",SUM($E$10:E861),"")</f>
        <v/>
      </c>
      <c r="G861" s="95" t="str">
        <f t="shared" si="161"/>
        <v/>
      </c>
      <c r="T861" s="3" t="str">
        <f t="shared" si="162"/>
        <v/>
      </c>
      <c r="U861" s="12" t="str">
        <f t="shared" si="163"/>
        <v/>
      </c>
      <c r="V861" s="95" t="str">
        <f t="shared" si="164"/>
        <v/>
      </c>
      <c r="W861" s="95" t="str">
        <f t="shared" si="165"/>
        <v/>
      </c>
      <c r="X861" s="95" t="str">
        <f t="shared" si="166"/>
        <v/>
      </c>
      <c r="Y861" s="95" t="str">
        <f>IF(T861&lt;&gt;"",SUM($X$10:X861),"")</f>
        <v/>
      </c>
      <c r="Z861" s="95" t="str">
        <f t="shared" si="167"/>
        <v/>
      </c>
    </row>
    <row r="862" spans="1:26">
      <c r="A862" s="3" t="str">
        <f t="shared" si="156"/>
        <v/>
      </c>
      <c r="B862" s="12" t="str">
        <f t="shared" si="157"/>
        <v/>
      </c>
      <c r="C862" s="95" t="str">
        <f t="shared" si="158"/>
        <v/>
      </c>
      <c r="D862" s="95" t="str">
        <f t="shared" si="159"/>
        <v/>
      </c>
      <c r="E862" s="95" t="str">
        <f t="shared" si="160"/>
        <v/>
      </c>
      <c r="F862" s="95" t="str">
        <f>IF(A862&lt;&gt;"",SUM($E$10:E862),"")</f>
        <v/>
      </c>
      <c r="G862" s="95" t="str">
        <f t="shared" si="161"/>
        <v/>
      </c>
      <c r="T862" s="3" t="str">
        <f t="shared" si="162"/>
        <v/>
      </c>
      <c r="U862" s="12" t="str">
        <f t="shared" si="163"/>
        <v/>
      </c>
      <c r="V862" s="95" t="str">
        <f t="shared" si="164"/>
        <v/>
      </c>
      <c r="W862" s="95" t="str">
        <f t="shared" si="165"/>
        <v/>
      </c>
      <c r="X862" s="95" t="str">
        <f t="shared" si="166"/>
        <v/>
      </c>
      <c r="Y862" s="95" t="str">
        <f>IF(T862&lt;&gt;"",SUM($X$10:X862),"")</f>
        <v/>
      </c>
      <c r="Z862" s="95" t="str">
        <f t="shared" si="167"/>
        <v/>
      </c>
    </row>
    <row r="863" spans="1:26">
      <c r="A863" s="3" t="str">
        <f t="shared" si="156"/>
        <v/>
      </c>
      <c r="B863" s="12" t="str">
        <f t="shared" si="157"/>
        <v/>
      </c>
      <c r="C863" s="95" t="str">
        <f t="shared" si="158"/>
        <v/>
      </c>
      <c r="D863" s="95" t="str">
        <f t="shared" si="159"/>
        <v/>
      </c>
      <c r="E863" s="95" t="str">
        <f t="shared" si="160"/>
        <v/>
      </c>
      <c r="F863" s="95" t="str">
        <f>IF(A863&lt;&gt;"",SUM($E$10:E863),"")</f>
        <v/>
      </c>
      <c r="G863" s="95" t="str">
        <f t="shared" si="161"/>
        <v/>
      </c>
      <c r="T863" s="3" t="str">
        <f t="shared" si="162"/>
        <v/>
      </c>
      <c r="U863" s="12" t="str">
        <f t="shared" si="163"/>
        <v/>
      </c>
      <c r="V863" s="95" t="str">
        <f t="shared" si="164"/>
        <v/>
      </c>
      <c r="W863" s="95" t="str">
        <f t="shared" si="165"/>
        <v/>
      </c>
      <c r="X863" s="95" t="str">
        <f t="shared" si="166"/>
        <v/>
      </c>
      <c r="Y863" s="95" t="str">
        <f>IF(T863&lt;&gt;"",SUM($X$10:X863),"")</f>
        <v/>
      </c>
      <c r="Z863" s="95" t="str">
        <f t="shared" si="167"/>
        <v/>
      </c>
    </row>
    <row r="864" spans="1:26">
      <c r="A864" s="3" t="str">
        <f t="shared" si="156"/>
        <v/>
      </c>
      <c r="B864" s="12" t="str">
        <f t="shared" si="157"/>
        <v/>
      </c>
      <c r="C864" s="95" t="str">
        <f t="shared" si="158"/>
        <v/>
      </c>
      <c r="D864" s="95" t="str">
        <f t="shared" si="159"/>
        <v/>
      </c>
      <c r="E864" s="95" t="str">
        <f t="shared" si="160"/>
        <v/>
      </c>
      <c r="F864" s="95" t="str">
        <f>IF(A864&lt;&gt;"",SUM($E$10:E864),"")</f>
        <v/>
      </c>
      <c r="G864" s="95" t="str">
        <f t="shared" si="161"/>
        <v/>
      </c>
      <c r="T864" s="3" t="str">
        <f t="shared" si="162"/>
        <v/>
      </c>
      <c r="U864" s="12" t="str">
        <f t="shared" si="163"/>
        <v/>
      </c>
      <c r="V864" s="95" t="str">
        <f t="shared" si="164"/>
        <v/>
      </c>
      <c r="W864" s="95" t="str">
        <f t="shared" si="165"/>
        <v/>
      </c>
      <c r="X864" s="95" t="str">
        <f t="shared" si="166"/>
        <v/>
      </c>
      <c r="Y864" s="95" t="str">
        <f>IF(T864&lt;&gt;"",SUM($X$10:X864),"")</f>
        <v/>
      </c>
      <c r="Z864" s="95" t="str">
        <f t="shared" si="167"/>
        <v/>
      </c>
    </row>
    <row r="865" spans="1:26">
      <c r="A865" s="3" t="str">
        <f t="shared" si="156"/>
        <v/>
      </c>
      <c r="B865" s="12" t="str">
        <f t="shared" si="157"/>
        <v/>
      </c>
      <c r="C865" s="95" t="str">
        <f t="shared" si="158"/>
        <v/>
      </c>
      <c r="D865" s="95" t="str">
        <f t="shared" si="159"/>
        <v/>
      </c>
      <c r="E865" s="95" t="str">
        <f t="shared" si="160"/>
        <v/>
      </c>
      <c r="F865" s="95" t="str">
        <f>IF(A865&lt;&gt;"",SUM($E$10:E865),"")</f>
        <v/>
      </c>
      <c r="G865" s="95" t="str">
        <f t="shared" si="161"/>
        <v/>
      </c>
      <c r="T865" s="3" t="str">
        <f t="shared" si="162"/>
        <v/>
      </c>
      <c r="U865" s="12" t="str">
        <f t="shared" si="163"/>
        <v/>
      </c>
      <c r="V865" s="95" t="str">
        <f t="shared" si="164"/>
        <v/>
      </c>
      <c r="W865" s="95" t="str">
        <f t="shared" si="165"/>
        <v/>
      </c>
      <c r="X865" s="95" t="str">
        <f t="shared" si="166"/>
        <v/>
      </c>
      <c r="Y865" s="95" t="str">
        <f>IF(T865&lt;&gt;"",SUM($X$10:X865),"")</f>
        <v/>
      </c>
      <c r="Z865" s="95" t="str">
        <f t="shared" si="167"/>
        <v/>
      </c>
    </row>
    <row r="866" spans="1:26">
      <c r="A866" s="3" t="str">
        <f t="shared" si="156"/>
        <v/>
      </c>
      <c r="B866" s="12" t="str">
        <f t="shared" si="157"/>
        <v/>
      </c>
      <c r="C866" s="95" t="str">
        <f t="shared" si="158"/>
        <v/>
      </c>
      <c r="D866" s="95" t="str">
        <f t="shared" si="159"/>
        <v/>
      </c>
      <c r="E866" s="95" t="str">
        <f t="shared" si="160"/>
        <v/>
      </c>
      <c r="F866" s="95" t="str">
        <f>IF(A866&lt;&gt;"",SUM($E$10:E866),"")</f>
        <v/>
      </c>
      <c r="G866" s="95" t="str">
        <f t="shared" si="161"/>
        <v/>
      </c>
      <c r="T866" s="3" t="str">
        <f t="shared" si="162"/>
        <v/>
      </c>
      <c r="U866" s="12" t="str">
        <f t="shared" si="163"/>
        <v/>
      </c>
      <c r="V866" s="95" t="str">
        <f t="shared" si="164"/>
        <v/>
      </c>
      <c r="W866" s="95" t="str">
        <f t="shared" si="165"/>
        <v/>
      </c>
      <c r="X866" s="95" t="str">
        <f t="shared" si="166"/>
        <v/>
      </c>
      <c r="Y866" s="95" t="str">
        <f>IF(T866&lt;&gt;"",SUM($X$10:X866),"")</f>
        <v/>
      </c>
      <c r="Z866" s="95" t="str">
        <f t="shared" si="167"/>
        <v/>
      </c>
    </row>
    <row r="867" spans="1:26">
      <c r="A867" s="3" t="str">
        <f t="shared" si="156"/>
        <v/>
      </c>
      <c r="B867" s="12" t="str">
        <f t="shared" si="157"/>
        <v/>
      </c>
      <c r="C867" s="95" t="str">
        <f t="shared" si="158"/>
        <v/>
      </c>
      <c r="D867" s="95" t="str">
        <f t="shared" si="159"/>
        <v/>
      </c>
      <c r="E867" s="95" t="str">
        <f t="shared" si="160"/>
        <v/>
      </c>
      <c r="F867" s="95" t="str">
        <f>IF(A867&lt;&gt;"",SUM($E$10:E867),"")</f>
        <v/>
      </c>
      <c r="G867" s="95" t="str">
        <f t="shared" si="161"/>
        <v/>
      </c>
      <c r="T867" s="3" t="str">
        <f t="shared" si="162"/>
        <v/>
      </c>
      <c r="U867" s="12" t="str">
        <f t="shared" si="163"/>
        <v/>
      </c>
      <c r="V867" s="95" t="str">
        <f t="shared" si="164"/>
        <v/>
      </c>
      <c r="W867" s="95" t="str">
        <f t="shared" si="165"/>
        <v/>
      </c>
      <c r="X867" s="95" t="str">
        <f t="shared" si="166"/>
        <v/>
      </c>
      <c r="Y867" s="95" t="str">
        <f>IF(T867&lt;&gt;"",SUM($X$10:X867),"")</f>
        <v/>
      </c>
      <c r="Z867" s="95" t="str">
        <f t="shared" si="167"/>
        <v/>
      </c>
    </row>
    <row r="868" spans="1:26">
      <c r="A868" s="3" t="str">
        <f t="shared" si="156"/>
        <v/>
      </c>
      <c r="B868" s="12" t="str">
        <f t="shared" si="157"/>
        <v/>
      </c>
      <c r="C868" s="95" t="str">
        <f t="shared" si="158"/>
        <v/>
      </c>
      <c r="D868" s="95" t="str">
        <f t="shared" si="159"/>
        <v/>
      </c>
      <c r="E868" s="95" t="str">
        <f t="shared" si="160"/>
        <v/>
      </c>
      <c r="F868" s="95" t="str">
        <f>IF(A868&lt;&gt;"",SUM($E$10:E868),"")</f>
        <v/>
      </c>
      <c r="G868" s="95" t="str">
        <f t="shared" si="161"/>
        <v/>
      </c>
      <c r="T868" s="3" t="str">
        <f t="shared" si="162"/>
        <v/>
      </c>
      <c r="U868" s="12" t="str">
        <f t="shared" si="163"/>
        <v/>
      </c>
      <c r="V868" s="95" t="str">
        <f t="shared" si="164"/>
        <v/>
      </c>
      <c r="W868" s="95" t="str">
        <f t="shared" si="165"/>
        <v/>
      </c>
      <c r="X868" s="95" t="str">
        <f t="shared" si="166"/>
        <v/>
      </c>
      <c r="Y868" s="95" t="str">
        <f>IF(T868&lt;&gt;"",SUM($X$10:X868),"")</f>
        <v/>
      </c>
      <c r="Z868" s="95" t="str">
        <f t="shared" si="167"/>
        <v/>
      </c>
    </row>
    <row r="869" spans="1:26">
      <c r="A869" s="3" t="str">
        <f t="shared" si="156"/>
        <v/>
      </c>
      <c r="B869" s="12" t="str">
        <f t="shared" si="157"/>
        <v/>
      </c>
      <c r="C869" s="95" t="str">
        <f t="shared" si="158"/>
        <v/>
      </c>
      <c r="D869" s="95" t="str">
        <f t="shared" si="159"/>
        <v/>
      </c>
      <c r="E869" s="95" t="str">
        <f t="shared" si="160"/>
        <v/>
      </c>
      <c r="F869" s="95" t="str">
        <f>IF(A869&lt;&gt;"",SUM($E$10:E869),"")</f>
        <v/>
      </c>
      <c r="G869" s="95" t="str">
        <f t="shared" si="161"/>
        <v/>
      </c>
      <c r="T869" s="3" t="str">
        <f t="shared" si="162"/>
        <v/>
      </c>
      <c r="U869" s="12" t="str">
        <f t="shared" si="163"/>
        <v/>
      </c>
      <c r="V869" s="95" t="str">
        <f t="shared" si="164"/>
        <v/>
      </c>
      <c r="W869" s="95" t="str">
        <f t="shared" si="165"/>
        <v/>
      </c>
      <c r="X869" s="95" t="str">
        <f t="shared" si="166"/>
        <v/>
      </c>
      <c r="Y869" s="95" t="str">
        <f>IF(T869&lt;&gt;"",SUM($X$10:X869),"")</f>
        <v/>
      </c>
      <c r="Z869" s="95" t="str">
        <f t="shared" si="167"/>
        <v/>
      </c>
    </row>
    <row r="870" spans="1:26">
      <c r="A870" s="3" t="str">
        <f t="shared" si="156"/>
        <v/>
      </c>
      <c r="B870" s="12" t="str">
        <f t="shared" si="157"/>
        <v/>
      </c>
      <c r="C870" s="95" t="str">
        <f t="shared" si="158"/>
        <v/>
      </c>
      <c r="D870" s="95" t="str">
        <f t="shared" si="159"/>
        <v/>
      </c>
      <c r="E870" s="95" t="str">
        <f t="shared" si="160"/>
        <v/>
      </c>
      <c r="F870" s="95" t="str">
        <f>IF(A870&lt;&gt;"",SUM($E$10:E870),"")</f>
        <v/>
      </c>
      <c r="G870" s="95" t="str">
        <f t="shared" si="161"/>
        <v/>
      </c>
      <c r="T870" s="3" t="str">
        <f t="shared" si="162"/>
        <v/>
      </c>
      <c r="U870" s="12" t="str">
        <f t="shared" si="163"/>
        <v/>
      </c>
      <c r="V870" s="95" t="str">
        <f t="shared" si="164"/>
        <v/>
      </c>
      <c r="W870" s="95" t="str">
        <f t="shared" si="165"/>
        <v/>
      </c>
      <c r="X870" s="95" t="str">
        <f t="shared" si="166"/>
        <v/>
      </c>
      <c r="Y870" s="95" t="str">
        <f>IF(T870&lt;&gt;"",SUM($X$10:X870),"")</f>
        <v/>
      </c>
      <c r="Z870" s="95" t="str">
        <f t="shared" si="167"/>
        <v/>
      </c>
    </row>
    <row r="871" spans="1:26">
      <c r="A871" s="3" t="str">
        <f t="shared" si="156"/>
        <v/>
      </c>
      <c r="B871" s="12" t="str">
        <f t="shared" si="157"/>
        <v/>
      </c>
      <c r="C871" s="95" t="str">
        <f t="shared" si="158"/>
        <v/>
      </c>
      <c r="D871" s="95" t="str">
        <f t="shared" si="159"/>
        <v/>
      </c>
      <c r="E871" s="95" t="str">
        <f t="shared" si="160"/>
        <v/>
      </c>
      <c r="F871" s="95" t="str">
        <f>IF(A871&lt;&gt;"",SUM($E$10:E871),"")</f>
        <v/>
      </c>
      <c r="G871" s="95" t="str">
        <f t="shared" si="161"/>
        <v/>
      </c>
      <c r="T871" s="3" t="str">
        <f t="shared" si="162"/>
        <v/>
      </c>
      <c r="U871" s="12" t="str">
        <f t="shared" si="163"/>
        <v/>
      </c>
      <c r="V871" s="95" t="str">
        <f t="shared" si="164"/>
        <v/>
      </c>
      <c r="W871" s="95" t="str">
        <f t="shared" si="165"/>
        <v/>
      </c>
      <c r="X871" s="95" t="str">
        <f t="shared" si="166"/>
        <v/>
      </c>
      <c r="Y871" s="95" t="str">
        <f>IF(T871&lt;&gt;"",SUM($X$10:X871),"")</f>
        <v/>
      </c>
      <c r="Z871" s="95" t="str">
        <f t="shared" si="167"/>
        <v/>
      </c>
    </row>
    <row r="872" spans="1:26">
      <c r="A872" s="3" t="str">
        <f t="shared" si="156"/>
        <v/>
      </c>
      <c r="B872" s="12" t="str">
        <f t="shared" si="157"/>
        <v/>
      </c>
      <c r="C872" s="95" t="str">
        <f t="shared" si="158"/>
        <v/>
      </c>
      <c r="D872" s="95" t="str">
        <f t="shared" si="159"/>
        <v/>
      </c>
      <c r="E872" s="95" t="str">
        <f t="shared" si="160"/>
        <v/>
      </c>
      <c r="F872" s="95" t="str">
        <f>IF(A872&lt;&gt;"",SUM($E$10:E872),"")</f>
        <v/>
      </c>
      <c r="G872" s="95" t="str">
        <f t="shared" si="161"/>
        <v/>
      </c>
      <c r="T872" s="3" t="str">
        <f t="shared" si="162"/>
        <v/>
      </c>
      <c r="U872" s="12" t="str">
        <f t="shared" si="163"/>
        <v/>
      </c>
      <c r="V872" s="95" t="str">
        <f t="shared" si="164"/>
        <v/>
      </c>
      <c r="W872" s="95" t="str">
        <f t="shared" si="165"/>
        <v/>
      </c>
      <c r="X872" s="95" t="str">
        <f t="shared" si="166"/>
        <v/>
      </c>
      <c r="Y872" s="95" t="str">
        <f>IF(T872&lt;&gt;"",SUM($X$10:X872),"")</f>
        <v/>
      </c>
      <c r="Z872" s="95" t="str">
        <f t="shared" si="167"/>
        <v/>
      </c>
    </row>
    <row r="873" spans="1:26">
      <c r="A873" s="3" t="str">
        <f t="shared" si="156"/>
        <v/>
      </c>
      <c r="B873" s="12" t="str">
        <f t="shared" si="157"/>
        <v/>
      </c>
      <c r="C873" s="95" t="str">
        <f t="shared" si="158"/>
        <v/>
      </c>
      <c r="D873" s="95" t="str">
        <f t="shared" si="159"/>
        <v/>
      </c>
      <c r="E873" s="95" t="str">
        <f t="shared" si="160"/>
        <v/>
      </c>
      <c r="F873" s="95" t="str">
        <f>IF(A873&lt;&gt;"",SUM($E$10:E873),"")</f>
        <v/>
      </c>
      <c r="G873" s="95" t="str">
        <f t="shared" si="161"/>
        <v/>
      </c>
      <c r="T873" s="3" t="str">
        <f t="shared" si="162"/>
        <v/>
      </c>
      <c r="U873" s="12" t="str">
        <f t="shared" si="163"/>
        <v/>
      </c>
      <c r="V873" s="95" t="str">
        <f t="shared" si="164"/>
        <v/>
      </c>
      <c r="W873" s="95" t="str">
        <f t="shared" si="165"/>
        <v/>
      </c>
      <c r="X873" s="95" t="str">
        <f t="shared" si="166"/>
        <v/>
      </c>
      <c r="Y873" s="95" t="str">
        <f>IF(T873&lt;&gt;"",SUM($X$10:X873),"")</f>
        <v/>
      </c>
      <c r="Z873" s="95" t="str">
        <f t="shared" si="167"/>
        <v/>
      </c>
    </row>
    <row r="874" spans="1:26">
      <c r="A874" s="3" t="str">
        <f t="shared" si="156"/>
        <v/>
      </c>
      <c r="B874" s="12" t="str">
        <f t="shared" si="157"/>
        <v/>
      </c>
      <c r="C874" s="95" t="str">
        <f t="shared" si="158"/>
        <v/>
      </c>
      <c r="D874" s="95" t="str">
        <f t="shared" si="159"/>
        <v/>
      </c>
      <c r="E874" s="95" t="str">
        <f t="shared" si="160"/>
        <v/>
      </c>
      <c r="F874" s="95" t="str">
        <f>IF(A874&lt;&gt;"",SUM($E$10:E874),"")</f>
        <v/>
      </c>
      <c r="G874" s="95" t="str">
        <f t="shared" si="161"/>
        <v/>
      </c>
      <c r="T874" s="3" t="str">
        <f t="shared" si="162"/>
        <v/>
      </c>
      <c r="U874" s="12" t="str">
        <f t="shared" si="163"/>
        <v/>
      </c>
      <c r="V874" s="95" t="str">
        <f t="shared" si="164"/>
        <v/>
      </c>
      <c r="W874" s="95" t="str">
        <f t="shared" si="165"/>
        <v/>
      </c>
      <c r="X874" s="95" t="str">
        <f t="shared" si="166"/>
        <v/>
      </c>
      <c r="Y874" s="95" t="str">
        <f>IF(T874&lt;&gt;"",SUM($X$10:X874),"")</f>
        <v/>
      </c>
      <c r="Z874" s="95" t="str">
        <f t="shared" si="167"/>
        <v/>
      </c>
    </row>
    <row r="875" spans="1:26">
      <c r="A875" s="3" t="str">
        <f t="shared" si="156"/>
        <v/>
      </c>
      <c r="B875" s="12" t="str">
        <f t="shared" si="157"/>
        <v/>
      </c>
      <c r="C875" s="95" t="str">
        <f t="shared" si="158"/>
        <v/>
      </c>
      <c r="D875" s="95" t="str">
        <f t="shared" si="159"/>
        <v/>
      </c>
      <c r="E875" s="95" t="str">
        <f t="shared" si="160"/>
        <v/>
      </c>
      <c r="F875" s="95" t="str">
        <f>IF(A875&lt;&gt;"",SUM($E$10:E875),"")</f>
        <v/>
      </c>
      <c r="G875" s="95" t="str">
        <f t="shared" si="161"/>
        <v/>
      </c>
      <c r="T875" s="3" t="str">
        <f t="shared" si="162"/>
        <v/>
      </c>
      <c r="U875" s="12" t="str">
        <f t="shared" si="163"/>
        <v/>
      </c>
      <c r="V875" s="95" t="str">
        <f t="shared" si="164"/>
        <v/>
      </c>
      <c r="W875" s="95" t="str">
        <f t="shared" si="165"/>
        <v/>
      </c>
      <c r="X875" s="95" t="str">
        <f t="shared" si="166"/>
        <v/>
      </c>
      <c r="Y875" s="95" t="str">
        <f>IF(T875&lt;&gt;"",SUM($X$10:X875),"")</f>
        <v/>
      </c>
      <c r="Z875" s="95" t="str">
        <f t="shared" si="167"/>
        <v/>
      </c>
    </row>
    <row r="876" spans="1:26">
      <c r="A876" s="3" t="str">
        <f t="shared" si="156"/>
        <v/>
      </c>
      <c r="B876" s="12" t="str">
        <f t="shared" si="157"/>
        <v/>
      </c>
      <c r="C876" s="95" t="str">
        <f t="shared" si="158"/>
        <v/>
      </c>
      <c r="D876" s="95" t="str">
        <f t="shared" si="159"/>
        <v/>
      </c>
      <c r="E876" s="95" t="str">
        <f t="shared" si="160"/>
        <v/>
      </c>
      <c r="F876" s="95" t="str">
        <f>IF(A876&lt;&gt;"",SUM($E$10:E876),"")</f>
        <v/>
      </c>
      <c r="G876" s="95" t="str">
        <f t="shared" si="161"/>
        <v/>
      </c>
      <c r="T876" s="3" t="str">
        <f t="shared" si="162"/>
        <v/>
      </c>
      <c r="U876" s="12" t="str">
        <f t="shared" si="163"/>
        <v/>
      </c>
      <c r="V876" s="95" t="str">
        <f t="shared" si="164"/>
        <v/>
      </c>
      <c r="W876" s="95" t="str">
        <f t="shared" si="165"/>
        <v/>
      </c>
      <c r="X876" s="95" t="str">
        <f t="shared" si="166"/>
        <v/>
      </c>
      <c r="Y876" s="95" t="str">
        <f>IF(T876&lt;&gt;"",SUM($X$10:X876),"")</f>
        <v/>
      </c>
      <c r="Z876" s="95" t="str">
        <f t="shared" si="167"/>
        <v/>
      </c>
    </row>
    <row r="877" spans="1:26">
      <c r="A877" s="3" t="str">
        <f t="shared" si="156"/>
        <v/>
      </c>
      <c r="B877" s="12" t="str">
        <f t="shared" si="157"/>
        <v/>
      </c>
      <c r="C877" s="95" t="str">
        <f t="shared" si="158"/>
        <v/>
      </c>
      <c r="D877" s="95" t="str">
        <f t="shared" si="159"/>
        <v/>
      </c>
      <c r="E877" s="95" t="str">
        <f t="shared" si="160"/>
        <v/>
      </c>
      <c r="F877" s="95" t="str">
        <f>IF(A877&lt;&gt;"",SUM($E$10:E877),"")</f>
        <v/>
      </c>
      <c r="G877" s="95" t="str">
        <f t="shared" si="161"/>
        <v/>
      </c>
      <c r="T877" s="3" t="str">
        <f t="shared" si="162"/>
        <v/>
      </c>
      <c r="U877" s="12" t="str">
        <f t="shared" si="163"/>
        <v/>
      </c>
      <c r="V877" s="95" t="str">
        <f t="shared" si="164"/>
        <v/>
      </c>
      <c r="W877" s="95" t="str">
        <f t="shared" si="165"/>
        <v/>
      </c>
      <c r="X877" s="95" t="str">
        <f t="shared" si="166"/>
        <v/>
      </c>
      <c r="Y877" s="95" t="str">
        <f>IF(T877&lt;&gt;"",SUM($X$10:X877),"")</f>
        <v/>
      </c>
      <c r="Z877" s="95" t="str">
        <f t="shared" si="167"/>
        <v/>
      </c>
    </row>
    <row r="878" spans="1:26">
      <c r="A878" s="3" t="str">
        <f t="shared" si="156"/>
        <v/>
      </c>
      <c r="B878" s="12" t="str">
        <f t="shared" si="157"/>
        <v/>
      </c>
      <c r="C878" s="95" t="str">
        <f t="shared" si="158"/>
        <v/>
      </c>
      <c r="D878" s="95" t="str">
        <f t="shared" si="159"/>
        <v/>
      </c>
      <c r="E878" s="95" t="str">
        <f t="shared" si="160"/>
        <v/>
      </c>
      <c r="F878" s="95" t="str">
        <f>IF(A878&lt;&gt;"",SUM($E$10:E878),"")</f>
        <v/>
      </c>
      <c r="G878" s="95" t="str">
        <f t="shared" si="161"/>
        <v/>
      </c>
      <c r="T878" s="3" t="str">
        <f t="shared" si="162"/>
        <v/>
      </c>
      <c r="U878" s="12" t="str">
        <f t="shared" si="163"/>
        <v/>
      </c>
      <c r="V878" s="95" t="str">
        <f t="shared" si="164"/>
        <v/>
      </c>
      <c r="W878" s="95" t="str">
        <f t="shared" si="165"/>
        <v/>
      </c>
      <c r="X878" s="95" t="str">
        <f t="shared" si="166"/>
        <v/>
      </c>
      <c r="Y878" s="95" t="str">
        <f>IF(T878&lt;&gt;"",SUM($X$10:X878),"")</f>
        <v/>
      </c>
      <c r="Z878" s="95" t="str">
        <f t="shared" si="167"/>
        <v/>
      </c>
    </row>
    <row r="879" spans="1:26">
      <c r="A879" s="3" t="str">
        <f t="shared" si="156"/>
        <v/>
      </c>
      <c r="B879" s="12" t="str">
        <f t="shared" si="157"/>
        <v/>
      </c>
      <c r="C879" s="95" t="str">
        <f t="shared" si="158"/>
        <v/>
      </c>
      <c r="D879" s="95" t="str">
        <f t="shared" si="159"/>
        <v/>
      </c>
      <c r="E879" s="95" t="str">
        <f t="shared" si="160"/>
        <v/>
      </c>
      <c r="F879" s="95" t="str">
        <f>IF(A879&lt;&gt;"",SUM($E$10:E879),"")</f>
        <v/>
      </c>
      <c r="G879" s="95" t="str">
        <f t="shared" si="161"/>
        <v/>
      </c>
      <c r="T879" s="3" t="str">
        <f t="shared" si="162"/>
        <v/>
      </c>
      <c r="U879" s="12" t="str">
        <f t="shared" si="163"/>
        <v/>
      </c>
      <c r="V879" s="95" t="str">
        <f t="shared" si="164"/>
        <v/>
      </c>
      <c r="W879" s="95" t="str">
        <f t="shared" si="165"/>
        <v/>
      </c>
      <c r="X879" s="95" t="str">
        <f t="shared" si="166"/>
        <v/>
      </c>
      <c r="Y879" s="95" t="str">
        <f>IF(T879&lt;&gt;"",SUM($X$10:X879),"")</f>
        <v/>
      </c>
      <c r="Z879" s="95" t="str">
        <f t="shared" si="167"/>
        <v/>
      </c>
    </row>
    <row r="880" spans="1:26">
      <c r="A880" s="3" t="str">
        <f t="shared" si="156"/>
        <v/>
      </c>
      <c r="B880" s="12" t="str">
        <f t="shared" si="157"/>
        <v/>
      </c>
      <c r="C880" s="95" t="str">
        <f t="shared" si="158"/>
        <v/>
      </c>
      <c r="D880" s="95" t="str">
        <f t="shared" si="159"/>
        <v/>
      </c>
      <c r="E880" s="95" t="str">
        <f t="shared" si="160"/>
        <v/>
      </c>
      <c r="F880" s="95" t="str">
        <f>IF(A880&lt;&gt;"",SUM($E$10:E880),"")</f>
        <v/>
      </c>
      <c r="G880" s="95" t="str">
        <f t="shared" si="161"/>
        <v/>
      </c>
      <c r="T880" s="3" t="str">
        <f t="shared" si="162"/>
        <v/>
      </c>
      <c r="U880" s="12" t="str">
        <f t="shared" si="163"/>
        <v/>
      </c>
      <c r="V880" s="95" t="str">
        <f t="shared" si="164"/>
        <v/>
      </c>
      <c r="W880" s="95" t="str">
        <f t="shared" si="165"/>
        <v/>
      </c>
      <c r="X880" s="95" t="str">
        <f t="shared" si="166"/>
        <v/>
      </c>
      <c r="Y880" s="95" t="str">
        <f>IF(T880&lt;&gt;"",SUM($X$10:X880),"")</f>
        <v/>
      </c>
      <c r="Z880" s="95" t="str">
        <f t="shared" si="167"/>
        <v/>
      </c>
    </row>
    <row r="881" spans="1:26">
      <c r="A881" s="3" t="str">
        <f t="shared" si="156"/>
        <v/>
      </c>
      <c r="B881" s="12" t="str">
        <f t="shared" si="157"/>
        <v/>
      </c>
      <c r="C881" s="95" t="str">
        <f t="shared" si="158"/>
        <v/>
      </c>
      <c r="D881" s="95" t="str">
        <f t="shared" si="159"/>
        <v/>
      </c>
      <c r="E881" s="95" t="str">
        <f t="shared" si="160"/>
        <v/>
      </c>
      <c r="F881" s="95" t="str">
        <f>IF(A881&lt;&gt;"",SUM($E$10:E881),"")</f>
        <v/>
      </c>
      <c r="G881" s="95" t="str">
        <f t="shared" si="161"/>
        <v/>
      </c>
      <c r="T881" s="3" t="str">
        <f t="shared" si="162"/>
        <v/>
      </c>
      <c r="U881" s="12" t="str">
        <f t="shared" si="163"/>
        <v/>
      </c>
      <c r="V881" s="95" t="str">
        <f t="shared" si="164"/>
        <v/>
      </c>
      <c r="W881" s="95" t="str">
        <f t="shared" si="165"/>
        <v/>
      </c>
      <c r="X881" s="95" t="str">
        <f t="shared" si="166"/>
        <v/>
      </c>
      <c r="Y881" s="95" t="str">
        <f>IF(T881&lt;&gt;"",SUM($X$10:X881),"")</f>
        <v/>
      </c>
      <c r="Z881" s="95" t="str">
        <f t="shared" si="167"/>
        <v/>
      </c>
    </row>
    <row r="882" spans="1:26">
      <c r="A882" s="3" t="str">
        <f t="shared" si="156"/>
        <v/>
      </c>
      <c r="B882" s="12" t="str">
        <f t="shared" si="157"/>
        <v/>
      </c>
      <c r="C882" s="95" t="str">
        <f t="shared" si="158"/>
        <v/>
      </c>
      <c r="D882" s="95" t="str">
        <f t="shared" si="159"/>
        <v/>
      </c>
      <c r="E882" s="95" t="str">
        <f t="shared" si="160"/>
        <v/>
      </c>
      <c r="F882" s="95" t="str">
        <f>IF(A882&lt;&gt;"",SUM($E$10:E882),"")</f>
        <v/>
      </c>
      <c r="G882" s="95" t="str">
        <f t="shared" si="161"/>
        <v/>
      </c>
      <c r="T882" s="3" t="str">
        <f t="shared" si="162"/>
        <v/>
      </c>
      <c r="U882" s="12" t="str">
        <f t="shared" si="163"/>
        <v/>
      </c>
      <c r="V882" s="95" t="str">
        <f t="shared" si="164"/>
        <v/>
      </c>
      <c r="W882" s="95" t="str">
        <f t="shared" si="165"/>
        <v/>
      </c>
      <c r="X882" s="95" t="str">
        <f t="shared" si="166"/>
        <v/>
      </c>
      <c r="Y882" s="95" t="str">
        <f>IF(T882&lt;&gt;"",SUM($X$10:X882),"")</f>
        <v/>
      </c>
      <c r="Z882" s="95" t="str">
        <f t="shared" si="167"/>
        <v/>
      </c>
    </row>
    <row r="883" spans="1:26">
      <c r="A883" s="3" t="str">
        <f t="shared" si="156"/>
        <v/>
      </c>
      <c r="B883" s="12" t="str">
        <f t="shared" si="157"/>
        <v/>
      </c>
      <c r="C883" s="95" t="str">
        <f t="shared" si="158"/>
        <v/>
      </c>
      <c r="D883" s="95" t="str">
        <f t="shared" si="159"/>
        <v/>
      </c>
      <c r="E883" s="95" t="str">
        <f t="shared" si="160"/>
        <v/>
      </c>
      <c r="F883" s="95" t="str">
        <f>IF(A883&lt;&gt;"",SUM($E$10:E883),"")</f>
        <v/>
      </c>
      <c r="G883" s="95" t="str">
        <f t="shared" si="161"/>
        <v/>
      </c>
      <c r="T883" s="3" t="str">
        <f t="shared" si="162"/>
        <v/>
      </c>
      <c r="U883" s="12" t="str">
        <f t="shared" si="163"/>
        <v/>
      </c>
      <c r="V883" s="95" t="str">
        <f t="shared" si="164"/>
        <v/>
      </c>
      <c r="W883" s="95" t="str">
        <f t="shared" si="165"/>
        <v/>
      </c>
      <c r="X883" s="95" t="str">
        <f t="shared" si="166"/>
        <v/>
      </c>
      <c r="Y883" s="95" t="str">
        <f>IF(T883&lt;&gt;"",SUM($X$10:X883),"")</f>
        <v/>
      </c>
      <c r="Z883" s="95" t="str">
        <f t="shared" si="167"/>
        <v/>
      </c>
    </row>
    <row r="884" spans="1:26">
      <c r="A884" s="3" t="str">
        <f t="shared" si="156"/>
        <v/>
      </c>
      <c r="B884" s="12" t="str">
        <f t="shared" si="157"/>
        <v/>
      </c>
      <c r="C884" s="95" t="str">
        <f t="shared" si="158"/>
        <v/>
      </c>
      <c r="D884" s="95" t="str">
        <f t="shared" si="159"/>
        <v/>
      </c>
      <c r="E884" s="95" t="str">
        <f t="shared" si="160"/>
        <v/>
      </c>
      <c r="F884" s="95" t="str">
        <f>IF(A884&lt;&gt;"",SUM($E$10:E884),"")</f>
        <v/>
      </c>
      <c r="G884" s="95" t="str">
        <f t="shared" si="161"/>
        <v/>
      </c>
      <c r="T884" s="3" t="str">
        <f t="shared" si="162"/>
        <v/>
      </c>
      <c r="U884" s="12" t="str">
        <f t="shared" si="163"/>
        <v/>
      </c>
      <c r="V884" s="95" t="str">
        <f t="shared" si="164"/>
        <v/>
      </c>
      <c r="W884" s="95" t="str">
        <f t="shared" si="165"/>
        <v/>
      </c>
      <c r="X884" s="95" t="str">
        <f t="shared" si="166"/>
        <v/>
      </c>
      <c r="Y884" s="95" t="str">
        <f>IF(T884&lt;&gt;"",SUM($X$10:X884),"")</f>
        <v/>
      </c>
      <c r="Z884" s="95" t="str">
        <f t="shared" si="167"/>
        <v/>
      </c>
    </row>
    <row r="885" spans="1:26">
      <c r="A885" s="3" t="str">
        <f t="shared" si="156"/>
        <v/>
      </c>
      <c r="B885" s="12" t="str">
        <f t="shared" si="157"/>
        <v/>
      </c>
      <c r="C885" s="95" t="str">
        <f t="shared" si="158"/>
        <v/>
      </c>
      <c r="D885" s="95" t="str">
        <f t="shared" si="159"/>
        <v/>
      </c>
      <c r="E885" s="95" t="str">
        <f t="shared" si="160"/>
        <v/>
      </c>
      <c r="F885" s="95" t="str">
        <f>IF(A885&lt;&gt;"",SUM($E$10:E885),"")</f>
        <v/>
      </c>
      <c r="G885" s="95" t="str">
        <f t="shared" si="161"/>
        <v/>
      </c>
      <c r="T885" s="3" t="str">
        <f t="shared" si="162"/>
        <v/>
      </c>
      <c r="U885" s="12" t="str">
        <f t="shared" si="163"/>
        <v/>
      </c>
      <c r="V885" s="95" t="str">
        <f t="shared" si="164"/>
        <v/>
      </c>
      <c r="W885" s="95" t="str">
        <f t="shared" si="165"/>
        <v/>
      </c>
      <c r="X885" s="95" t="str">
        <f t="shared" si="166"/>
        <v/>
      </c>
      <c r="Y885" s="95" t="str">
        <f>IF(T885&lt;&gt;"",SUM($X$10:X885),"")</f>
        <v/>
      </c>
      <c r="Z885" s="95" t="str">
        <f t="shared" si="167"/>
        <v/>
      </c>
    </row>
    <row r="886" spans="1:26">
      <c r="A886" s="3" t="str">
        <f t="shared" si="156"/>
        <v/>
      </c>
      <c r="B886" s="12" t="str">
        <f t="shared" si="157"/>
        <v/>
      </c>
      <c r="C886" s="95" t="str">
        <f t="shared" si="158"/>
        <v/>
      </c>
      <c r="D886" s="95" t="str">
        <f t="shared" si="159"/>
        <v/>
      </c>
      <c r="E886" s="95" t="str">
        <f t="shared" si="160"/>
        <v/>
      </c>
      <c r="F886" s="95" t="str">
        <f>IF(A886&lt;&gt;"",SUM($E$10:E886),"")</f>
        <v/>
      </c>
      <c r="G886" s="95" t="str">
        <f t="shared" si="161"/>
        <v/>
      </c>
      <c r="T886" s="3" t="str">
        <f t="shared" si="162"/>
        <v/>
      </c>
      <c r="U886" s="12" t="str">
        <f t="shared" si="163"/>
        <v/>
      </c>
      <c r="V886" s="95" t="str">
        <f t="shared" si="164"/>
        <v/>
      </c>
      <c r="W886" s="95" t="str">
        <f t="shared" si="165"/>
        <v/>
      </c>
      <c r="X886" s="95" t="str">
        <f t="shared" si="166"/>
        <v/>
      </c>
      <c r="Y886" s="95" t="str">
        <f>IF(T886&lt;&gt;"",SUM($X$10:X886),"")</f>
        <v/>
      </c>
      <c r="Z886" s="95" t="str">
        <f t="shared" si="167"/>
        <v/>
      </c>
    </row>
    <row r="887" spans="1:26">
      <c r="A887" s="3" t="str">
        <f t="shared" si="156"/>
        <v/>
      </c>
      <c r="B887" s="12" t="str">
        <f t="shared" si="157"/>
        <v/>
      </c>
      <c r="C887" s="95" t="str">
        <f t="shared" si="158"/>
        <v/>
      </c>
      <c r="D887" s="95" t="str">
        <f t="shared" si="159"/>
        <v/>
      </c>
      <c r="E887" s="95" t="str">
        <f t="shared" si="160"/>
        <v/>
      </c>
      <c r="F887" s="95" t="str">
        <f>IF(A887&lt;&gt;"",SUM($E$10:E887),"")</f>
        <v/>
      </c>
      <c r="G887" s="95" t="str">
        <f t="shared" si="161"/>
        <v/>
      </c>
      <c r="T887" s="3" t="str">
        <f t="shared" si="162"/>
        <v/>
      </c>
      <c r="U887" s="12" t="str">
        <f t="shared" si="163"/>
        <v/>
      </c>
      <c r="V887" s="95" t="str">
        <f t="shared" si="164"/>
        <v/>
      </c>
      <c r="W887" s="95" t="str">
        <f t="shared" si="165"/>
        <v/>
      </c>
      <c r="X887" s="95" t="str">
        <f t="shared" si="166"/>
        <v/>
      </c>
      <c r="Y887" s="95" t="str">
        <f>IF(T887&lt;&gt;"",SUM($X$10:X887),"")</f>
        <v/>
      </c>
      <c r="Z887" s="95" t="str">
        <f t="shared" si="167"/>
        <v/>
      </c>
    </row>
    <row r="888" spans="1:26">
      <c r="A888" s="3" t="str">
        <f t="shared" si="156"/>
        <v/>
      </c>
      <c r="B888" s="12" t="str">
        <f t="shared" si="157"/>
        <v/>
      </c>
      <c r="C888" s="95" t="str">
        <f t="shared" si="158"/>
        <v/>
      </c>
      <c r="D888" s="95" t="str">
        <f t="shared" si="159"/>
        <v/>
      </c>
      <c r="E888" s="95" t="str">
        <f t="shared" si="160"/>
        <v/>
      </c>
      <c r="F888" s="95" t="str">
        <f>IF(A888&lt;&gt;"",SUM($E$10:E888),"")</f>
        <v/>
      </c>
      <c r="G888" s="95" t="str">
        <f t="shared" si="161"/>
        <v/>
      </c>
      <c r="T888" s="3" t="str">
        <f t="shared" si="162"/>
        <v/>
      </c>
      <c r="U888" s="12" t="str">
        <f t="shared" si="163"/>
        <v/>
      </c>
      <c r="V888" s="95" t="str">
        <f t="shared" si="164"/>
        <v/>
      </c>
      <c r="W888" s="95" t="str">
        <f t="shared" si="165"/>
        <v/>
      </c>
      <c r="X888" s="95" t="str">
        <f t="shared" si="166"/>
        <v/>
      </c>
      <c r="Y888" s="95" t="str">
        <f>IF(T888&lt;&gt;"",SUM($X$10:X888),"")</f>
        <v/>
      </c>
      <c r="Z888" s="95" t="str">
        <f t="shared" si="167"/>
        <v/>
      </c>
    </row>
    <row r="889" spans="1:26">
      <c r="A889" s="3" t="str">
        <f t="shared" si="156"/>
        <v/>
      </c>
      <c r="B889" s="12" t="str">
        <f t="shared" si="157"/>
        <v/>
      </c>
      <c r="C889" s="95" t="str">
        <f t="shared" si="158"/>
        <v/>
      </c>
      <c r="D889" s="95" t="str">
        <f t="shared" si="159"/>
        <v/>
      </c>
      <c r="E889" s="95" t="str">
        <f t="shared" si="160"/>
        <v/>
      </c>
      <c r="F889" s="95" t="str">
        <f>IF(A889&lt;&gt;"",SUM($E$10:E889),"")</f>
        <v/>
      </c>
      <c r="G889" s="95" t="str">
        <f t="shared" si="161"/>
        <v/>
      </c>
      <c r="T889" s="3" t="str">
        <f t="shared" si="162"/>
        <v/>
      </c>
      <c r="U889" s="12" t="str">
        <f t="shared" si="163"/>
        <v/>
      </c>
      <c r="V889" s="95" t="str">
        <f t="shared" si="164"/>
        <v/>
      </c>
      <c r="W889" s="95" t="str">
        <f t="shared" si="165"/>
        <v/>
      </c>
      <c r="X889" s="95" t="str">
        <f t="shared" si="166"/>
        <v/>
      </c>
      <c r="Y889" s="95" t="str">
        <f>IF(T889&lt;&gt;"",SUM($X$10:X889),"")</f>
        <v/>
      </c>
      <c r="Z889" s="95" t="str">
        <f t="shared" si="167"/>
        <v/>
      </c>
    </row>
    <row r="890" spans="1:26">
      <c r="A890" s="3" t="str">
        <f t="shared" si="156"/>
        <v/>
      </c>
      <c r="B890" s="12" t="str">
        <f t="shared" si="157"/>
        <v/>
      </c>
      <c r="C890" s="95" t="str">
        <f t="shared" si="158"/>
        <v/>
      </c>
      <c r="D890" s="95" t="str">
        <f t="shared" si="159"/>
        <v/>
      </c>
      <c r="E890" s="95" t="str">
        <f t="shared" si="160"/>
        <v/>
      </c>
      <c r="F890" s="95" t="str">
        <f>IF(A890&lt;&gt;"",SUM($E$10:E890),"")</f>
        <v/>
      </c>
      <c r="G890" s="95" t="str">
        <f t="shared" si="161"/>
        <v/>
      </c>
      <c r="T890" s="3" t="str">
        <f t="shared" si="162"/>
        <v/>
      </c>
      <c r="U890" s="12" t="str">
        <f t="shared" si="163"/>
        <v/>
      </c>
      <c r="V890" s="95" t="str">
        <f t="shared" si="164"/>
        <v/>
      </c>
      <c r="W890" s="95" t="str">
        <f t="shared" si="165"/>
        <v/>
      </c>
      <c r="X890" s="95" t="str">
        <f t="shared" si="166"/>
        <v/>
      </c>
      <c r="Y890" s="95" t="str">
        <f>IF(T890&lt;&gt;"",SUM($X$10:X890),"")</f>
        <v/>
      </c>
      <c r="Z890" s="95" t="str">
        <f t="shared" si="167"/>
        <v/>
      </c>
    </row>
    <row r="891" spans="1:26">
      <c r="A891" s="3" t="str">
        <f t="shared" si="156"/>
        <v/>
      </c>
      <c r="B891" s="12" t="str">
        <f t="shared" si="157"/>
        <v/>
      </c>
      <c r="C891" s="95" t="str">
        <f t="shared" si="158"/>
        <v/>
      </c>
      <c r="D891" s="95" t="str">
        <f t="shared" si="159"/>
        <v/>
      </c>
      <c r="E891" s="95" t="str">
        <f t="shared" si="160"/>
        <v/>
      </c>
      <c r="F891" s="95" t="str">
        <f>IF(A891&lt;&gt;"",SUM($E$10:E891),"")</f>
        <v/>
      </c>
      <c r="G891" s="95" t="str">
        <f t="shared" si="161"/>
        <v/>
      </c>
      <c r="T891" s="3" t="str">
        <f t="shared" si="162"/>
        <v/>
      </c>
      <c r="U891" s="12" t="str">
        <f t="shared" si="163"/>
        <v/>
      </c>
      <c r="V891" s="95" t="str">
        <f t="shared" si="164"/>
        <v/>
      </c>
      <c r="W891" s="95" t="str">
        <f t="shared" si="165"/>
        <v/>
      </c>
      <c r="X891" s="95" t="str">
        <f t="shared" si="166"/>
        <v/>
      </c>
      <c r="Y891" s="95" t="str">
        <f>IF(T891&lt;&gt;"",SUM($X$10:X891),"")</f>
        <v/>
      </c>
      <c r="Z891" s="95" t="str">
        <f t="shared" si="167"/>
        <v/>
      </c>
    </row>
    <row r="892" spans="1:26">
      <c r="A892" s="3" t="str">
        <f t="shared" si="156"/>
        <v/>
      </c>
      <c r="B892" s="12" t="str">
        <f t="shared" si="157"/>
        <v/>
      </c>
      <c r="C892" s="95" t="str">
        <f t="shared" si="158"/>
        <v/>
      </c>
      <c r="D892" s="95" t="str">
        <f t="shared" si="159"/>
        <v/>
      </c>
      <c r="E892" s="95" t="str">
        <f t="shared" si="160"/>
        <v/>
      </c>
      <c r="F892" s="95" t="str">
        <f>IF(A892&lt;&gt;"",SUM($E$10:E892),"")</f>
        <v/>
      </c>
      <c r="G892" s="95" t="str">
        <f t="shared" si="161"/>
        <v/>
      </c>
      <c r="T892" s="3" t="str">
        <f t="shared" si="162"/>
        <v/>
      </c>
      <c r="U892" s="12" t="str">
        <f t="shared" si="163"/>
        <v/>
      </c>
      <c r="V892" s="95" t="str">
        <f t="shared" si="164"/>
        <v/>
      </c>
      <c r="W892" s="95" t="str">
        <f t="shared" si="165"/>
        <v/>
      </c>
      <c r="X892" s="95" t="str">
        <f t="shared" si="166"/>
        <v/>
      </c>
      <c r="Y892" s="95" t="str">
        <f>IF(T892&lt;&gt;"",SUM($X$10:X892),"")</f>
        <v/>
      </c>
      <c r="Z892" s="95" t="str">
        <f t="shared" si="167"/>
        <v/>
      </c>
    </row>
    <row r="893" spans="1:26">
      <c r="A893" s="3" t="str">
        <f t="shared" si="156"/>
        <v/>
      </c>
      <c r="B893" s="12" t="str">
        <f t="shared" si="157"/>
        <v/>
      </c>
      <c r="C893" s="95" t="str">
        <f t="shared" si="158"/>
        <v/>
      </c>
      <c r="D893" s="95" t="str">
        <f t="shared" si="159"/>
        <v/>
      </c>
      <c r="E893" s="95" t="str">
        <f t="shared" si="160"/>
        <v/>
      </c>
      <c r="F893" s="95" t="str">
        <f>IF(A893&lt;&gt;"",SUM($E$10:E893),"")</f>
        <v/>
      </c>
      <c r="G893" s="95" t="str">
        <f t="shared" si="161"/>
        <v/>
      </c>
      <c r="T893" s="3" t="str">
        <f t="shared" si="162"/>
        <v/>
      </c>
      <c r="U893" s="12" t="str">
        <f t="shared" si="163"/>
        <v/>
      </c>
      <c r="V893" s="95" t="str">
        <f t="shared" si="164"/>
        <v/>
      </c>
      <c r="W893" s="95" t="str">
        <f t="shared" si="165"/>
        <v/>
      </c>
      <c r="X893" s="95" t="str">
        <f t="shared" si="166"/>
        <v/>
      </c>
      <c r="Y893" s="95" t="str">
        <f>IF(T893&lt;&gt;"",SUM($X$10:X893),"")</f>
        <v/>
      </c>
      <c r="Z893" s="95" t="str">
        <f t="shared" si="167"/>
        <v/>
      </c>
    </row>
    <row r="894" spans="1:26">
      <c r="A894" s="3" t="str">
        <f t="shared" si="156"/>
        <v/>
      </c>
      <c r="B894" s="12" t="str">
        <f t="shared" si="157"/>
        <v/>
      </c>
      <c r="C894" s="95" t="str">
        <f t="shared" si="158"/>
        <v/>
      </c>
      <c r="D894" s="95" t="str">
        <f t="shared" si="159"/>
        <v/>
      </c>
      <c r="E894" s="95" t="str">
        <f t="shared" si="160"/>
        <v/>
      </c>
      <c r="F894" s="95" t="str">
        <f>IF(A894&lt;&gt;"",SUM($E$10:E894),"")</f>
        <v/>
      </c>
      <c r="G894" s="95" t="str">
        <f t="shared" si="161"/>
        <v/>
      </c>
      <c r="T894" s="3" t="str">
        <f t="shared" si="162"/>
        <v/>
      </c>
      <c r="U894" s="12" t="str">
        <f t="shared" si="163"/>
        <v/>
      </c>
      <c r="V894" s="95" t="str">
        <f t="shared" si="164"/>
        <v/>
      </c>
      <c r="W894" s="95" t="str">
        <f t="shared" si="165"/>
        <v/>
      </c>
      <c r="X894" s="95" t="str">
        <f t="shared" si="166"/>
        <v/>
      </c>
      <c r="Y894" s="95" t="str">
        <f>IF(T894&lt;&gt;"",SUM($X$10:X894),"")</f>
        <v/>
      </c>
      <c r="Z894" s="95" t="str">
        <f t="shared" si="167"/>
        <v/>
      </c>
    </row>
    <row r="895" spans="1:26">
      <c r="A895" s="3" t="str">
        <f t="shared" si="156"/>
        <v/>
      </c>
      <c r="B895" s="12" t="str">
        <f t="shared" si="157"/>
        <v/>
      </c>
      <c r="C895" s="95" t="str">
        <f t="shared" si="158"/>
        <v/>
      </c>
      <c r="D895" s="95" t="str">
        <f t="shared" si="159"/>
        <v/>
      </c>
      <c r="E895" s="95" t="str">
        <f t="shared" si="160"/>
        <v/>
      </c>
      <c r="F895" s="95" t="str">
        <f>IF(A895&lt;&gt;"",SUM($E$10:E895),"")</f>
        <v/>
      </c>
      <c r="G895" s="95" t="str">
        <f t="shared" si="161"/>
        <v/>
      </c>
      <c r="T895" s="3" t="str">
        <f t="shared" si="162"/>
        <v/>
      </c>
      <c r="U895" s="12" t="str">
        <f t="shared" si="163"/>
        <v/>
      </c>
      <c r="V895" s="95" t="str">
        <f t="shared" si="164"/>
        <v/>
      </c>
      <c r="W895" s="95" t="str">
        <f t="shared" si="165"/>
        <v/>
      </c>
      <c r="X895" s="95" t="str">
        <f t="shared" si="166"/>
        <v/>
      </c>
      <c r="Y895" s="95" t="str">
        <f>IF(T895&lt;&gt;"",SUM($X$10:X895),"")</f>
        <v/>
      </c>
      <c r="Z895" s="95" t="str">
        <f t="shared" si="167"/>
        <v/>
      </c>
    </row>
    <row r="896" spans="1:26">
      <c r="A896" s="3" t="str">
        <f t="shared" si="156"/>
        <v/>
      </c>
      <c r="B896" s="12" t="str">
        <f t="shared" si="157"/>
        <v/>
      </c>
      <c r="C896" s="95" t="str">
        <f t="shared" si="158"/>
        <v/>
      </c>
      <c r="D896" s="95" t="str">
        <f t="shared" si="159"/>
        <v/>
      </c>
      <c r="E896" s="95" t="str">
        <f t="shared" si="160"/>
        <v/>
      </c>
      <c r="F896" s="95" t="str">
        <f>IF(A896&lt;&gt;"",SUM($E$10:E896),"")</f>
        <v/>
      </c>
      <c r="G896" s="95" t="str">
        <f t="shared" si="161"/>
        <v/>
      </c>
      <c r="T896" s="3" t="str">
        <f t="shared" si="162"/>
        <v/>
      </c>
      <c r="U896" s="12" t="str">
        <f t="shared" si="163"/>
        <v/>
      </c>
      <c r="V896" s="95" t="str">
        <f t="shared" si="164"/>
        <v/>
      </c>
      <c r="W896" s="95" t="str">
        <f t="shared" si="165"/>
        <v/>
      </c>
      <c r="X896" s="95" t="str">
        <f t="shared" si="166"/>
        <v/>
      </c>
      <c r="Y896" s="95" t="str">
        <f>IF(T896&lt;&gt;"",SUM($X$10:X896),"")</f>
        <v/>
      </c>
      <c r="Z896" s="95" t="str">
        <f t="shared" si="167"/>
        <v/>
      </c>
    </row>
    <row r="897" spans="1:26">
      <c r="A897" s="3" t="str">
        <f t="shared" si="156"/>
        <v/>
      </c>
      <c r="B897" s="12" t="str">
        <f t="shared" si="157"/>
        <v/>
      </c>
      <c r="C897" s="95" t="str">
        <f t="shared" si="158"/>
        <v/>
      </c>
      <c r="D897" s="95" t="str">
        <f t="shared" si="159"/>
        <v/>
      </c>
      <c r="E897" s="95" t="str">
        <f t="shared" si="160"/>
        <v/>
      </c>
      <c r="F897" s="95" t="str">
        <f>IF(A897&lt;&gt;"",SUM($E$10:E897),"")</f>
        <v/>
      </c>
      <c r="G897" s="95" t="str">
        <f t="shared" si="161"/>
        <v/>
      </c>
      <c r="T897" s="3" t="str">
        <f t="shared" si="162"/>
        <v/>
      </c>
      <c r="U897" s="12" t="str">
        <f t="shared" si="163"/>
        <v/>
      </c>
      <c r="V897" s="95" t="str">
        <f t="shared" si="164"/>
        <v/>
      </c>
      <c r="W897" s="95" t="str">
        <f t="shared" si="165"/>
        <v/>
      </c>
      <c r="X897" s="95" t="str">
        <f t="shared" si="166"/>
        <v/>
      </c>
      <c r="Y897" s="95" t="str">
        <f>IF(T897&lt;&gt;"",SUM($X$10:X897),"")</f>
        <v/>
      </c>
      <c r="Z897" s="95" t="str">
        <f t="shared" si="167"/>
        <v/>
      </c>
    </row>
    <row r="898" spans="1:26">
      <c r="A898" s="3" t="str">
        <f t="shared" si="156"/>
        <v/>
      </c>
      <c r="B898" s="12" t="str">
        <f t="shared" si="157"/>
        <v/>
      </c>
      <c r="C898" s="95" t="str">
        <f t="shared" si="158"/>
        <v/>
      </c>
      <c r="D898" s="95" t="str">
        <f t="shared" si="159"/>
        <v/>
      </c>
      <c r="E898" s="95" t="str">
        <f t="shared" si="160"/>
        <v/>
      </c>
      <c r="F898" s="95" t="str">
        <f>IF(A898&lt;&gt;"",SUM($E$10:E898),"")</f>
        <v/>
      </c>
      <c r="G898" s="95" t="str">
        <f t="shared" si="161"/>
        <v/>
      </c>
      <c r="T898" s="3" t="str">
        <f t="shared" si="162"/>
        <v/>
      </c>
      <c r="U898" s="12" t="str">
        <f t="shared" si="163"/>
        <v/>
      </c>
      <c r="V898" s="95" t="str">
        <f t="shared" si="164"/>
        <v/>
      </c>
      <c r="W898" s="95" t="str">
        <f t="shared" si="165"/>
        <v/>
      </c>
      <c r="X898" s="95" t="str">
        <f t="shared" si="166"/>
        <v/>
      </c>
      <c r="Y898" s="95" t="str">
        <f>IF(T898&lt;&gt;"",SUM($X$10:X898),"")</f>
        <v/>
      </c>
      <c r="Z898" s="95" t="str">
        <f t="shared" si="167"/>
        <v/>
      </c>
    </row>
    <row r="899" spans="1:26">
      <c r="A899" s="3" t="str">
        <f t="shared" si="156"/>
        <v/>
      </c>
      <c r="B899" s="12" t="str">
        <f t="shared" si="157"/>
        <v/>
      </c>
      <c r="C899" s="95" t="str">
        <f t="shared" si="158"/>
        <v/>
      </c>
      <c r="D899" s="95" t="str">
        <f t="shared" si="159"/>
        <v/>
      </c>
      <c r="E899" s="95" t="str">
        <f t="shared" si="160"/>
        <v/>
      </c>
      <c r="F899" s="95" t="str">
        <f>IF(A899&lt;&gt;"",SUM($E$10:E899),"")</f>
        <v/>
      </c>
      <c r="G899" s="95" t="str">
        <f t="shared" si="161"/>
        <v/>
      </c>
      <c r="T899" s="3" t="str">
        <f t="shared" si="162"/>
        <v/>
      </c>
      <c r="U899" s="12" t="str">
        <f t="shared" si="163"/>
        <v/>
      </c>
      <c r="V899" s="95" t="str">
        <f t="shared" si="164"/>
        <v/>
      </c>
      <c r="W899" s="95" t="str">
        <f t="shared" si="165"/>
        <v/>
      </c>
      <c r="X899" s="95" t="str">
        <f t="shared" si="166"/>
        <v/>
      </c>
      <c r="Y899" s="95" t="str">
        <f>IF(T899&lt;&gt;"",SUM($X$10:X899),"")</f>
        <v/>
      </c>
      <c r="Z899" s="95" t="str">
        <f t="shared" si="167"/>
        <v/>
      </c>
    </row>
    <row r="900" spans="1:26">
      <c r="A900" s="3" t="str">
        <f t="shared" si="156"/>
        <v/>
      </c>
      <c r="B900" s="12" t="str">
        <f t="shared" si="157"/>
        <v/>
      </c>
      <c r="C900" s="95" t="str">
        <f t="shared" si="158"/>
        <v/>
      </c>
      <c r="D900" s="95" t="str">
        <f t="shared" si="159"/>
        <v/>
      </c>
      <c r="E900" s="95" t="str">
        <f t="shared" si="160"/>
        <v/>
      </c>
      <c r="F900" s="95" t="str">
        <f>IF(A900&lt;&gt;"",SUM($E$10:E900),"")</f>
        <v/>
      </c>
      <c r="G900" s="95" t="str">
        <f t="shared" si="161"/>
        <v/>
      </c>
      <c r="T900" s="3" t="str">
        <f t="shared" si="162"/>
        <v/>
      </c>
      <c r="U900" s="12" t="str">
        <f t="shared" si="163"/>
        <v/>
      </c>
      <c r="V900" s="95" t="str">
        <f t="shared" si="164"/>
        <v/>
      </c>
      <c r="W900" s="95" t="str">
        <f t="shared" si="165"/>
        <v/>
      </c>
      <c r="X900" s="95" t="str">
        <f t="shared" si="166"/>
        <v/>
      </c>
      <c r="Y900" s="95" t="str">
        <f>IF(T900&lt;&gt;"",SUM($X$10:X900),"")</f>
        <v/>
      </c>
      <c r="Z900" s="95" t="str">
        <f t="shared" si="167"/>
        <v/>
      </c>
    </row>
    <row r="901" spans="1:26">
      <c r="A901" s="3" t="str">
        <f t="shared" si="156"/>
        <v/>
      </c>
      <c r="B901" s="12" t="str">
        <f t="shared" si="157"/>
        <v/>
      </c>
      <c r="C901" s="95" t="str">
        <f t="shared" si="158"/>
        <v/>
      </c>
      <c r="D901" s="95" t="str">
        <f t="shared" si="159"/>
        <v/>
      </c>
      <c r="E901" s="95" t="str">
        <f t="shared" si="160"/>
        <v/>
      </c>
      <c r="F901" s="95" t="str">
        <f>IF(A901&lt;&gt;"",SUM($E$10:E901),"")</f>
        <v/>
      </c>
      <c r="G901" s="95" t="str">
        <f t="shared" si="161"/>
        <v/>
      </c>
      <c r="T901" s="3" t="str">
        <f t="shared" si="162"/>
        <v/>
      </c>
      <c r="U901" s="12" t="str">
        <f t="shared" si="163"/>
        <v/>
      </c>
      <c r="V901" s="95" t="str">
        <f t="shared" si="164"/>
        <v/>
      </c>
      <c r="W901" s="95" t="str">
        <f t="shared" si="165"/>
        <v/>
      </c>
      <c r="X901" s="95" t="str">
        <f t="shared" si="166"/>
        <v/>
      </c>
      <c r="Y901" s="95" t="str">
        <f>IF(T901&lt;&gt;"",SUM($X$10:X901),"")</f>
        <v/>
      </c>
      <c r="Z901" s="95" t="str">
        <f t="shared" si="167"/>
        <v/>
      </c>
    </row>
    <row r="902" spans="1:26">
      <c r="A902" s="3" t="str">
        <f t="shared" si="156"/>
        <v/>
      </c>
      <c r="B902" s="12" t="str">
        <f t="shared" si="157"/>
        <v/>
      </c>
      <c r="C902" s="95" t="str">
        <f t="shared" si="158"/>
        <v/>
      </c>
      <c r="D902" s="95" t="str">
        <f t="shared" si="159"/>
        <v/>
      </c>
      <c r="E902" s="95" t="str">
        <f t="shared" si="160"/>
        <v/>
      </c>
      <c r="F902" s="95" t="str">
        <f>IF(A902&lt;&gt;"",SUM($E$10:E902),"")</f>
        <v/>
      </c>
      <c r="G902" s="95" t="str">
        <f t="shared" si="161"/>
        <v/>
      </c>
      <c r="T902" s="3" t="str">
        <f t="shared" si="162"/>
        <v/>
      </c>
      <c r="U902" s="12" t="str">
        <f t="shared" si="163"/>
        <v/>
      </c>
      <c r="V902" s="95" t="str">
        <f t="shared" si="164"/>
        <v/>
      </c>
      <c r="W902" s="95" t="str">
        <f t="shared" si="165"/>
        <v/>
      </c>
      <c r="X902" s="95" t="str">
        <f t="shared" si="166"/>
        <v/>
      </c>
      <c r="Y902" s="95" t="str">
        <f>IF(T902&lt;&gt;"",SUM($X$10:X902),"")</f>
        <v/>
      </c>
      <c r="Z902" s="95" t="str">
        <f t="shared" si="167"/>
        <v/>
      </c>
    </row>
    <row r="903" spans="1:26">
      <c r="A903" s="3" t="str">
        <f t="shared" si="156"/>
        <v/>
      </c>
      <c r="B903" s="12" t="str">
        <f t="shared" si="157"/>
        <v/>
      </c>
      <c r="C903" s="95" t="str">
        <f t="shared" si="158"/>
        <v/>
      </c>
      <c r="D903" s="95" t="str">
        <f t="shared" si="159"/>
        <v/>
      </c>
      <c r="E903" s="95" t="str">
        <f t="shared" si="160"/>
        <v/>
      </c>
      <c r="F903" s="95" t="str">
        <f>IF(A903&lt;&gt;"",SUM($E$10:E903),"")</f>
        <v/>
      </c>
      <c r="G903" s="95" t="str">
        <f t="shared" si="161"/>
        <v/>
      </c>
      <c r="T903" s="3" t="str">
        <f t="shared" si="162"/>
        <v/>
      </c>
      <c r="U903" s="12" t="str">
        <f t="shared" si="163"/>
        <v/>
      </c>
      <c r="V903" s="95" t="str">
        <f t="shared" si="164"/>
        <v/>
      </c>
      <c r="W903" s="95" t="str">
        <f t="shared" si="165"/>
        <v/>
      </c>
      <c r="X903" s="95" t="str">
        <f t="shared" si="166"/>
        <v/>
      </c>
      <c r="Y903" s="95" t="str">
        <f>IF(T903&lt;&gt;"",SUM($X$10:X903),"")</f>
        <v/>
      </c>
      <c r="Z903" s="95" t="str">
        <f t="shared" si="167"/>
        <v/>
      </c>
    </row>
    <row r="904" spans="1:26">
      <c r="A904" s="3" t="str">
        <f t="shared" si="156"/>
        <v/>
      </c>
      <c r="B904" s="12" t="str">
        <f t="shared" si="157"/>
        <v/>
      </c>
      <c r="C904" s="95" t="str">
        <f t="shared" si="158"/>
        <v/>
      </c>
      <c r="D904" s="95" t="str">
        <f t="shared" si="159"/>
        <v/>
      </c>
      <c r="E904" s="95" t="str">
        <f t="shared" si="160"/>
        <v/>
      </c>
      <c r="F904" s="95" t="str">
        <f>IF(A904&lt;&gt;"",SUM($E$10:E904),"")</f>
        <v/>
      </c>
      <c r="G904" s="95" t="str">
        <f t="shared" si="161"/>
        <v/>
      </c>
      <c r="T904" s="3" t="str">
        <f t="shared" si="162"/>
        <v/>
      </c>
      <c r="U904" s="12" t="str">
        <f t="shared" si="163"/>
        <v/>
      </c>
      <c r="V904" s="95" t="str">
        <f t="shared" si="164"/>
        <v/>
      </c>
      <c r="W904" s="95" t="str">
        <f t="shared" si="165"/>
        <v/>
      </c>
      <c r="X904" s="95" t="str">
        <f t="shared" si="166"/>
        <v/>
      </c>
      <c r="Y904" s="95" t="str">
        <f>IF(T904&lt;&gt;"",SUM($X$10:X904),"")</f>
        <v/>
      </c>
      <c r="Z904" s="95" t="str">
        <f t="shared" si="167"/>
        <v/>
      </c>
    </row>
    <row r="905" spans="1:26">
      <c r="A905" s="3" t="str">
        <f t="shared" si="156"/>
        <v/>
      </c>
      <c r="B905" s="12" t="str">
        <f t="shared" si="157"/>
        <v/>
      </c>
      <c r="C905" s="95" t="str">
        <f t="shared" si="158"/>
        <v/>
      </c>
      <c r="D905" s="95" t="str">
        <f t="shared" si="159"/>
        <v/>
      </c>
      <c r="E905" s="95" t="str">
        <f t="shared" si="160"/>
        <v/>
      </c>
      <c r="F905" s="95" t="str">
        <f>IF(A905&lt;&gt;"",SUM($E$10:E905),"")</f>
        <v/>
      </c>
      <c r="G905" s="95" t="str">
        <f t="shared" si="161"/>
        <v/>
      </c>
      <c r="T905" s="3" t="str">
        <f t="shared" si="162"/>
        <v/>
      </c>
      <c r="U905" s="12" t="str">
        <f t="shared" si="163"/>
        <v/>
      </c>
      <c r="V905" s="95" t="str">
        <f t="shared" si="164"/>
        <v/>
      </c>
      <c r="W905" s="95" t="str">
        <f t="shared" si="165"/>
        <v/>
      </c>
      <c r="X905" s="95" t="str">
        <f t="shared" si="166"/>
        <v/>
      </c>
      <c r="Y905" s="95" t="str">
        <f>IF(T905&lt;&gt;"",SUM($X$10:X905),"")</f>
        <v/>
      </c>
      <c r="Z905" s="95" t="str">
        <f t="shared" si="167"/>
        <v/>
      </c>
    </row>
    <row r="906" spans="1:26">
      <c r="A906" s="3" t="str">
        <f t="shared" si="156"/>
        <v/>
      </c>
      <c r="B906" s="12" t="str">
        <f t="shared" si="157"/>
        <v/>
      </c>
      <c r="C906" s="95" t="str">
        <f t="shared" si="158"/>
        <v/>
      </c>
      <c r="D906" s="95" t="str">
        <f t="shared" si="159"/>
        <v/>
      </c>
      <c r="E906" s="95" t="str">
        <f t="shared" si="160"/>
        <v/>
      </c>
      <c r="F906" s="95" t="str">
        <f>IF(A906&lt;&gt;"",SUM($E$10:E906),"")</f>
        <v/>
      </c>
      <c r="G906" s="95" t="str">
        <f t="shared" si="161"/>
        <v/>
      </c>
      <c r="T906" s="3" t="str">
        <f t="shared" si="162"/>
        <v/>
      </c>
      <c r="U906" s="12" t="str">
        <f t="shared" si="163"/>
        <v/>
      </c>
      <c r="V906" s="95" t="str">
        <f t="shared" si="164"/>
        <v/>
      </c>
      <c r="W906" s="95" t="str">
        <f t="shared" si="165"/>
        <v/>
      </c>
      <c r="X906" s="95" t="str">
        <f t="shared" si="166"/>
        <v/>
      </c>
      <c r="Y906" s="95" t="str">
        <f>IF(T906&lt;&gt;"",SUM($X$10:X906),"")</f>
        <v/>
      </c>
      <c r="Z906" s="95" t="str">
        <f t="shared" si="167"/>
        <v/>
      </c>
    </row>
    <row r="907" spans="1:26">
      <c r="A907" s="3" t="str">
        <f t="shared" si="156"/>
        <v/>
      </c>
      <c r="B907" s="12" t="str">
        <f t="shared" si="157"/>
        <v/>
      </c>
      <c r="C907" s="95" t="str">
        <f t="shared" si="158"/>
        <v/>
      </c>
      <c r="D907" s="95" t="str">
        <f t="shared" si="159"/>
        <v/>
      </c>
      <c r="E907" s="95" t="str">
        <f t="shared" si="160"/>
        <v/>
      </c>
      <c r="F907" s="95" t="str">
        <f>IF(A907&lt;&gt;"",SUM($E$10:E907),"")</f>
        <v/>
      </c>
      <c r="G907" s="95" t="str">
        <f t="shared" si="161"/>
        <v/>
      </c>
      <c r="T907" s="3" t="str">
        <f t="shared" si="162"/>
        <v/>
      </c>
      <c r="U907" s="12" t="str">
        <f t="shared" si="163"/>
        <v/>
      </c>
      <c r="V907" s="95" t="str">
        <f t="shared" si="164"/>
        <v/>
      </c>
      <c r="W907" s="95" t="str">
        <f t="shared" si="165"/>
        <v/>
      </c>
      <c r="X907" s="95" t="str">
        <f t="shared" si="166"/>
        <v/>
      </c>
      <c r="Y907" s="95" t="str">
        <f>IF(T907&lt;&gt;"",SUM($X$10:X907),"")</f>
        <v/>
      </c>
      <c r="Z907" s="95" t="str">
        <f t="shared" si="167"/>
        <v/>
      </c>
    </row>
    <row r="908" spans="1:26">
      <c r="A908" s="3" t="str">
        <f t="shared" ref="A908:A971" si="168">IF(A907&lt;$G$4,A907+1,"")</f>
        <v/>
      </c>
      <c r="B908" s="12" t="str">
        <f t="shared" ref="B908:B971" si="169">IF(A908&lt;&gt;"",EDATE($C$7,A908*12/$G$3),"")</f>
        <v/>
      </c>
      <c r="C908" s="95" t="str">
        <f t="shared" ref="C908:C971" si="170">IF(A908&lt;&gt;"",$G$6,"")</f>
        <v/>
      </c>
      <c r="D908" s="95" t="str">
        <f t="shared" ref="D908:D971" si="171">IF(A908&lt;&gt;"",G907*$G$5,"")</f>
        <v/>
      </c>
      <c r="E908" s="95" t="str">
        <f t="shared" ref="E908:E971" si="172">IF(A908&lt;&gt;"",C908-D908,"")</f>
        <v/>
      </c>
      <c r="F908" s="95" t="str">
        <f>IF(A908&lt;&gt;"",SUM($E$10:E908),"")</f>
        <v/>
      </c>
      <c r="G908" s="95" t="str">
        <f t="shared" ref="G908:G971" si="173">IF(A908&lt;&gt;"",G907-E908,"")</f>
        <v/>
      </c>
      <c r="T908" s="3" t="str">
        <f t="shared" ref="T908:T971" si="174">IF(T907&lt;$G$4,T907+1,"")</f>
        <v/>
      </c>
      <c r="U908" s="12" t="str">
        <f t="shared" ref="U908:U971" si="175">IF(T908&lt;&gt;"",EDATE($C$7,T908*12/$G$3),"")</f>
        <v/>
      </c>
      <c r="V908" s="95" t="str">
        <f t="shared" ref="V908:V971" si="176">IF(T908&lt;&gt;"",$G$6,"")</f>
        <v/>
      </c>
      <c r="W908" s="95" t="str">
        <f t="shared" ref="W908:W971" si="177">IF(T908&lt;&gt;"",Z907*$Z$5,"")</f>
        <v/>
      </c>
      <c r="X908" s="95" t="str">
        <f t="shared" ref="X908:X971" si="178">IF(T908&lt;&gt;"",V908-W908,"")</f>
        <v/>
      </c>
      <c r="Y908" s="95" t="str">
        <f>IF(T908&lt;&gt;"",SUM($X$10:X908),"")</f>
        <v/>
      </c>
      <c r="Z908" s="95" t="str">
        <f t="shared" ref="Z908:Z971" si="179">IF(T908&lt;&gt;"",Z907-X908,"")</f>
        <v/>
      </c>
    </row>
    <row r="909" spans="1:26">
      <c r="A909" s="3" t="str">
        <f t="shared" si="168"/>
        <v/>
      </c>
      <c r="B909" s="12" t="str">
        <f t="shared" si="169"/>
        <v/>
      </c>
      <c r="C909" s="95" t="str">
        <f t="shared" si="170"/>
        <v/>
      </c>
      <c r="D909" s="95" t="str">
        <f t="shared" si="171"/>
        <v/>
      </c>
      <c r="E909" s="95" t="str">
        <f t="shared" si="172"/>
        <v/>
      </c>
      <c r="F909" s="95" t="str">
        <f>IF(A909&lt;&gt;"",SUM($E$10:E909),"")</f>
        <v/>
      </c>
      <c r="G909" s="95" t="str">
        <f t="shared" si="173"/>
        <v/>
      </c>
      <c r="T909" s="3" t="str">
        <f t="shared" si="174"/>
        <v/>
      </c>
      <c r="U909" s="12" t="str">
        <f t="shared" si="175"/>
        <v/>
      </c>
      <c r="V909" s="95" t="str">
        <f t="shared" si="176"/>
        <v/>
      </c>
      <c r="W909" s="95" t="str">
        <f t="shared" si="177"/>
        <v/>
      </c>
      <c r="X909" s="95" t="str">
        <f t="shared" si="178"/>
        <v/>
      </c>
      <c r="Y909" s="95" t="str">
        <f>IF(T909&lt;&gt;"",SUM($X$10:X909),"")</f>
        <v/>
      </c>
      <c r="Z909" s="95" t="str">
        <f t="shared" si="179"/>
        <v/>
      </c>
    </row>
    <row r="910" spans="1:26">
      <c r="A910" s="3" t="str">
        <f t="shared" si="168"/>
        <v/>
      </c>
      <c r="B910" s="12" t="str">
        <f t="shared" si="169"/>
        <v/>
      </c>
      <c r="C910" s="95" t="str">
        <f t="shared" si="170"/>
        <v/>
      </c>
      <c r="D910" s="95" t="str">
        <f t="shared" si="171"/>
        <v/>
      </c>
      <c r="E910" s="95" t="str">
        <f t="shared" si="172"/>
        <v/>
      </c>
      <c r="F910" s="95" t="str">
        <f>IF(A910&lt;&gt;"",SUM($E$10:E910),"")</f>
        <v/>
      </c>
      <c r="G910" s="95" t="str">
        <f t="shared" si="173"/>
        <v/>
      </c>
      <c r="T910" s="3" t="str">
        <f t="shared" si="174"/>
        <v/>
      </c>
      <c r="U910" s="12" t="str">
        <f t="shared" si="175"/>
        <v/>
      </c>
      <c r="V910" s="95" t="str">
        <f t="shared" si="176"/>
        <v/>
      </c>
      <c r="W910" s="95" t="str">
        <f t="shared" si="177"/>
        <v/>
      </c>
      <c r="X910" s="95" t="str">
        <f t="shared" si="178"/>
        <v/>
      </c>
      <c r="Y910" s="95" t="str">
        <f>IF(T910&lt;&gt;"",SUM($X$10:X910),"")</f>
        <v/>
      </c>
      <c r="Z910" s="95" t="str">
        <f t="shared" si="179"/>
        <v/>
      </c>
    </row>
    <row r="911" spans="1:26">
      <c r="A911" s="3" t="str">
        <f t="shared" si="168"/>
        <v/>
      </c>
      <c r="B911" s="12" t="str">
        <f t="shared" si="169"/>
        <v/>
      </c>
      <c r="C911" s="95" t="str">
        <f t="shared" si="170"/>
        <v/>
      </c>
      <c r="D911" s="95" t="str">
        <f t="shared" si="171"/>
        <v/>
      </c>
      <c r="E911" s="95" t="str">
        <f t="shared" si="172"/>
        <v/>
      </c>
      <c r="F911" s="95" t="str">
        <f>IF(A911&lt;&gt;"",SUM($E$10:E911),"")</f>
        <v/>
      </c>
      <c r="G911" s="95" t="str">
        <f t="shared" si="173"/>
        <v/>
      </c>
      <c r="T911" s="3" t="str">
        <f t="shared" si="174"/>
        <v/>
      </c>
      <c r="U911" s="12" t="str">
        <f t="shared" si="175"/>
        <v/>
      </c>
      <c r="V911" s="95" t="str">
        <f t="shared" si="176"/>
        <v/>
      </c>
      <c r="W911" s="95" t="str">
        <f t="shared" si="177"/>
        <v/>
      </c>
      <c r="X911" s="95" t="str">
        <f t="shared" si="178"/>
        <v/>
      </c>
      <c r="Y911" s="95" t="str">
        <f>IF(T911&lt;&gt;"",SUM($X$10:X911),"")</f>
        <v/>
      </c>
      <c r="Z911" s="95" t="str">
        <f t="shared" si="179"/>
        <v/>
      </c>
    </row>
    <row r="912" spans="1:26">
      <c r="A912" s="3" t="str">
        <f t="shared" si="168"/>
        <v/>
      </c>
      <c r="B912" s="12" t="str">
        <f t="shared" si="169"/>
        <v/>
      </c>
      <c r="C912" s="95" t="str">
        <f t="shared" si="170"/>
        <v/>
      </c>
      <c r="D912" s="95" t="str">
        <f t="shared" si="171"/>
        <v/>
      </c>
      <c r="E912" s="95" t="str">
        <f t="shared" si="172"/>
        <v/>
      </c>
      <c r="F912" s="95" t="str">
        <f>IF(A912&lt;&gt;"",SUM($E$10:E912),"")</f>
        <v/>
      </c>
      <c r="G912" s="95" t="str">
        <f t="shared" si="173"/>
        <v/>
      </c>
      <c r="T912" s="3" t="str">
        <f t="shared" si="174"/>
        <v/>
      </c>
      <c r="U912" s="12" t="str">
        <f t="shared" si="175"/>
        <v/>
      </c>
      <c r="V912" s="95" t="str">
        <f t="shared" si="176"/>
        <v/>
      </c>
      <c r="W912" s="95" t="str">
        <f t="shared" si="177"/>
        <v/>
      </c>
      <c r="X912" s="95" t="str">
        <f t="shared" si="178"/>
        <v/>
      </c>
      <c r="Y912" s="95" t="str">
        <f>IF(T912&lt;&gt;"",SUM($X$10:X912),"")</f>
        <v/>
      </c>
      <c r="Z912" s="95" t="str">
        <f t="shared" si="179"/>
        <v/>
      </c>
    </row>
    <row r="913" spans="1:26">
      <c r="A913" s="3" t="str">
        <f t="shared" si="168"/>
        <v/>
      </c>
      <c r="B913" s="12" t="str">
        <f t="shared" si="169"/>
        <v/>
      </c>
      <c r="C913" s="95" t="str">
        <f t="shared" si="170"/>
        <v/>
      </c>
      <c r="D913" s="95" t="str">
        <f t="shared" si="171"/>
        <v/>
      </c>
      <c r="E913" s="95" t="str">
        <f t="shared" si="172"/>
        <v/>
      </c>
      <c r="F913" s="95" t="str">
        <f>IF(A913&lt;&gt;"",SUM($E$10:E913),"")</f>
        <v/>
      </c>
      <c r="G913" s="95" t="str">
        <f t="shared" si="173"/>
        <v/>
      </c>
      <c r="T913" s="3" t="str">
        <f t="shared" si="174"/>
        <v/>
      </c>
      <c r="U913" s="12" t="str">
        <f t="shared" si="175"/>
        <v/>
      </c>
      <c r="V913" s="95" t="str">
        <f t="shared" si="176"/>
        <v/>
      </c>
      <c r="W913" s="95" t="str">
        <f t="shared" si="177"/>
        <v/>
      </c>
      <c r="X913" s="95" t="str">
        <f t="shared" si="178"/>
        <v/>
      </c>
      <c r="Y913" s="95" t="str">
        <f>IF(T913&lt;&gt;"",SUM($X$10:X913),"")</f>
        <v/>
      </c>
      <c r="Z913" s="95" t="str">
        <f t="shared" si="179"/>
        <v/>
      </c>
    </row>
    <row r="914" spans="1:26">
      <c r="A914" s="3" t="str">
        <f t="shared" si="168"/>
        <v/>
      </c>
      <c r="B914" s="12" t="str">
        <f t="shared" si="169"/>
        <v/>
      </c>
      <c r="C914" s="95" t="str">
        <f t="shared" si="170"/>
        <v/>
      </c>
      <c r="D914" s="95" t="str">
        <f t="shared" si="171"/>
        <v/>
      </c>
      <c r="E914" s="95" t="str">
        <f t="shared" si="172"/>
        <v/>
      </c>
      <c r="F914" s="95" t="str">
        <f>IF(A914&lt;&gt;"",SUM($E$10:E914),"")</f>
        <v/>
      </c>
      <c r="G914" s="95" t="str">
        <f t="shared" si="173"/>
        <v/>
      </c>
      <c r="T914" s="3" t="str">
        <f t="shared" si="174"/>
        <v/>
      </c>
      <c r="U914" s="12" t="str">
        <f t="shared" si="175"/>
        <v/>
      </c>
      <c r="V914" s="95" t="str">
        <f t="shared" si="176"/>
        <v/>
      </c>
      <c r="W914" s="95" t="str">
        <f t="shared" si="177"/>
        <v/>
      </c>
      <c r="X914" s="95" t="str">
        <f t="shared" si="178"/>
        <v/>
      </c>
      <c r="Y914" s="95" t="str">
        <f>IF(T914&lt;&gt;"",SUM($X$10:X914),"")</f>
        <v/>
      </c>
      <c r="Z914" s="95" t="str">
        <f t="shared" si="179"/>
        <v/>
      </c>
    </row>
    <row r="915" spans="1:26">
      <c r="A915" s="3" t="str">
        <f t="shared" si="168"/>
        <v/>
      </c>
      <c r="B915" s="12" t="str">
        <f t="shared" si="169"/>
        <v/>
      </c>
      <c r="C915" s="95" t="str">
        <f t="shared" si="170"/>
        <v/>
      </c>
      <c r="D915" s="95" t="str">
        <f t="shared" si="171"/>
        <v/>
      </c>
      <c r="E915" s="95" t="str">
        <f t="shared" si="172"/>
        <v/>
      </c>
      <c r="F915" s="95" t="str">
        <f>IF(A915&lt;&gt;"",SUM($E$10:E915),"")</f>
        <v/>
      </c>
      <c r="G915" s="95" t="str">
        <f t="shared" si="173"/>
        <v/>
      </c>
      <c r="T915" s="3" t="str">
        <f t="shared" si="174"/>
        <v/>
      </c>
      <c r="U915" s="12" t="str">
        <f t="shared" si="175"/>
        <v/>
      </c>
      <c r="V915" s="95" t="str">
        <f t="shared" si="176"/>
        <v/>
      </c>
      <c r="W915" s="95" t="str">
        <f t="shared" si="177"/>
        <v/>
      </c>
      <c r="X915" s="95" t="str">
        <f t="shared" si="178"/>
        <v/>
      </c>
      <c r="Y915" s="95" t="str">
        <f>IF(T915&lt;&gt;"",SUM($X$10:X915),"")</f>
        <v/>
      </c>
      <c r="Z915" s="95" t="str">
        <f t="shared" si="179"/>
        <v/>
      </c>
    </row>
    <row r="916" spans="1:26">
      <c r="A916" s="3" t="str">
        <f t="shared" si="168"/>
        <v/>
      </c>
      <c r="B916" s="12" t="str">
        <f t="shared" si="169"/>
        <v/>
      </c>
      <c r="C916" s="95" t="str">
        <f t="shared" si="170"/>
        <v/>
      </c>
      <c r="D916" s="95" t="str">
        <f t="shared" si="171"/>
        <v/>
      </c>
      <c r="E916" s="95" t="str">
        <f t="shared" si="172"/>
        <v/>
      </c>
      <c r="F916" s="95" t="str">
        <f>IF(A916&lt;&gt;"",SUM($E$10:E916),"")</f>
        <v/>
      </c>
      <c r="G916" s="95" t="str">
        <f t="shared" si="173"/>
        <v/>
      </c>
      <c r="T916" s="3" t="str">
        <f t="shared" si="174"/>
        <v/>
      </c>
      <c r="U916" s="12" t="str">
        <f t="shared" si="175"/>
        <v/>
      </c>
      <c r="V916" s="95" t="str">
        <f t="shared" si="176"/>
        <v/>
      </c>
      <c r="W916" s="95" t="str">
        <f t="shared" si="177"/>
        <v/>
      </c>
      <c r="X916" s="95" t="str">
        <f t="shared" si="178"/>
        <v/>
      </c>
      <c r="Y916" s="95" t="str">
        <f>IF(T916&lt;&gt;"",SUM($X$10:X916),"")</f>
        <v/>
      </c>
      <c r="Z916" s="95" t="str">
        <f t="shared" si="179"/>
        <v/>
      </c>
    </row>
    <row r="917" spans="1:26">
      <c r="A917" s="3" t="str">
        <f t="shared" si="168"/>
        <v/>
      </c>
      <c r="B917" s="12" t="str">
        <f t="shared" si="169"/>
        <v/>
      </c>
      <c r="C917" s="95" t="str">
        <f t="shared" si="170"/>
        <v/>
      </c>
      <c r="D917" s="95" t="str">
        <f t="shared" si="171"/>
        <v/>
      </c>
      <c r="E917" s="95" t="str">
        <f t="shared" si="172"/>
        <v/>
      </c>
      <c r="F917" s="95" t="str">
        <f>IF(A917&lt;&gt;"",SUM($E$10:E917),"")</f>
        <v/>
      </c>
      <c r="G917" s="95" t="str">
        <f t="shared" si="173"/>
        <v/>
      </c>
      <c r="T917" s="3" t="str">
        <f t="shared" si="174"/>
        <v/>
      </c>
      <c r="U917" s="12" t="str">
        <f t="shared" si="175"/>
        <v/>
      </c>
      <c r="V917" s="95" t="str">
        <f t="shared" si="176"/>
        <v/>
      </c>
      <c r="W917" s="95" t="str">
        <f t="shared" si="177"/>
        <v/>
      </c>
      <c r="X917" s="95" t="str">
        <f t="shared" si="178"/>
        <v/>
      </c>
      <c r="Y917" s="95" t="str">
        <f>IF(T917&lt;&gt;"",SUM($X$10:X917),"")</f>
        <v/>
      </c>
      <c r="Z917" s="95" t="str">
        <f t="shared" si="179"/>
        <v/>
      </c>
    </row>
    <row r="918" spans="1:26">
      <c r="A918" s="3" t="str">
        <f t="shared" si="168"/>
        <v/>
      </c>
      <c r="B918" s="12" t="str">
        <f t="shared" si="169"/>
        <v/>
      </c>
      <c r="C918" s="95" t="str">
        <f t="shared" si="170"/>
        <v/>
      </c>
      <c r="D918" s="95" t="str">
        <f t="shared" si="171"/>
        <v/>
      </c>
      <c r="E918" s="95" t="str">
        <f t="shared" si="172"/>
        <v/>
      </c>
      <c r="F918" s="95" t="str">
        <f>IF(A918&lt;&gt;"",SUM($E$10:E918),"")</f>
        <v/>
      </c>
      <c r="G918" s="95" t="str">
        <f t="shared" si="173"/>
        <v/>
      </c>
      <c r="T918" s="3" t="str">
        <f t="shared" si="174"/>
        <v/>
      </c>
      <c r="U918" s="12" t="str">
        <f t="shared" si="175"/>
        <v/>
      </c>
      <c r="V918" s="95" t="str">
        <f t="shared" si="176"/>
        <v/>
      </c>
      <c r="W918" s="95" t="str">
        <f t="shared" si="177"/>
        <v/>
      </c>
      <c r="X918" s="95" t="str">
        <f t="shared" si="178"/>
        <v/>
      </c>
      <c r="Y918" s="95" t="str">
        <f>IF(T918&lt;&gt;"",SUM($X$10:X918),"")</f>
        <v/>
      </c>
      <c r="Z918" s="95" t="str">
        <f t="shared" si="179"/>
        <v/>
      </c>
    </row>
    <row r="919" spans="1:26">
      <c r="A919" s="3" t="str">
        <f t="shared" si="168"/>
        <v/>
      </c>
      <c r="B919" s="12" t="str">
        <f t="shared" si="169"/>
        <v/>
      </c>
      <c r="C919" s="95" t="str">
        <f t="shared" si="170"/>
        <v/>
      </c>
      <c r="D919" s="95" t="str">
        <f t="shared" si="171"/>
        <v/>
      </c>
      <c r="E919" s="95" t="str">
        <f t="shared" si="172"/>
        <v/>
      </c>
      <c r="F919" s="95" t="str">
        <f>IF(A919&lt;&gt;"",SUM($E$10:E919),"")</f>
        <v/>
      </c>
      <c r="G919" s="95" t="str">
        <f t="shared" si="173"/>
        <v/>
      </c>
      <c r="T919" s="3" t="str">
        <f t="shared" si="174"/>
        <v/>
      </c>
      <c r="U919" s="12" t="str">
        <f t="shared" si="175"/>
        <v/>
      </c>
      <c r="V919" s="95" t="str">
        <f t="shared" si="176"/>
        <v/>
      </c>
      <c r="W919" s="95" t="str">
        <f t="shared" si="177"/>
        <v/>
      </c>
      <c r="X919" s="95" t="str">
        <f t="shared" si="178"/>
        <v/>
      </c>
      <c r="Y919" s="95" t="str">
        <f>IF(T919&lt;&gt;"",SUM($X$10:X919),"")</f>
        <v/>
      </c>
      <c r="Z919" s="95" t="str">
        <f t="shared" si="179"/>
        <v/>
      </c>
    </row>
    <row r="920" spans="1:26">
      <c r="A920" s="3" t="str">
        <f t="shared" si="168"/>
        <v/>
      </c>
      <c r="B920" s="12" t="str">
        <f t="shared" si="169"/>
        <v/>
      </c>
      <c r="C920" s="95" t="str">
        <f t="shared" si="170"/>
        <v/>
      </c>
      <c r="D920" s="95" t="str">
        <f t="shared" si="171"/>
        <v/>
      </c>
      <c r="E920" s="95" t="str">
        <f t="shared" si="172"/>
        <v/>
      </c>
      <c r="F920" s="95" t="str">
        <f>IF(A920&lt;&gt;"",SUM($E$10:E920),"")</f>
        <v/>
      </c>
      <c r="G920" s="95" t="str">
        <f t="shared" si="173"/>
        <v/>
      </c>
      <c r="T920" s="3" t="str">
        <f t="shared" si="174"/>
        <v/>
      </c>
      <c r="U920" s="12" t="str">
        <f t="shared" si="175"/>
        <v/>
      </c>
      <c r="V920" s="95" t="str">
        <f t="shared" si="176"/>
        <v/>
      </c>
      <c r="W920" s="95" t="str">
        <f t="shared" si="177"/>
        <v/>
      </c>
      <c r="X920" s="95" t="str">
        <f t="shared" si="178"/>
        <v/>
      </c>
      <c r="Y920" s="95" t="str">
        <f>IF(T920&lt;&gt;"",SUM($X$10:X920),"")</f>
        <v/>
      </c>
      <c r="Z920" s="95" t="str">
        <f t="shared" si="179"/>
        <v/>
      </c>
    </row>
    <row r="921" spans="1:26">
      <c r="A921" s="3" t="str">
        <f t="shared" si="168"/>
        <v/>
      </c>
      <c r="B921" s="12" t="str">
        <f t="shared" si="169"/>
        <v/>
      </c>
      <c r="C921" s="95" t="str">
        <f t="shared" si="170"/>
        <v/>
      </c>
      <c r="D921" s="95" t="str">
        <f t="shared" si="171"/>
        <v/>
      </c>
      <c r="E921" s="95" t="str">
        <f t="shared" si="172"/>
        <v/>
      </c>
      <c r="F921" s="95" t="str">
        <f>IF(A921&lt;&gt;"",SUM($E$10:E921),"")</f>
        <v/>
      </c>
      <c r="G921" s="95" t="str">
        <f t="shared" si="173"/>
        <v/>
      </c>
      <c r="T921" s="3" t="str">
        <f t="shared" si="174"/>
        <v/>
      </c>
      <c r="U921" s="12" t="str">
        <f t="shared" si="175"/>
        <v/>
      </c>
      <c r="V921" s="95" t="str">
        <f t="shared" si="176"/>
        <v/>
      </c>
      <c r="W921" s="95" t="str">
        <f t="shared" si="177"/>
        <v/>
      </c>
      <c r="X921" s="95" t="str">
        <f t="shared" si="178"/>
        <v/>
      </c>
      <c r="Y921" s="95" t="str">
        <f>IF(T921&lt;&gt;"",SUM($X$10:X921),"")</f>
        <v/>
      </c>
      <c r="Z921" s="95" t="str">
        <f t="shared" si="179"/>
        <v/>
      </c>
    </row>
    <row r="922" spans="1:26">
      <c r="A922" s="3" t="str">
        <f t="shared" si="168"/>
        <v/>
      </c>
      <c r="B922" s="12" t="str">
        <f t="shared" si="169"/>
        <v/>
      </c>
      <c r="C922" s="95" t="str">
        <f t="shared" si="170"/>
        <v/>
      </c>
      <c r="D922" s="95" t="str">
        <f t="shared" si="171"/>
        <v/>
      </c>
      <c r="E922" s="95" t="str">
        <f t="shared" si="172"/>
        <v/>
      </c>
      <c r="F922" s="95" t="str">
        <f>IF(A922&lt;&gt;"",SUM($E$10:E922),"")</f>
        <v/>
      </c>
      <c r="G922" s="95" t="str">
        <f t="shared" si="173"/>
        <v/>
      </c>
      <c r="T922" s="3" t="str">
        <f t="shared" si="174"/>
        <v/>
      </c>
      <c r="U922" s="12" t="str">
        <f t="shared" si="175"/>
        <v/>
      </c>
      <c r="V922" s="95" t="str">
        <f t="shared" si="176"/>
        <v/>
      </c>
      <c r="W922" s="95" t="str">
        <f t="shared" si="177"/>
        <v/>
      </c>
      <c r="X922" s="95" t="str">
        <f t="shared" si="178"/>
        <v/>
      </c>
      <c r="Y922" s="95" t="str">
        <f>IF(T922&lt;&gt;"",SUM($X$10:X922),"")</f>
        <v/>
      </c>
      <c r="Z922" s="95" t="str">
        <f t="shared" si="179"/>
        <v/>
      </c>
    </row>
    <row r="923" spans="1:26">
      <c r="A923" s="3" t="str">
        <f t="shared" si="168"/>
        <v/>
      </c>
      <c r="B923" s="12" t="str">
        <f t="shared" si="169"/>
        <v/>
      </c>
      <c r="C923" s="95" t="str">
        <f t="shared" si="170"/>
        <v/>
      </c>
      <c r="D923" s="95" t="str">
        <f t="shared" si="171"/>
        <v/>
      </c>
      <c r="E923" s="95" t="str">
        <f t="shared" si="172"/>
        <v/>
      </c>
      <c r="F923" s="95" t="str">
        <f>IF(A923&lt;&gt;"",SUM($E$10:E923),"")</f>
        <v/>
      </c>
      <c r="G923" s="95" t="str">
        <f t="shared" si="173"/>
        <v/>
      </c>
      <c r="T923" s="3" t="str">
        <f t="shared" si="174"/>
        <v/>
      </c>
      <c r="U923" s="12" t="str">
        <f t="shared" si="175"/>
        <v/>
      </c>
      <c r="V923" s="95" t="str">
        <f t="shared" si="176"/>
        <v/>
      </c>
      <c r="W923" s="95" t="str">
        <f t="shared" si="177"/>
        <v/>
      </c>
      <c r="X923" s="95" t="str">
        <f t="shared" si="178"/>
        <v/>
      </c>
      <c r="Y923" s="95" t="str">
        <f>IF(T923&lt;&gt;"",SUM($X$10:X923),"")</f>
        <v/>
      </c>
      <c r="Z923" s="95" t="str">
        <f t="shared" si="179"/>
        <v/>
      </c>
    </row>
    <row r="924" spans="1:26">
      <c r="A924" s="3" t="str">
        <f t="shared" si="168"/>
        <v/>
      </c>
      <c r="B924" s="12" t="str">
        <f t="shared" si="169"/>
        <v/>
      </c>
      <c r="C924" s="95" t="str">
        <f t="shared" si="170"/>
        <v/>
      </c>
      <c r="D924" s="95" t="str">
        <f t="shared" si="171"/>
        <v/>
      </c>
      <c r="E924" s="95" t="str">
        <f t="shared" si="172"/>
        <v/>
      </c>
      <c r="F924" s="95" t="str">
        <f>IF(A924&lt;&gt;"",SUM($E$10:E924),"")</f>
        <v/>
      </c>
      <c r="G924" s="95" t="str">
        <f t="shared" si="173"/>
        <v/>
      </c>
      <c r="T924" s="3" t="str">
        <f t="shared" si="174"/>
        <v/>
      </c>
      <c r="U924" s="12" t="str">
        <f t="shared" si="175"/>
        <v/>
      </c>
      <c r="V924" s="95" t="str">
        <f t="shared" si="176"/>
        <v/>
      </c>
      <c r="W924" s="95" t="str">
        <f t="shared" si="177"/>
        <v/>
      </c>
      <c r="X924" s="95" t="str">
        <f t="shared" si="178"/>
        <v/>
      </c>
      <c r="Y924" s="95" t="str">
        <f>IF(T924&lt;&gt;"",SUM($X$10:X924),"")</f>
        <v/>
      </c>
      <c r="Z924" s="95" t="str">
        <f t="shared" si="179"/>
        <v/>
      </c>
    </row>
    <row r="925" spans="1:26">
      <c r="A925" s="3" t="str">
        <f t="shared" si="168"/>
        <v/>
      </c>
      <c r="B925" s="12" t="str">
        <f t="shared" si="169"/>
        <v/>
      </c>
      <c r="C925" s="95" t="str">
        <f t="shared" si="170"/>
        <v/>
      </c>
      <c r="D925" s="95" t="str">
        <f t="shared" si="171"/>
        <v/>
      </c>
      <c r="E925" s="95" t="str">
        <f t="shared" si="172"/>
        <v/>
      </c>
      <c r="F925" s="95" t="str">
        <f>IF(A925&lt;&gt;"",SUM($E$10:E925),"")</f>
        <v/>
      </c>
      <c r="G925" s="95" t="str">
        <f t="shared" si="173"/>
        <v/>
      </c>
      <c r="T925" s="3" t="str">
        <f t="shared" si="174"/>
        <v/>
      </c>
      <c r="U925" s="12" t="str">
        <f t="shared" si="175"/>
        <v/>
      </c>
      <c r="V925" s="95" t="str">
        <f t="shared" si="176"/>
        <v/>
      </c>
      <c r="W925" s="95" t="str">
        <f t="shared" si="177"/>
        <v/>
      </c>
      <c r="X925" s="95" t="str">
        <f t="shared" si="178"/>
        <v/>
      </c>
      <c r="Y925" s="95" t="str">
        <f>IF(T925&lt;&gt;"",SUM($X$10:X925),"")</f>
        <v/>
      </c>
      <c r="Z925" s="95" t="str">
        <f t="shared" si="179"/>
        <v/>
      </c>
    </row>
    <row r="926" spans="1:26">
      <c r="A926" s="3" t="str">
        <f t="shared" si="168"/>
        <v/>
      </c>
      <c r="B926" s="12" t="str">
        <f t="shared" si="169"/>
        <v/>
      </c>
      <c r="C926" s="95" t="str">
        <f t="shared" si="170"/>
        <v/>
      </c>
      <c r="D926" s="95" t="str">
        <f t="shared" si="171"/>
        <v/>
      </c>
      <c r="E926" s="95" t="str">
        <f t="shared" si="172"/>
        <v/>
      </c>
      <c r="F926" s="95" t="str">
        <f>IF(A926&lt;&gt;"",SUM($E$10:E926),"")</f>
        <v/>
      </c>
      <c r="G926" s="95" t="str">
        <f t="shared" si="173"/>
        <v/>
      </c>
      <c r="T926" s="3" t="str">
        <f t="shared" si="174"/>
        <v/>
      </c>
      <c r="U926" s="12" t="str">
        <f t="shared" si="175"/>
        <v/>
      </c>
      <c r="V926" s="95" t="str">
        <f t="shared" si="176"/>
        <v/>
      </c>
      <c r="W926" s="95" t="str">
        <f t="shared" si="177"/>
        <v/>
      </c>
      <c r="X926" s="95" t="str">
        <f t="shared" si="178"/>
        <v/>
      </c>
      <c r="Y926" s="95" t="str">
        <f>IF(T926&lt;&gt;"",SUM($X$10:X926),"")</f>
        <v/>
      </c>
      <c r="Z926" s="95" t="str">
        <f t="shared" si="179"/>
        <v/>
      </c>
    </row>
    <row r="927" spans="1:26">
      <c r="A927" s="3" t="str">
        <f t="shared" si="168"/>
        <v/>
      </c>
      <c r="B927" s="12" t="str">
        <f t="shared" si="169"/>
        <v/>
      </c>
      <c r="C927" s="95" t="str">
        <f t="shared" si="170"/>
        <v/>
      </c>
      <c r="D927" s="95" t="str">
        <f t="shared" si="171"/>
        <v/>
      </c>
      <c r="E927" s="95" t="str">
        <f t="shared" si="172"/>
        <v/>
      </c>
      <c r="F927" s="95" t="str">
        <f>IF(A927&lt;&gt;"",SUM($E$10:E927),"")</f>
        <v/>
      </c>
      <c r="G927" s="95" t="str">
        <f t="shared" si="173"/>
        <v/>
      </c>
      <c r="T927" s="3" t="str">
        <f t="shared" si="174"/>
        <v/>
      </c>
      <c r="U927" s="12" t="str">
        <f t="shared" si="175"/>
        <v/>
      </c>
      <c r="V927" s="95" t="str">
        <f t="shared" si="176"/>
        <v/>
      </c>
      <c r="W927" s="95" t="str">
        <f t="shared" si="177"/>
        <v/>
      </c>
      <c r="X927" s="95" t="str">
        <f t="shared" si="178"/>
        <v/>
      </c>
      <c r="Y927" s="95" t="str">
        <f>IF(T927&lt;&gt;"",SUM($X$10:X927),"")</f>
        <v/>
      </c>
      <c r="Z927" s="95" t="str">
        <f t="shared" si="179"/>
        <v/>
      </c>
    </row>
    <row r="928" spans="1:26">
      <c r="A928" s="3" t="str">
        <f t="shared" si="168"/>
        <v/>
      </c>
      <c r="B928" s="12" t="str">
        <f t="shared" si="169"/>
        <v/>
      </c>
      <c r="C928" s="95" t="str">
        <f t="shared" si="170"/>
        <v/>
      </c>
      <c r="D928" s="95" t="str">
        <f t="shared" si="171"/>
        <v/>
      </c>
      <c r="E928" s="95" t="str">
        <f t="shared" si="172"/>
        <v/>
      </c>
      <c r="F928" s="95" t="str">
        <f>IF(A928&lt;&gt;"",SUM($E$10:E928),"")</f>
        <v/>
      </c>
      <c r="G928" s="95" t="str">
        <f t="shared" si="173"/>
        <v/>
      </c>
      <c r="T928" s="3" t="str">
        <f t="shared" si="174"/>
        <v/>
      </c>
      <c r="U928" s="12" t="str">
        <f t="shared" si="175"/>
        <v/>
      </c>
      <c r="V928" s="95" t="str">
        <f t="shared" si="176"/>
        <v/>
      </c>
      <c r="W928" s="95" t="str">
        <f t="shared" si="177"/>
        <v/>
      </c>
      <c r="X928" s="95" t="str">
        <f t="shared" si="178"/>
        <v/>
      </c>
      <c r="Y928" s="95" t="str">
        <f>IF(T928&lt;&gt;"",SUM($X$10:X928),"")</f>
        <v/>
      </c>
      <c r="Z928" s="95" t="str">
        <f t="shared" si="179"/>
        <v/>
      </c>
    </row>
    <row r="929" spans="1:26">
      <c r="A929" s="3" t="str">
        <f t="shared" si="168"/>
        <v/>
      </c>
      <c r="B929" s="12" t="str">
        <f t="shared" si="169"/>
        <v/>
      </c>
      <c r="C929" s="95" t="str">
        <f t="shared" si="170"/>
        <v/>
      </c>
      <c r="D929" s="95" t="str">
        <f t="shared" si="171"/>
        <v/>
      </c>
      <c r="E929" s="95" t="str">
        <f t="shared" si="172"/>
        <v/>
      </c>
      <c r="F929" s="95" t="str">
        <f>IF(A929&lt;&gt;"",SUM($E$10:E929),"")</f>
        <v/>
      </c>
      <c r="G929" s="95" t="str">
        <f t="shared" si="173"/>
        <v/>
      </c>
      <c r="T929" s="3" t="str">
        <f t="shared" si="174"/>
        <v/>
      </c>
      <c r="U929" s="12" t="str">
        <f t="shared" si="175"/>
        <v/>
      </c>
      <c r="V929" s="95" t="str">
        <f t="shared" si="176"/>
        <v/>
      </c>
      <c r="W929" s="95" t="str">
        <f t="shared" si="177"/>
        <v/>
      </c>
      <c r="X929" s="95" t="str">
        <f t="shared" si="178"/>
        <v/>
      </c>
      <c r="Y929" s="95" t="str">
        <f>IF(T929&lt;&gt;"",SUM($X$10:X929),"")</f>
        <v/>
      </c>
      <c r="Z929" s="95" t="str">
        <f t="shared" si="179"/>
        <v/>
      </c>
    </row>
    <row r="930" spans="1:26">
      <c r="A930" s="3" t="str">
        <f t="shared" si="168"/>
        <v/>
      </c>
      <c r="B930" s="12" t="str">
        <f t="shared" si="169"/>
        <v/>
      </c>
      <c r="C930" s="95" t="str">
        <f t="shared" si="170"/>
        <v/>
      </c>
      <c r="D930" s="95" t="str">
        <f t="shared" si="171"/>
        <v/>
      </c>
      <c r="E930" s="95" t="str">
        <f t="shared" si="172"/>
        <v/>
      </c>
      <c r="F930" s="95" t="str">
        <f>IF(A930&lt;&gt;"",SUM($E$10:E930),"")</f>
        <v/>
      </c>
      <c r="G930" s="95" t="str">
        <f t="shared" si="173"/>
        <v/>
      </c>
      <c r="T930" s="3" t="str">
        <f t="shared" si="174"/>
        <v/>
      </c>
      <c r="U930" s="12" t="str">
        <f t="shared" si="175"/>
        <v/>
      </c>
      <c r="V930" s="95" t="str">
        <f t="shared" si="176"/>
        <v/>
      </c>
      <c r="W930" s="95" t="str">
        <f t="shared" si="177"/>
        <v/>
      </c>
      <c r="X930" s="95" t="str">
        <f t="shared" si="178"/>
        <v/>
      </c>
      <c r="Y930" s="95" t="str">
        <f>IF(T930&lt;&gt;"",SUM($X$10:X930),"")</f>
        <v/>
      </c>
      <c r="Z930" s="95" t="str">
        <f t="shared" si="179"/>
        <v/>
      </c>
    </row>
    <row r="931" spans="1:26">
      <c r="A931" s="3" t="str">
        <f t="shared" si="168"/>
        <v/>
      </c>
      <c r="B931" s="12" t="str">
        <f t="shared" si="169"/>
        <v/>
      </c>
      <c r="C931" s="95" t="str">
        <f t="shared" si="170"/>
        <v/>
      </c>
      <c r="D931" s="95" t="str">
        <f t="shared" si="171"/>
        <v/>
      </c>
      <c r="E931" s="95" t="str">
        <f t="shared" si="172"/>
        <v/>
      </c>
      <c r="F931" s="95" t="str">
        <f>IF(A931&lt;&gt;"",SUM($E$10:E931),"")</f>
        <v/>
      </c>
      <c r="G931" s="95" t="str">
        <f t="shared" si="173"/>
        <v/>
      </c>
      <c r="T931" s="3" t="str">
        <f t="shared" si="174"/>
        <v/>
      </c>
      <c r="U931" s="12" t="str">
        <f t="shared" si="175"/>
        <v/>
      </c>
      <c r="V931" s="95" t="str">
        <f t="shared" si="176"/>
        <v/>
      </c>
      <c r="W931" s="95" t="str">
        <f t="shared" si="177"/>
        <v/>
      </c>
      <c r="X931" s="95" t="str">
        <f t="shared" si="178"/>
        <v/>
      </c>
      <c r="Y931" s="95" t="str">
        <f>IF(T931&lt;&gt;"",SUM($X$10:X931),"")</f>
        <v/>
      </c>
      <c r="Z931" s="95" t="str">
        <f t="shared" si="179"/>
        <v/>
      </c>
    </row>
    <row r="932" spans="1:26">
      <c r="A932" s="3" t="str">
        <f t="shared" si="168"/>
        <v/>
      </c>
      <c r="B932" s="12" t="str">
        <f t="shared" si="169"/>
        <v/>
      </c>
      <c r="C932" s="95" t="str">
        <f t="shared" si="170"/>
        <v/>
      </c>
      <c r="D932" s="95" t="str">
        <f t="shared" si="171"/>
        <v/>
      </c>
      <c r="E932" s="95" t="str">
        <f t="shared" si="172"/>
        <v/>
      </c>
      <c r="F932" s="95" t="str">
        <f>IF(A932&lt;&gt;"",SUM($E$10:E932),"")</f>
        <v/>
      </c>
      <c r="G932" s="95" t="str">
        <f t="shared" si="173"/>
        <v/>
      </c>
      <c r="T932" s="3" t="str">
        <f t="shared" si="174"/>
        <v/>
      </c>
      <c r="U932" s="12" t="str">
        <f t="shared" si="175"/>
        <v/>
      </c>
      <c r="V932" s="95" t="str">
        <f t="shared" si="176"/>
        <v/>
      </c>
      <c r="W932" s="95" t="str">
        <f t="shared" si="177"/>
        <v/>
      </c>
      <c r="X932" s="95" t="str">
        <f t="shared" si="178"/>
        <v/>
      </c>
      <c r="Y932" s="95" t="str">
        <f>IF(T932&lt;&gt;"",SUM($X$10:X932),"")</f>
        <v/>
      </c>
      <c r="Z932" s="95" t="str">
        <f t="shared" si="179"/>
        <v/>
      </c>
    </row>
    <row r="933" spans="1:26">
      <c r="A933" s="3" t="str">
        <f t="shared" si="168"/>
        <v/>
      </c>
      <c r="B933" s="12" t="str">
        <f t="shared" si="169"/>
        <v/>
      </c>
      <c r="C933" s="95" t="str">
        <f t="shared" si="170"/>
        <v/>
      </c>
      <c r="D933" s="95" t="str">
        <f t="shared" si="171"/>
        <v/>
      </c>
      <c r="E933" s="95" t="str">
        <f t="shared" si="172"/>
        <v/>
      </c>
      <c r="F933" s="95" t="str">
        <f>IF(A933&lt;&gt;"",SUM($E$10:E933),"")</f>
        <v/>
      </c>
      <c r="G933" s="95" t="str">
        <f t="shared" si="173"/>
        <v/>
      </c>
      <c r="T933" s="3" t="str">
        <f t="shared" si="174"/>
        <v/>
      </c>
      <c r="U933" s="12" t="str">
        <f t="shared" si="175"/>
        <v/>
      </c>
      <c r="V933" s="95" t="str">
        <f t="shared" si="176"/>
        <v/>
      </c>
      <c r="W933" s="95" t="str">
        <f t="shared" si="177"/>
        <v/>
      </c>
      <c r="X933" s="95" t="str">
        <f t="shared" si="178"/>
        <v/>
      </c>
      <c r="Y933" s="95" t="str">
        <f>IF(T933&lt;&gt;"",SUM($X$10:X933),"")</f>
        <v/>
      </c>
      <c r="Z933" s="95" t="str">
        <f t="shared" si="179"/>
        <v/>
      </c>
    </row>
    <row r="934" spans="1:26">
      <c r="A934" s="3" t="str">
        <f t="shared" si="168"/>
        <v/>
      </c>
      <c r="B934" s="12" t="str">
        <f t="shared" si="169"/>
        <v/>
      </c>
      <c r="C934" s="95" t="str">
        <f t="shared" si="170"/>
        <v/>
      </c>
      <c r="D934" s="95" t="str">
        <f t="shared" si="171"/>
        <v/>
      </c>
      <c r="E934" s="95" t="str">
        <f t="shared" si="172"/>
        <v/>
      </c>
      <c r="F934" s="95" t="str">
        <f>IF(A934&lt;&gt;"",SUM($E$10:E934),"")</f>
        <v/>
      </c>
      <c r="G934" s="95" t="str">
        <f t="shared" si="173"/>
        <v/>
      </c>
      <c r="T934" s="3" t="str">
        <f t="shared" si="174"/>
        <v/>
      </c>
      <c r="U934" s="12" t="str">
        <f t="shared" si="175"/>
        <v/>
      </c>
      <c r="V934" s="95" t="str">
        <f t="shared" si="176"/>
        <v/>
      </c>
      <c r="W934" s="95" t="str">
        <f t="shared" si="177"/>
        <v/>
      </c>
      <c r="X934" s="95" t="str">
        <f t="shared" si="178"/>
        <v/>
      </c>
      <c r="Y934" s="95" t="str">
        <f>IF(T934&lt;&gt;"",SUM($X$10:X934),"")</f>
        <v/>
      </c>
      <c r="Z934" s="95" t="str">
        <f t="shared" si="179"/>
        <v/>
      </c>
    </row>
    <row r="935" spans="1:26">
      <c r="A935" s="3" t="str">
        <f t="shared" si="168"/>
        <v/>
      </c>
      <c r="B935" s="12" t="str">
        <f t="shared" si="169"/>
        <v/>
      </c>
      <c r="C935" s="95" t="str">
        <f t="shared" si="170"/>
        <v/>
      </c>
      <c r="D935" s="95" t="str">
        <f t="shared" si="171"/>
        <v/>
      </c>
      <c r="E935" s="95" t="str">
        <f t="shared" si="172"/>
        <v/>
      </c>
      <c r="F935" s="95" t="str">
        <f>IF(A935&lt;&gt;"",SUM($E$10:E935),"")</f>
        <v/>
      </c>
      <c r="G935" s="95" t="str">
        <f t="shared" si="173"/>
        <v/>
      </c>
      <c r="T935" s="3" t="str">
        <f t="shared" si="174"/>
        <v/>
      </c>
      <c r="U935" s="12" t="str">
        <f t="shared" si="175"/>
        <v/>
      </c>
      <c r="V935" s="95" t="str">
        <f t="shared" si="176"/>
        <v/>
      </c>
      <c r="W935" s="95" t="str">
        <f t="shared" si="177"/>
        <v/>
      </c>
      <c r="X935" s="95" t="str">
        <f t="shared" si="178"/>
        <v/>
      </c>
      <c r="Y935" s="95" t="str">
        <f>IF(T935&lt;&gt;"",SUM($X$10:X935),"")</f>
        <v/>
      </c>
      <c r="Z935" s="95" t="str">
        <f t="shared" si="179"/>
        <v/>
      </c>
    </row>
    <row r="936" spans="1:26">
      <c r="A936" s="3" t="str">
        <f t="shared" si="168"/>
        <v/>
      </c>
      <c r="B936" s="12" t="str">
        <f t="shared" si="169"/>
        <v/>
      </c>
      <c r="C936" s="95" t="str">
        <f t="shared" si="170"/>
        <v/>
      </c>
      <c r="D936" s="95" t="str">
        <f t="shared" si="171"/>
        <v/>
      </c>
      <c r="E936" s="95" t="str">
        <f t="shared" si="172"/>
        <v/>
      </c>
      <c r="F936" s="95" t="str">
        <f>IF(A936&lt;&gt;"",SUM($E$10:E936),"")</f>
        <v/>
      </c>
      <c r="G936" s="95" t="str">
        <f t="shared" si="173"/>
        <v/>
      </c>
      <c r="T936" s="3" t="str">
        <f t="shared" si="174"/>
        <v/>
      </c>
      <c r="U936" s="12" t="str">
        <f t="shared" si="175"/>
        <v/>
      </c>
      <c r="V936" s="95" t="str">
        <f t="shared" si="176"/>
        <v/>
      </c>
      <c r="W936" s="95" t="str">
        <f t="shared" si="177"/>
        <v/>
      </c>
      <c r="X936" s="95" t="str">
        <f t="shared" si="178"/>
        <v/>
      </c>
      <c r="Y936" s="95" t="str">
        <f>IF(T936&lt;&gt;"",SUM($X$10:X936),"")</f>
        <v/>
      </c>
      <c r="Z936" s="95" t="str">
        <f t="shared" si="179"/>
        <v/>
      </c>
    </row>
    <row r="937" spans="1:26">
      <c r="A937" s="3" t="str">
        <f t="shared" si="168"/>
        <v/>
      </c>
      <c r="B937" s="12" t="str">
        <f t="shared" si="169"/>
        <v/>
      </c>
      <c r="C937" s="95" t="str">
        <f t="shared" si="170"/>
        <v/>
      </c>
      <c r="D937" s="95" t="str">
        <f t="shared" si="171"/>
        <v/>
      </c>
      <c r="E937" s="95" t="str">
        <f t="shared" si="172"/>
        <v/>
      </c>
      <c r="F937" s="95" t="str">
        <f>IF(A937&lt;&gt;"",SUM($E$10:E937),"")</f>
        <v/>
      </c>
      <c r="G937" s="95" t="str">
        <f t="shared" si="173"/>
        <v/>
      </c>
      <c r="T937" s="3" t="str">
        <f t="shared" si="174"/>
        <v/>
      </c>
      <c r="U937" s="12" t="str">
        <f t="shared" si="175"/>
        <v/>
      </c>
      <c r="V937" s="95" t="str">
        <f t="shared" si="176"/>
        <v/>
      </c>
      <c r="W937" s="95" t="str">
        <f t="shared" si="177"/>
        <v/>
      </c>
      <c r="X937" s="95" t="str">
        <f t="shared" si="178"/>
        <v/>
      </c>
      <c r="Y937" s="95" t="str">
        <f>IF(T937&lt;&gt;"",SUM($X$10:X937),"")</f>
        <v/>
      </c>
      <c r="Z937" s="95" t="str">
        <f t="shared" si="179"/>
        <v/>
      </c>
    </row>
    <row r="938" spans="1:26">
      <c r="A938" s="3" t="str">
        <f t="shared" si="168"/>
        <v/>
      </c>
      <c r="B938" s="12" t="str">
        <f t="shared" si="169"/>
        <v/>
      </c>
      <c r="C938" s="95" t="str">
        <f t="shared" si="170"/>
        <v/>
      </c>
      <c r="D938" s="95" t="str">
        <f t="shared" si="171"/>
        <v/>
      </c>
      <c r="E938" s="95" t="str">
        <f t="shared" si="172"/>
        <v/>
      </c>
      <c r="F938" s="95" t="str">
        <f>IF(A938&lt;&gt;"",SUM($E$10:E938),"")</f>
        <v/>
      </c>
      <c r="G938" s="95" t="str">
        <f t="shared" si="173"/>
        <v/>
      </c>
      <c r="T938" s="3" t="str">
        <f t="shared" si="174"/>
        <v/>
      </c>
      <c r="U938" s="12" t="str">
        <f t="shared" si="175"/>
        <v/>
      </c>
      <c r="V938" s="95" t="str">
        <f t="shared" si="176"/>
        <v/>
      </c>
      <c r="W938" s="95" t="str">
        <f t="shared" si="177"/>
        <v/>
      </c>
      <c r="X938" s="95" t="str">
        <f t="shared" si="178"/>
        <v/>
      </c>
      <c r="Y938" s="95" t="str">
        <f>IF(T938&lt;&gt;"",SUM($X$10:X938),"")</f>
        <v/>
      </c>
      <c r="Z938" s="95" t="str">
        <f t="shared" si="179"/>
        <v/>
      </c>
    </row>
    <row r="939" spans="1:26">
      <c r="A939" s="3" t="str">
        <f t="shared" si="168"/>
        <v/>
      </c>
      <c r="B939" s="12" t="str">
        <f t="shared" si="169"/>
        <v/>
      </c>
      <c r="C939" s="95" t="str">
        <f t="shared" si="170"/>
        <v/>
      </c>
      <c r="D939" s="95" t="str">
        <f t="shared" si="171"/>
        <v/>
      </c>
      <c r="E939" s="95" t="str">
        <f t="shared" si="172"/>
        <v/>
      </c>
      <c r="F939" s="95" t="str">
        <f>IF(A939&lt;&gt;"",SUM($E$10:E939),"")</f>
        <v/>
      </c>
      <c r="G939" s="95" t="str">
        <f t="shared" si="173"/>
        <v/>
      </c>
      <c r="T939" s="3" t="str">
        <f t="shared" si="174"/>
        <v/>
      </c>
      <c r="U939" s="12" t="str">
        <f t="shared" si="175"/>
        <v/>
      </c>
      <c r="V939" s="95" t="str">
        <f t="shared" si="176"/>
        <v/>
      </c>
      <c r="W939" s="95" t="str">
        <f t="shared" si="177"/>
        <v/>
      </c>
      <c r="X939" s="95" t="str">
        <f t="shared" si="178"/>
        <v/>
      </c>
      <c r="Y939" s="95" t="str">
        <f>IF(T939&lt;&gt;"",SUM($X$10:X939),"")</f>
        <v/>
      </c>
      <c r="Z939" s="95" t="str">
        <f t="shared" si="179"/>
        <v/>
      </c>
    </row>
    <row r="940" spans="1:26">
      <c r="A940" s="3" t="str">
        <f t="shared" si="168"/>
        <v/>
      </c>
      <c r="B940" s="12" t="str">
        <f t="shared" si="169"/>
        <v/>
      </c>
      <c r="C940" s="95" t="str">
        <f t="shared" si="170"/>
        <v/>
      </c>
      <c r="D940" s="95" t="str">
        <f t="shared" si="171"/>
        <v/>
      </c>
      <c r="E940" s="95" t="str">
        <f t="shared" si="172"/>
        <v/>
      </c>
      <c r="F940" s="95" t="str">
        <f>IF(A940&lt;&gt;"",SUM($E$10:E940),"")</f>
        <v/>
      </c>
      <c r="G940" s="95" t="str">
        <f t="shared" si="173"/>
        <v/>
      </c>
      <c r="T940" s="3" t="str">
        <f t="shared" si="174"/>
        <v/>
      </c>
      <c r="U940" s="12" t="str">
        <f t="shared" si="175"/>
        <v/>
      </c>
      <c r="V940" s="95" t="str">
        <f t="shared" si="176"/>
        <v/>
      </c>
      <c r="W940" s="95" t="str">
        <f t="shared" si="177"/>
        <v/>
      </c>
      <c r="X940" s="95" t="str">
        <f t="shared" si="178"/>
        <v/>
      </c>
      <c r="Y940" s="95" t="str">
        <f>IF(T940&lt;&gt;"",SUM($X$10:X940),"")</f>
        <v/>
      </c>
      <c r="Z940" s="95" t="str">
        <f t="shared" si="179"/>
        <v/>
      </c>
    </row>
    <row r="941" spans="1:26">
      <c r="A941" s="3" t="str">
        <f t="shared" si="168"/>
        <v/>
      </c>
      <c r="B941" s="12" t="str">
        <f t="shared" si="169"/>
        <v/>
      </c>
      <c r="C941" s="95" t="str">
        <f t="shared" si="170"/>
        <v/>
      </c>
      <c r="D941" s="95" t="str">
        <f t="shared" si="171"/>
        <v/>
      </c>
      <c r="E941" s="95" t="str">
        <f t="shared" si="172"/>
        <v/>
      </c>
      <c r="F941" s="95" t="str">
        <f>IF(A941&lt;&gt;"",SUM($E$10:E941),"")</f>
        <v/>
      </c>
      <c r="G941" s="95" t="str">
        <f t="shared" si="173"/>
        <v/>
      </c>
      <c r="T941" s="3" t="str">
        <f t="shared" si="174"/>
        <v/>
      </c>
      <c r="U941" s="12" t="str">
        <f t="shared" si="175"/>
        <v/>
      </c>
      <c r="V941" s="95" t="str">
        <f t="shared" si="176"/>
        <v/>
      </c>
      <c r="W941" s="95" t="str">
        <f t="shared" si="177"/>
        <v/>
      </c>
      <c r="X941" s="95" t="str">
        <f t="shared" si="178"/>
        <v/>
      </c>
      <c r="Y941" s="95" t="str">
        <f>IF(T941&lt;&gt;"",SUM($X$10:X941),"")</f>
        <v/>
      </c>
      <c r="Z941" s="95" t="str">
        <f t="shared" si="179"/>
        <v/>
      </c>
    </row>
    <row r="942" spans="1:26">
      <c r="A942" s="3" t="str">
        <f t="shared" si="168"/>
        <v/>
      </c>
      <c r="B942" s="12" t="str">
        <f t="shared" si="169"/>
        <v/>
      </c>
      <c r="C942" s="95" t="str">
        <f t="shared" si="170"/>
        <v/>
      </c>
      <c r="D942" s="95" t="str">
        <f t="shared" si="171"/>
        <v/>
      </c>
      <c r="E942" s="95" t="str">
        <f t="shared" si="172"/>
        <v/>
      </c>
      <c r="F942" s="95" t="str">
        <f>IF(A942&lt;&gt;"",SUM($E$10:E942),"")</f>
        <v/>
      </c>
      <c r="G942" s="95" t="str">
        <f t="shared" si="173"/>
        <v/>
      </c>
      <c r="T942" s="3" t="str">
        <f t="shared" si="174"/>
        <v/>
      </c>
      <c r="U942" s="12" t="str">
        <f t="shared" si="175"/>
        <v/>
      </c>
      <c r="V942" s="95" t="str">
        <f t="shared" si="176"/>
        <v/>
      </c>
      <c r="W942" s="95" t="str">
        <f t="shared" si="177"/>
        <v/>
      </c>
      <c r="X942" s="95" t="str">
        <f t="shared" si="178"/>
        <v/>
      </c>
      <c r="Y942" s="95" t="str">
        <f>IF(T942&lt;&gt;"",SUM($X$10:X942),"")</f>
        <v/>
      </c>
      <c r="Z942" s="95" t="str">
        <f t="shared" si="179"/>
        <v/>
      </c>
    </row>
    <row r="943" spans="1:26">
      <c r="A943" s="3" t="str">
        <f t="shared" si="168"/>
        <v/>
      </c>
      <c r="B943" s="12" t="str">
        <f t="shared" si="169"/>
        <v/>
      </c>
      <c r="C943" s="95" t="str">
        <f t="shared" si="170"/>
        <v/>
      </c>
      <c r="D943" s="95" t="str">
        <f t="shared" si="171"/>
        <v/>
      </c>
      <c r="E943" s="95" t="str">
        <f t="shared" si="172"/>
        <v/>
      </c>
      <c r="F943" s="95" t="str">
        <f>IF(A943&lt;&gt;"",SUM($E$10:E943),"")</f>
        <v/>
      </c>
      <c r="G943" s="95" t="str">
        <f t="shared" si="173"/>
        <v/>
      </c>
      <c r="T943" s="3" t="str">
        <f t="shared" si="174"/>
        <v/>
      </c>
      <c r="U943" s="12" t="str">
        <f t="shared" si="175"/>
        <v/>
      </c>
      <c r="V943" s="95" t="str">
        <f t="shared" si="176"/>
        <v/>
      </c>
      <c r="W943" s="95" t="str">
        <f t="shared" si="177"/>
        <v/>
      </c>
      <c r="X943" s="95" t="str">
        <f t="shared" si="178"/>
        <v/>
      </c>
      <c r="Y943" s="95" t="str">
        <f>IF(T943&lt;&gt;"",SUM($X$10:X943),"")</f>
        <v/>
      </c>
      <c r="Z943" s="95" t="str">
        <f t="shared" si="179"/>
        <v/>
      </c>
    </row>
    <row r="944" spans="1:26">
      <c r="A944" s="3" t="str">
        <f t="shared" si="168"/>
        <v/>
      </c>
      <c r="B944" s="12" t="str">
        <f t="shared" si="169"/>
        <v/>
      </c>
      <c r="C944" s="95" t="str">
        <f t="shared" si="170"/>
        <v/>
      </c>
      <c r="D944" s="95" t="str">
        <f t="shared" si="171"/>
        <v/>
      </c>
      <c r="E944" s="95" t="str">
        <f t="shared" si="172"/>
        <v/>
      </c>
      <c r="F944" s="95" t="str">
        <f>IF(A944&lt;&gt;"",SUM($E$10:E944),"")</f>
        <v/>
      </c>
      <c r="G944" s="95" t="str">
        <f t="shared" si="173"/>
        <v/>
      </c>
      <c r="T944" s="3" t="str">
        <f t="shared" si="174"/>
        <v/>
      </c>
      <c r="U944" s="12" t="str">
        <f t="shared" si="175"/>
        <v/>
      </c>
      <c r="V944" s="95" t="str">
        <f t="shared" si="176"/>
        <v/>
      </c>
      <c r="W944" s="95" t="str">
        <f t="shared" si="177"/>
        <v/>
      </c>
      <c r="X944" s="95" t="str">
        <f t="shared" si="178"/>
        <v/>
      </c>
      <c r="Y944" s="95" t="str">
        <f>IF(T944&lt;&gt;"",SUM($X$10:X944),"")</f>
        <v/>
      </c>
      <c r="Z944" s="95" t="str">
        <f t="shared" si="179"/>
        <v/>
      </c>
    </row>
    <row r="945" spans="1:26">
      <c r="A945" s="3" t="str">
        <f t="shared" si="168"/>
        <v/>
      </c>
      <c r="B945" s="12" t="str">
        <f t="shared" si="169"/>
        <v/>
      </c>
      <c r="C945" s="95" t="str">
        <f t="shared" si="170"/>
        <v/>
      </c>
      <c r="D945" s="95" t="str">
        <f t="shared" si="171"/>
        <v/>
      </c>
      <c r="E945" s="95" t="str">
        <f t="shared" si="172"/>
        <v/>
      </c>
      <c r="F945" s="95" t="str">
        <f>IF(A945&lt;&gt;"",SUM($E$10:E945),"")</f>
        <v/>
      </c>
      <c r="G945" s="95" t="str">
        <f t="shared" si="173"/>
        <v/>
      </c>
      <c r="T945" s="3" t="str">
        <f t="shared" si="174"/>
        <v/>
      </c>
      <c r="U945" s="12" t="str">
        <f t="shared" si="175"/>
        <v/>
      </c>
      <c r="V945" s="95" t="str">
        <f t="shared" si="176"/>
        <v/>
      </c>
      <c r="W945" s="95" t="str">
        <f t="shared" si="177"/>
        <v/>
      </c>
      <c r="X945" s="95" t="str">
        <f t="shared" si="178"/>
        <v/>
      </c>
      <c r="Y945" s="95" t="str">
        <f>IF(T945&lt;&gt;"",SUM($X$10:X945),"")</f>
        <v/>
      </c>
      <c r="Z945" s="95" t="str">
        <f t="shared" si="179"/>
        <v/>
      </c>
    </row>
    <row r="946" spans="1:26">
      <c r="A946" s="3" t="str">
        <f t="shared" si="168"/>
        <v/>
      </c>
      <c r="B946" s="12" t="str">
        <f t="shared" si="169"/>
        <v/>
      </c>
      <c r="C946" s="95" t="str">
        <f t="shared" si="170"/>
        <v/>
      </c>
      <c r="D946" s="95" t="str">
        <f t="shared" si="171"/>
        <v/>
      </c>
      <c r="E946" s="95" t="str">
        <f t="shared" si="172"/>
        <v/>
      </c>
      <c r="F946" s="95" t="str">
        <f>IF(A946&lt;&gt;"",SUM($E$10:E946),"")</f>
        <v/>
      </c>
      <c r="G946" s="95" t="str">
        <f t="shared" si="173"/>
        <v/>
      </c>
      <c r="T946" s="3" t="str">
        <f t="shared" si="174"/>
        <v/>
      </c>
      <c r="U946" s="12" t="str">
        <f t="shared" si="175"/>
        <v/>
      </c>
      <c r="V946" s="95" t="str">
        <f t="shared" si="176"/>
        <v/>
      </c>
      <c r="W946" s="95" t="str">
        <f t="shared" si="177"/>
        <v/>
      </c>
      <c r="X946" s="95" t="str">
        <f t="shared" si="178"/>
        <v/>
      </c>
      <c r="Y946" s="95" t="str">
        <f>IF(T946&lt;&gt;"",SUM($X$10:X946),"")</f>
        <v/>
      </c>
      <c r="Z946" s="95" t="str">
        <f t="shared" si="179"/>
        <v/>
      </c>
    </row>
    <row r="947" spans="1:26">
      <c r="A947" s="3" t="str">
        <f t="shared" si="168"/>
        <v/>
      </c>
      <c r="B947" s="12" t="str">
        <f t="shared" si="169"/>
        <v/>
      </c>
      <c r="C947" s="95" t="str">
        <f t="shared" si="170"/>
        <v/>
      </c>
      <c r="D947" s="95" t="str">
        <f t="shared" si="171"/>
        <v/>
      </c>
      <c r="E947" s="95" t="str">
        <f t="shared" si="172"/>
        <v/>
      </c>
      <c r="F947" s="95" t="str">
        <f>IF(A947&lt;&gt;"",SUM($E$10:E947),"")</f>
        <v/>
      </c>
      <c r="G947" s="95" t="str">
        <f t="shared" si="173"/>
        <v/>
      </c>
      <c r="T947" s="3" t="str">
        <f t="shared" si="174"/>
        <v/>
      </c>
      <c r="U947" s="12" t="str">
        <f t="shared" si="175"/>
        <v/>
      </c>
      <c r="V947" s="95" t="str">
        <f t="shared" si="176"/>
        <v/>
      </c>
      <c r="W947" s="95" t="str">
        <f t="shared" si="177"/>
        <v/>
      </c>
      <c r="X947" s="95" t="str">
        <f t="shared" si="178"/>
        <v/>
      </c>
      <c r="Y947" s="95" t="str">
        <f>IF(T947&lt;&gt;"",SUM($X$10:X947),"")</f>
        <v/>
      </c>
      <c r="Z947" s="95" t="str">
        <f t="shared" si="179"/>
        <v/>
      </c>
    </row>
    <row r="948" spans="1:26">
      <c r="A948" s="3" t="str">
        <f t="shared" si="168"/>
        <v/>
      </c>
      <c r="B948" s="12" t="str">
        <f t="shared" si="169"/>
        <v/>
      </c>
      <c r="C948" s="95" t="str">
        <f t="shared" si="170"/>
        <v/>
      </c>
      <c r="D948" s="95" t="str">
        <f t="shared" si="171"/>
        <v/>
      </c>
      <c r="E948" s="95" t="str">
        <f t="shared" si="172"/>
        <v/>
      </c>
      <c r="F948" s="95" t="str">
        <f>IF(A948&lt;&gt;"",SUM($E$10:E948),"")</f>
        <v/>
      </c>
      <c r="G948" s="95" t="str">
        <f t="shared" si="173"/>
        <v/>
      </c>
      <c r="T948" s="3" t="str">
        <f t="shared" si="174"/>
        <v/>
      </c>
      <c r="U948" s="12" t="str">
        <f t="shared" si="175"/>
        <v/>
      </c>
      <c r="V948" s="95" t="str">
        <f t="shared" si="176"/>
        <v/>
      </c>
      <c r="W948" s="95" t="str">
        <f t="shared" si="177"/>
        <v/>
      </c>
      <c r="X948" s="95" t="str">
        <f t="shared" si="178"/>
        <v/>
      </c>
      <c r="Y948" s="95" t="str">
        <f>IF(T948&lt;&gt;"",SUM($X$10:X948),"")</f>
        <v/>
      </c>
      <c r="Z948" s="95" t="str">
        <f t="shared" si="179"/>
        <v/>
      </c>
    </row>
    <row r="949" spans="1:26">
      <c r="A949" s="3" t="str">
        <f t="shared" si="168"/>
        <v/>
      </c>
      <c r="B949" s="12" t="str">
        <f t="shared" si="169"/>
        <v/>
      </c>
      <c r="C949" s="95" t="str">
        <f t="shared" si="170"/>
        <v/>
      </c>
      <c r="D949" s="95" t="str">
        <f t="shared" si="171"/>
        <v/>
      </c>
      <c r="E949" s="95" t="str">
        <f t="shared" si="172"/>
        <v/>
      </c>
      <c r="F949" s="95" t="str">
        <f>IF(A949&lt;&gt;"",SUM($E$10:E949),"")</f>
        <v/>
      </c>
      <c r="G949" s="95" t="str">
        <f t="shared" si="173"/>
        <v/>
      </c>
      <c r="T949" s="3" t="str">
        <f t="shared" si="174"/>
        <v/>
      </c>
      <c r="U949" s="12" t="str">
        <f t="shared" si="175"/>
        <v/>
      </c>
      <c r="V949" s="95" t="str">
        <f t="shared" si="176"/>
        <v/>
      </c>
      <c r="W949" s="95" t="str">
        <f t="shared" si="177"/>
        <v/>
      </c>
      <c r="X949" s="95" t="str">
        <f t="shared" si="178"/>
        <v/>
      </c>
      <c r="Y949" s="95" t="str">
        <f>IF(T949&lt;&gt;"",SUM($X$10:X949),"")</f>
        <v/>
      </c>
      <c r="Z949" s="95" t="str">
        <f t="shared" si="179"/>
        <v/>
      </c>
    </row>
    <row r="950" spans="1:26">
      <c r="A950" s="3" t="str">
        <f t="shared" si="168"/>
        <v/>
      </c>
      <c r="B950" s="12" t="str">
        <f t="shared" si="169"/>
        <v/>
      </c>
      <c r="C950" s="95" t="str">
        <f t="shared" si="170"/>
        <v/>
      </c>
      <c r="D950" s="95" t="str">
        <f t="shared" si="171"/>
        <v/>
      </c>
      <c r="E950" s="95" t="str">
        <f t="shared" si="172"/>
        <v/>
      </c>
      <c r="F950" s="95" t="str">
        <f>IF(A950&lt;&gt;"",SUM($E$10:E950),"")</f>
        <v/>
      </c>
      <c r="G950" s="95" t="str">
        <f t="shared" si="173"/>
        <v/>
      </c>
      <c r="T950" s="3" t="str">
        <f t="shared" si="174"/>
        <v/>
      </c>
      <c r="U950" s="12" t="str">
        <f t="shared" si="175"/>
        <v/>
      </c>
      <c r="V950" s="95" t="str">
        <f t="shared" si="176"/>
        <v/>
      </c>
      <c r="W950" s="95" t="str">
        <f t="shared" si="177"/>
        <v/>
      </c>
      <c r="X950" s="95" t="str">
        <f t="shared" si="178"/>
        <v/>
      </c>
      <c r="Y950" s="95" t="str">
        <f>IF(T950&lt;&gt;"",SUM($X$10:X950),"")</f>
        <v/>
      </c>
      <c r="Z950" s="95" t="str">
        <f t="shared" si="179"/>
        <v/>
      </c>
    </row>
    <row r="951" spans="1:26">
      <c r="A951" s="3" t="str">
        <f t="shared" si="168"/>
        <v/>
      </c>
      <c r="B951" s="12" t="str">
        <f t="shared" si="169"/>
        <v/>
      </c>
      <c r="C951" s="95" t="str">
        <f t="shared" si="170"/>
        <v/>
      </c>
      <c r="D951" s="95" t="str">
        <f t="shared" si="171"/>
        <v/>
      </c>
      <c r="E951" s="95" t="str">
        <f t="shared" si="172"/>
        <v/>
      </c>
      <c r="F951" s="95" t="str">
        <f>IF(A951&lt;&gt;"",SUM($E$10:E951),"")</f>
        <v/>
      </c>
      <c r="G951" s="95" t="str">
        <f t="shared" si="173"/>
        <v/>
      </c>
      <c r="T951" s="3" t="str">
        <f t="shared" si="174"/>
        <v/>
      </c>
      <c r="U951" s="12" t="str">
        <f t="shared" si="175"/>
        <v/>
      </c>
      <c r="V951" s="95" t="str">
        <f t="shared" si="176"/>
        <v/>
      </c>
      <c r="W951" s="95" t="str">
        <f t="shared" si="177"/>
        <v/>
      </c>
      <c r="X951" s="95" t="str">
        <f t="shared" si="178"/>
        <v/>
      </c>
      <c r="Y951" s="95" t="str">
        <f>IF(T951&lt;&gt;"",SUM($X$10:X951),"")</f>
        <v/>
      </c>
      <c r="Z951" s="95" t="str">
        <f t="shared" si="179"/>
        <v/>
      </c>
    </row>
    <row r="952" spans="1:26">
      <c r="A952" s="3" t="str">
        <f t="shared" si="168"/>
        <v/>
      </c>
      <c r="B952" s="12" t="str">
        <f t="shared" si="169"/>
        <v/>
      </c>
      <c r="C952" s="95" t="str">
        <f t="shared" si="170"/>
        <v/>
      </c>
      <c r="D952" s="95" t="str">
        <f t="shared" si="171"/>
        <v/>
      </c>
      <c r="E952" s="95" t="str">
        <f t="shared" si="172"/>
        <v/>
      </c>
      <c r="F952" s="95" t="str">
        <f>IF(A952&lt;&gt;"",SUM($E$10:E952),"")</f>
        <v/>
      </c>
      <c r="G952" s="95" t="str">
        <f t="shared" si="173"/>
        <v/>
      </c>
      <c r="T952" s="3" t="str">
        <f t="shared" si="174"/>
        <v/>
      </c>
      <c r="U952" s="12" t="str">
        <f t="shared" si="175"/>
        <v/>
      </c>
      <c r="V952" s="95" t="str">
        <f t="shared" si="176"/>
        <v/>
      </c>
      <c r="W952" s="95" t="str">
        <f t="shared" si="177"/>
        <v/>
      </c>
      <c r="X952" s="95" t="str">
        <f t="shared" si="178"/>
        <v/>
      </c>
      <c r="Y952" s="95" t="str">
        <f>IF(T952&lt;&gt;"",SUM($X$10:X952),"")</f>
        <v/>
      </c>
      <c r="Z952" s="95" t="str">
        <f t="shared" si="179"/>
        <v/>
      </c>
    </row>
    <row r="953" spans="1:26">
      <c r="A953" s="3" t="str">
        <f t="shared" si="168"/>
        <v/>
      </c>
      <c r="B953" s="12" t="str">
        <f t="shared" si="169"/>
        <v/>
      </c>
      <c r="C953" s="95" t="str">
        <f t="shared" si="170"/>
        <v/>
      </c>
      <c r="D953" s="95" t="str">
        <f t="shared" si="171"/>
        <v/>
      </c>
      <c r="E953" s="95" t="str">
        <f t="shared" si="172"/>
        <v/>
      </c>
      <c r="F953" s="95" t="str">
        <f>IF(A953&lt;&gt;"",SUM($E$10:E953),"")</f>
        <v/>
      </c>
      <c r="G953" s="95" t="str">
        <f t="shared" si="173"/>
        <v/>
      </c>
      <c r="T953" s="3" t="str">
        <f t="shared" si="174"/>
        <v/>
      </c>
      <c r="U953" s="12" t="str">
        <f t="shared" si="175"/>
        <v/>
      </c>
      <c r="V953" s="95" t="str">
        <f t="shared" si="176"/>
        <v/>
      </c>
      <c r="W953" s="95" t="str">
        <f t="shared" si="177"/>
        <v/>
      </c>
      <c r="X953" s="95" t="str">
        <f t="shared" si="178"/>
        <v/>
      </c>
      <c r="Y953" s="95" t="str">
        <f>IF(T953&lt;&gt;"",SUM($X$10:X953),"")</f>
        <v/>
      </c>
      <c r="Z953" s="95" t="str">
        <f t="shared" si="179"/>
        <v/>
      </c>
    </row>
    <row r="954" spans="1:26">
      <c r="A954" s="3" t="str">
        <f t="shared" si="168"/>
        <v/>
      </c>
      <c r="B954" s="12" t="str">
        <f t="shared" si="169"/>
        <v/>
      </c>
      <c r="C954" s="95" t="str">
        <f t="shared" si="170"/>
        <v/>
      </c>
      <c r="D954" s="95" t="str">
        <f t="shared" si="171"/>
        <v/>
      </c>
      <c r="E954" s="95" t="str">
        <f t="shared" si="172"/>
        <v/>
      </c>
      <c r="F954" s="95" t="str">
        <f>IF(A954&lt;&gt;"",SUM($E$10:E954),"")</f>
        <v/>
      </c>
      <c r="G954" s="95" t="str">
        <f t="shared" si="173"/>
        <v/>
      </c>
      <c r="T954" s="3" t="str">
        <f t="shared" si="174"/>
        <v/>
      </c>
      <c r="U954" s="12" t="str">
        <f t="shared" si="175"/>
        <v/>
      </c>
      <c r="V954" s="95" t="str">
        <f t="shared" si="176"/>
        <v/>
      </c>
      <c r="W954" s="95" t="str">
        <f t="shared" si="177"/>
        <v/>
      </c>
      <c r="X954" s="95" t="str">
        <f t="shared" si="178"/>
        <v/>
      </c>
      <c r="Y954" s="95" t="str">
        <f>IF(T954&lt;&gt;"",SUM($X$10:X954),"")</f>
        <v/>
      </c>
      <c r="Z954" s="95" t="str">
        <f t="shared" si="179"/>
        <v/>
      </c>
    </row>
    <row r="955" spans="1:26">
      <c r="A955" s="3" t="str">
        <f t="shared" si="168"/>
        <v/>
      </c>
      <c r="B955" s="12" t="str">
        <f t="shared" si="169"/>
        <v/>
      </c>
      <c r="C955" s="95" t="str">
        <f t="shared" si="170"/>
        <v/>
      </c>
      <c r="D955" s="95" t="str">
        <f t="shared" si="171"/>
        <v/>
      </c>
      <c r="E955" s="95" t="str">
        <f t="shared" si="172"/>
        <v/>
      </c>
      <c r="F955" s="95" t="str">
        <f>IF(A955&lt;&gt;"",SUM($E$10:E955),"")</f>
        <v/>
      </c>
      <c r="G955" s="95" t="str">
        <f t="shared" si="173"/>
        <v/>
      </c>
      <c r="T955" s="3" t="str">
        <f t="shared" si="174"/>
        <v/>
      </c>
      <c r="U955" s="12" t="str">
        <f t="shared" si="175"/>
        <v/>
      </c>
      <c r="V955" s="95" t="str">
        <f t="shared" si="176"/>
        <v/>
      </c>
      <c r="W955" s="95" t="str">
        <f t="shared" si="177"/>
        <v/>
      </c>
      <c r="X955" s="95" t="str">
        <f t="shared" si="178"/>
        <v/>
      </c>
      <c r="Y955" s="95" t="str">
        <f>IF(T955&lt;&gt;"",SUM($X$10:X955),"")</f>
        <v/>
      </c>
      <c r="Z955" s="95" t="str">
        <f t="shared" si="179"/>
        <v/>
      </c>
    </row>
    <row r="956" spans="1:26">
      <c r="A956" s="3" t="str">
        <f t="shared" si="168"/>
        <v/>
      </c>
      <c r="B956" s="12" t="str">
        <f t="shared" si="169"/>
        <v/>
      </c>
      <c r="C956" s="95" t="str">
        <f t="shared" si="170"/>
        <v/>
      </c>
      <c r="D956" s="95" t="str">
        <f t="shared" si="171"/>
        <v/>
      </c>
      <c r="E956" s="95" t="str">
        <f t="shared" si="172"/>
        <v/>
      </c>
      <c r="F956" s="95" t="str">
        <f>IF(A956&lt;&gt;"",SUM($E$10:E956),"")</f>
        <v/>
      </c>
      <c r="G956" s="95" t="str">
        <f t="shared" si="173"/>
        <v/>
      </c>
      <c r="T956" s="3" t="str">
        <f t="shared" si="174"/>
        <v/>
      </c>
      <c r="U956" s="12" t="str">
        <f t="shared" si="175"/>
        <v/>
      </c>
      <c r="V956" s="95" t="str">
        <f t="shared" si="176"/>
        <v/>
      </c>
      <c r="W956" s="95" t="str">
        <f t="shared" si="177"/>
        <v/>
      </c>
      <c r="X956" s="95" t="str">
        <f t="shared" si="178"/>
        <v/>
      </c>
      <c r="Y956" s="95" t="str">
        <f>IF(T956&lt;&gt;"",SUM($X$10:X956),"")</f>
        <v/>
      </c>
      <c r="Z956" s="95" t="str">
        <f t="shared" si="179"/>
        <v/>
      </c>
    </row>
    <row r="957" spans="1:26">
      <c r="A957" s="3" t="str">
        <f t="shared" si="168"/>
        <v/>
      </c>
      <c r="B957" s="12" t="str">
        <f t="shared" si="169"/>
        <v/>
      </c>
      <c r="C957" s="95" t="str">
        <f t="shared" si="170"/>
        <v/>
      </c>
      <c r="D957" s="95" t="str">
        <f t="shared" si="171"/>
        <v/>
      </c>
      <c r="E957" s="95" t="str">
        <f t="shared" si="172"/>
        <v/>
      </c>
      <c r="F957" s="95" t="str">
        <f>IF(A957&lt;&gt;"",SUM($E$10:E957),"")</f>
        <v/>
      </c>
      <c r="G957" s="95" t="str">
        <f t="shared" si="173"/>
        <v/>
      </c>
      <c r="T957" s="3" t="str">
        <f t="shared" si="174"/>
        <v/>
      </c>
      <c r="U957" s="12" t="str">
        <f t="shared" si="175"/>
        <v/>
      </c>
      <c r="V957" s="95" t="str">
        <f t="shared" si="176"/>
        <v/>
      </c>
      <c r="W957" s="95" t="str">
        <f t="shared" si="177"/>
        <v/>
      </c>
      <c r="X957" s="95" t="str">
        <f t="shared" si="178"/>
        <v/>
      </c>
      <c r="Y957" s="95" t="str">
        <f>IF(T957&lt;&gt;"",SUM($X$10:X957),"")</f>
        <v/>
      </c>
      <c r="Z957" s="95" t="str">
        <f t="shared" si="179"/>
        <v/>
      </c>
    </row>
    <row r="958" spans="1:26">
      <c r="A958" s="3" t="str">
        <f t="shared" si="168"/>
        <v/>
      </c>
      <c r="B958" s="12" t="str">
        <f t="shared" si="169"/>
        <v/>
      </c>
      <c r="C958" s="95" t="str">
        <f t="shared" si="170"/>
        <v/>
      </c>
      <c r="D958" s="95" t="str">
        <f t="shared" si="171"/>
        <v/>
      </c>
      <c r="E958" s="95" t="str">
        <f t="shared" si="172"/>
        <v/>
      </c>
      <c r="F958" s="95" t="str">
        <f>IF(A958&lt;&gt;"",SUM($E$10:E958),"")</f>
        <v/>
      </c>
      <c r="G958" s="95" t="str">
        <f t="shared" si="173"/>
        <v/>
      </c>
      <c r="T958" s="3" t="str">
        <f t="shared" si="174"/>
        <v/>
      </c>
      <c r="U958" s="12" t="str">
        <f t="shared" si="175"/>
        <v/>
      </c>
      <c r="V958" s="95" t="str">
        <f t="shared" si="176"/>
        <v/>
      </c>
      <c r="W958" s="95" t="str">
        <f t="shared" si="177"/>
        <v/>
      </c>
      <c r="X958" s="95" t="str">
        <f t="shared" si="178"/>
        <v/>
      </c>
      <c r="Y958" s="95" t="str">
        <f>IF(T958&lt;&gt;"",SUM($X$10:X958),"")</f>
        <v/>
      </c>
      <c r="Z958" s="95" t="str">
        <f t="shared" si="179"/>
        <v/>
      </c>
    </row>
    <row r="959" spans="1:26">
      <c r="A959" s="3" t="str">
        <f t="shared" si="168"/>
        <v/>
      </c>
      <c r="B959" s="12" t="str">
        <f t="shared" si="169"/>
        <v/>
      </c>
      <c r="C959" s="95" t="str">
        <f t="shared" si="170"/>
        <v/>
      </c>
      <c r="D959" s="95" t="str">
        <f t="shared" si="171"/>
        <v/>
      </c>
      <c r="E959" s="95" t="str">
        <f t="shared" si="172"/>
        <v/>
      </c>
      <c r="F959" s="95" t="str">
        <f>IF(A959&lt;&gt;"",SUM($E$10:E959),"")</f>
        <v/>
      </c>
      <c r="G959" s="95" t="str">
        <f t="shared" si="173"/>
        <v/>
      </c>
      <c r="T959" s="3" t="str">
        <f t="shared" si="174"/>
        <v/>
      </c>
      <c r="U959" s="12" t="str">
        <f t="shared" si="175"/>
        <v/>
      </c>
      <c r="V959" s="95" t="str">
        <f t="shared" si="176"/>
        <v/>
      </c>
      <c r="W959" s="95" t="str">
        <f t="shared" si="177"/>
        <v/>
      </c>
      <c r="X959" s="95" t="str">
        <f t="shared" si="178"/>
        <v/>
      </c>
      <c r="Y959" s="95" t="str">
        <f>IF(T959&lt;&gt;"",SUM($X$10:X959),"")</f>
        <v/>
      </c>
      <c r="Z959" s="95" t="str">
        <f t="shared" si="179"/>
        <v/>
      </c>
    </row>
    <row r="960" spans="1:26">
      <c r="A960" s="3" t="str">
        <f t="shared" si="168"/>
        <v/>
      </c>
      <c r="B960" s="12" t="str">
        <f t="shared" si="169"/>
        <v/>
      </c>
      <c r="C960" s="95" t="str">
        <f t="shared" si="170"/>
        <v/>
      </c>
      <c r="D960" s="95" t="str">
        <f t="shared" si="171"/>
        <v/>
      </c>
      <c r="E960" s="95" t="str">
        <f t="shared" si="172"/>
        <v/>
      </c>
      <c r="F960" s="95" t="str">
        <f>IF(A960&lt;&gt;"",SUM($E$10:E960),"")</f>
        <v/>
      </c>
      <c r="G960" s="95" t="str">
        <f t="shared" si="173"/>
        <v/>
      </c>
      <c r="T960" s="3" t="str">
        <f t="shared" si="174"/>
        <v/>
      </c>
      <c r="U960" s="12" t="str">
        <f t="shared" si="175"/>
        <v/>
      </c>
      <c r="V960" s="95" t="str">
        <f t="shared" si="176"/>
        <v/>
      </c>
      <c r="W960" s="95" t="str">
        <f t="shared" si="177"/>
        <v/>
      </c>
      <c r="X960" s="95" t="str">
        <f t="shared" si="178"/>
        <v/>
      </c>
      <c r="Y960" s="95" t="str">
        <f>IF(T960&lt;&gt;"",SUM($X$10:X960),"")</f>
        <v/>
      </c>
      <c r="Z960" s="95" t="str">
        <f t="shared" si="179"/>
        <v/>
      </c>
    </row>
    <row r="961" spans="1:26">
      <c r="A961" s="3" t="str">
        <f t="shared" si="168"/>
        <v/>
      </c>
      <c r="B961" s="12" t="str">
        <f t="shared" si="169"/>
        <v/>
      </c>
      <c r="C961" s="95" t="str">
        <f t="shared" si="170"/>
        <v/>
      </c>
      <c r="D961" s="95" t="str">
        <f t="shared" si="171"/>
        <v/>
      </c>
      <c r="E961" s="95" t="str">
        <f t="shared" si="172"/>
        <v/>
      </c>
      <c r="F961" s="95" t="str">
        <f>IF(A961&lt;&gt;"",SUM($E$10:E961),"")</f>
        <v/>
      </c>
      <c r="G961" s="95" t="str">
        <f t="shared" si="173"/>
        <v/>
      </c>
      <c r="T961" s="3" t="str">
        <f t="shared" si="174"/>
        <v/>
      </c>
      <c r="U961" s="12" t="str">
        <f t="shared" si="175"/>
        <v/>
      </c>
      <c r="V961" s="95" t="str">
        <f t="shared" si="176"/>
        <v/>
      </c>
      <c r="W961" s="95" t="str">
        <f t="shared" si="177"/>
        <v/>
      </c>
      <c r="X961" s="95" t="str">
        <f t="shared" si="178"/>
        <v/>
      </c>
      <c r="Y961" s="95" t="str">
        <f>IF(T961&lt;&gt;"",SUM($X$10:X961),"")</f>
        <v/>
      </c>
      <c r="Z961" s="95" t="str">
        <f t="shared" si="179"/>
        <v/>
      </c>
    </row>
    <row r="962" spans="1:26">
      <c r="A962" s="3" t="str">
        <f t="shared" si="168"/>
        <v/>
      </c>
      <c r="B962" s="12" t="str">
        <f t="shared" si="169"/>
        <v/>
      </c>
      <c r="C962" s="95" t="str">
        <f t="shared" si="170"/>
        <v/>
      </c>
      <c r="D962" s="95" t="str">
        <f t="shared" si="171"/>
        <v/>
      </c>
      <c r="E962" s="95" t="str">
        <f t="shared" si="172"/>
        <v/>
      </c>
      <c r="F962" s="95" t="str">
        <f>IF(A962&lt;&gt;"",SUM($E$10:E962),"")</f>
        <v/>
      </c>
      <c r="G962" s="95" t="str">
        <f t="shared" si="173"/>
        <v/>
      </c>
      <c r="T962" s="3" t="str">
        <f t="shared" si="174"/>
        <v/>
      </c>
      <c r="U962" s="12" t="str">
        <f t="shared" si="175"/>
        <v/>
      </c>
      <c r="V962" s="95" t="str">
        <f t="shared" si="176"/>
        <v/>
      </c>
      <c r="W962" s="95" t="str">
        <f t="shared" si="177"/>
        <v/>
      </c>
      <c r="X962" s="95" t="str">
        <f t="shared" si="178"/>
        <v/>
      </c>
      <c r="Y962" s="95" t="str">
        <f>IF(T962&lt;&gt;"",SUM($X$10:X962),"")</f>
        <v/>
      </c>
      <c r="Z962" s="95" t="str">
        <f t="shared" si="179"/>
        <v/>
      </c>
    </row>
    <row r="963" spans="1:26">
      <c r="A963" s="3" t="str">
        <f t="shared" si="168"/>
        <v/>
      </c>
      <c r="B963" s="12" t="str">
        <f t="shared" si="169"/>
        <v/>
      </c>
      <c r="C963" s="95" t="str">
        <f t="shared" si="170"/>
        <v/>
      </c>
      <c r="D963" s="95" t="str">
        <f t="shared" si="171"/>
        <v/>
      </c>
      <c r="E963" s="95" t="str">
        <f t="shared" si="172"/>
        <v/>
      </c>
      <c r="F963" s="95" t="str">
        <f>IF(A963&lt;&gt;"",SUM($E$10:E963),"")</f>
        <v/>
      </c>
      <c r="G963" s="95" t="str">
        <f t="shared" si="173"/>
        <v/>
      </c>
      <c r="T963" s="3" t="str">
        <f t="shared" si="174"/>
        <v/>
      </c>
      <c r="U963" s="12" t="str">
        <f t="shared" si="175"/>
        <v/>
      </c>
      <c r="V963" s="95" t="str">
        <f t="shared" si="176"/>
        <v/>
      </c>
      <c r="W963" s="95" t="str">
        <f t="shared" si="177"/>
        <v/>
      </c>
      <c r="X963" s="95" t="str">
        <f t="shared" si="178"/>
        <v/>
      </c>
      <c r="Y963" s="95" t="str">
        <f>IF(T963&lt;&gt;"",SUM($X$10:X963),"")</f>
        <v/>
      </c>
      <c r="Z963" s="95" t="str">
        <f t="shared" si="179"/>
        <v/>
      </c>
    </row>
    <row r="964" spans="1:26">
      <c r="A964" s="3" t="str">
        <f t="shared" si="168"/>
        <v/>
      </c>
      <c r="B964" s="12" t="str">
        <f t="shared" si="169"/>
        <v/>
      </c>
      <c r="C964" s="95" t="str">
        <f t="shared" si="170"/>
        <v/>
      </c>
      <c r="D964" s="95" t="str">
        <f t="shared" si="171"/>
        <v/>
      </c>
      <c r="E964" s="95" t="str">
        <f t="shared" si="172"/>
        <v/>
      </c>
      <c r="F964" s="95" t="str">
        <f>IF(A964&lt;&gt;"",SUM($E$10:E964),"")</f>
        <v/>
      </c>
      <c r="G964" s="95" t="str">
        <f t="shared" si="173"/>
        <v/>
      </c>
      <c r="T964" s="3" t="str">
        <f t="shared" si="174"/>
        <v/>
      </c>
      <c r="U964" s="12" t="str">
        <f t="shared" si="175"/>
        <v/>
      </c>
      <c r="V964" s="95" t="str">
        <f t="shared" si="176"/>
        <v/>
      </c>
      <c r="W964" s="95" t="str">
        <f t="shared" si="177"/>
        <v/>
      </c>
      <c r="X964" s="95" t="str">
        <f t="shared" si="178"/>
        <v/>
      </c>
      <c r="Y964" s="95" t="str">
        <f>IF(T964&lt;&gt;"",SUM($X$10:X964),"")</f>
        <v/>
      </c>
      <c r="Z964" s="95" t="str">
        <f t="shared" si="179"/>
        <v/>
      </c>
    </row>
    <row r="965" spans="1:26">
      <c r="A965" s="3" t="str">
        <f t="shared" si="168"/>
        <v/>
      </c>
      <c r="B965" s="12" t="str">
        <f t="shared" si="169"/>
        <v/>
      </c>
      <c r="C965" s="95" t="str">
        <f t="shared" si="170"/>
        <v/>
      </c>
      <c r="D965" s="95" t="str">
        <f t="shared" si="171"/>
        <v/>
      </c>
      <c r="E965" s="95" t="str">
        <f t="shared" si="172"/>
        <v/>
      </c>
      <c r="F965" s="95" t="str">
        <f>IF(A965&lt;&gt;"",SUM($E$10:E965),"")</f>
        <v/>
      </c>
      <c r="G965" s="95" t="str">
        <f t="shared" si="173"/>
        <v/>
      </c>
      <c r="T965" s="3" t="str">
        <f t="shared" si="174"/>
        <v/>
      </c>
      <c r="U965" s="12" t="str">
        <f t="shared" si="175"/>
        <v/>
      </c>
      <c r="V965" s="95" t="str">
        <f t="shared" si="176"/>
        <v/>
      </c>
      <c r="W965" s="95" t="str">
        <f t="shared" si="177"/>
        <v/>
      </c>
      <c r="X965" s="95" t="str">
        <f t="shared" si="178"/>
        <v/>
      </c>
      <c r="Y965" s="95" t="str">
        <f>IF(T965&lt;&gt;"",SUM($X$10:X965),"")</f>
        <v/>
      </c>
      <c r="Z965" s="95" t="str">
        <f t="shared" si="179"/>
        <v/>
      </c>
    </row>
    <row r="966" spans="1:26">
      <c r="A966" s="3" t="str">
        <f t="shared" si="168"/>
        <v/>
      </c>
      <c r="B966" s="12" t="str">
        <f t="shared" si="169"/>
        <v/>
      </c>
      <c r="C966" s="95" t="str">
        <f t="shared" si="170"/>
        <v/>
      </c>
      <c r="D966" s="95" t="str">
        <f t="shared" si="171"/>
        <v/>
      </c>
      <c r="E966" s="95" t="str">
        <f t="shared" si="172"/>
        <v/>
      </c>
      <c r="F966" s="95" t="str">
        <f>IF(A966&lt;&gt;"",SUM($E$10:E966),"")</f>
        <v/>
      </c>
      <c r="G966" s="95" t="str">
        <f t="shared" si="173"/>
        <v/>
      </c>
      <c r="T966" s="3" t="str">
        <f t="shared" si="174"/>
        <v/>
      </c>
      <c r="U966" s="12" t="str">
        <f t="shared" si="175"/>
        <v/>
      </c>
      <c r="V966" s="95" t="str">
        <f t="shared" si="176"/>
        <v/>
      </c>
      <c r="W966" s="95" t="str">
        <f t="shared" si="177"/>
        <v/>
      </c>
      <c r="X966" s="95" t="str">
        <f t="shared" si="178"/>
        <v/>
      </c>
      <c r="Y966" s="95" t="str">
        <f>IF(T966&lt;&gt;"",SUM($X$10:X966),"")</f>
        <v/>
      </c>
      <c r="Z966" s="95" t="str">
        <f t="shared" si="179"/>
        <v/>
      </c>
    </row>
    <row r="967" spans="1:26">
      <c r="A967" s="3" t="str">
        <f t="shared" si="168"/>
        <v/>
      </c>
      <c r="B967" s="12" t="str">
        <f t="shared" si="169"/>
        <v/>
      </c>
      <c r="C967" s="95" t="str">
        <f t="shared" si="170"/>
        <v/>
      </c>
      <c r="D967" s="95" t="str">
        <f t="shared" si="171"/>
        <v/>
      </c>
      <c r="E967" s="95" t="str">
        <f t="shared" si="172"/>
        <v/>
      </c>
      <c r="F967" s="95" t="str">
        <f>IF(A967&lt;&gt;"",SUM($E$10:E967),"")</f>
        <v/>
      </c>
      <c r="G967" s="95" t="str">
        <f t="shared" si="173"/>
        <v/>
      </c>
      <c r="T967" s="3" t="str">
        <f t="shared" si="174"/>
        <v/>
      </c>
      <c r="U967" s="12" t="str">
        <f t="shared" si="175"/>
        <v/>
      </c>
      <c r="V967" s="95" t="str">
        <f t="shared" si="176"/>
        <v/>
      </c>
      <c r="W967" s="95" t="str">
        <f t="shared" si="177"/>
        <v/>
      </c>
      <c r="X967" s="95" t="str">
        <f t="shared" si="178"/>
        <v/>
      </c>
      <c r="Y967" s="95" t="str">
        <f>IF(T967&lt;&gt;"",SUM($X$10:X967),"")</f>
        <v/>
      </c>
      <c r="Z967" s="95" t="str">
        <f t="shared" si="179"/>
        <v/>
      </c>
    </row>
    <row r="968" spans="1:26">
      <c r="A968" s="3" t="str">
        <f t="shared" si="168"/>
        <v/>
      </c>
      <c r="B968" s="12" t="str">
        <f t="shared" si="169"/>
        <v/>
      </c>
      <c r="C968" s="95" t="str">
        <f t="shared" si="170"/>
        <v/>
      </c>
      <c r="D968" s="95" t="str">
        <f t="shared" si="171"/>
        <v/>
      </c>
      <c r="E968" s="95" t="str">
        <f t="shared" si="172"/>
        <v/>
      </c>
      <c r="F968" s="95" t="str">
        <f>IF(A968&lt;&gt;"",SUM($E$10:E968),"")</f>
        <v/>
      </c>
      <c r="G968" s="95" t="str">
        <f t="shared" si="173"/>
        <v/>
      </c>
      <c r="T968" s="3" t="str">
        <f t="shared" si="174"/>
        <v/>
      </c>
      <c r="U968" s="12" t="str">
        <f t="shared" si="175"/>
        <v/>
      </c>
      <c r="V968" s="95" t="str">
        <f t="shared" si="176"/>
        <v/>
      </c>
      <c r="W968" s="95" t="str">
        <f t="shared" si="177"/>
        <v/>
      </c>
      <c r="X968" s="95" t="str">
        <f t="shared" si="178"/>
        <v/>
      </c>
      <c r="Y968" s="95" t="str">
        <f>IF(T968&lt;&gt;"",SUM($X$10:X968),"")</f>
        <v/>
      </c>
      <c r="Z968" s="95" t="str">
        <f t="shared" si="179"/>
        <v/>
      </c>
    </row>
    <row r="969" spans="1:26">
      <c r="A969" s="3" t="str">
        <f t="shared" si="168"/>
        <v/>
      </c>
      <c r="B969" s="12" t="str">
        <f t="shared" si="169"/>
        <v/>
      </c>
      <c r="C969" s="95" t="str">
        <f t="shared" si="170"/>
        <v/>
      </c>
      <c r="D969" s="95" t="str">
        <f t="shared" si="171"/>
        <v/>
      </c>
      <c r="E969" s="95" t="str">
        <f t="shared" si="172"/>
        <v/>
      </c>
      <c r="F969" s="95" t="str">
        <f>IF(A969&lt;&gt;"",SUM($E$10:E969),"")</f>
        <v/>
      </c>
      <c r="G969" s="95" t="str">
        <f t="shared" si="173"/>
        <v/>
      </c>
      <c r="T969" s="3" t="str">
        <f t="shared" si="174"/>
        <v/>
      </c>
      <c r="U969" s="12" t="str">
        <f t="shared" si="175"/>
        <v/>
      </c>
      <c r="V969" s="95" t="str">
        <f t="shared" si="176"/>
        <v/>
      </c>
      <c r="W969" s="95" t="str">
        <f t="shared" si="177"/>
        <v/>
      </c>
      <c r="X969" s="95" t="str">
        <f t="shared" si="178"/>
        <v/>
      </c>
      <c r="Y969" s="95" t="str">
        <f>IF(T969&lt;&gt;"",SUM($X$10:X969),"")</f>
        <v/>
      </c>
      <c r="Z969" s="95" t="str">
        <f t="shared" si="179"/>
        <v/>
      </c>
    </row>
    <row r="970" spans="1:26">
      <c r="A970" s="3" t="str">
        <f t="shared" si="168"/>
        <v/>
      </c>
      <c r="B970" s="12" t="str">
        <f t="shared" si="169"/>
        <v/>
      </c>
      <c r="C970" s="95" t="str">
        <f t="shared" si="170"/>
        <v/>
      </c>
      <c r="D970" s="95" t="str">
        <f t="shared" si="171"/>
        <v/>
      </c>
      <c r="E970" s="95" t="str">
        <f t="shared" si="172"/>
        <v/>
      </c>
      <c r="F970" s="95" t="str">
        <f>IF(A970&lt;&gt;"",SUM($E$10:E970),"")</f>
        <v/>
      </c>
      <c r="G970" s="95" t="str">
        <f t="shared" si="173"/>
        <v/>
      </c>
      <c r="T970" s="3" t="str">
        <f t="shared" si="174"/>
        <v/>
      </c>
      <c r="U970" s="12" t="str">
        <f t="shared" si="175"/>
        <v/>
      </c>
      <c r="V970" s="95" t="str">
        <f t="shared" si="176"/>
        <v/>
      </c>
      <c r="W970" s="95" t="str">
        <f t="shared" si="177"/>
        <v/>
      </c>
      <c r="X970" s="95" t="str">
        <f t="shared" si="178"/>
        <v/>
      </c>
      <c r="Y970" s="95" t="str">
        <f>IF(T970&lt;&gt;"",SUM($X$10:X970),"")</f>
        <v/>
      </c>
      <c r="Z970" s="95" t="str">
        <f t="shared" si="179"/>
        <v/>
      </c>
    </row>
    <row r="971" spans="1:26">
      <c r="A971" s="3" t="str">
        <f t="shared" si="168"/>
        <v/>
      </c>
      <c r="B971" s="12" t="str">
        <f t="shared" si="169"/>
        <v/>
      </c>
      <c r="C971" s="95" t="str">
        <f t="shared" si="170"/>
        <v/>
      </c>
      <c r="D971" s="95" t="str">
        <f t="shared" si="171"/>
        <v/>
      </c>
      <c r="E971" s="95" t="str">
        <f t="shared" si="172"/>
        <v/>
      </c>
      <c r="F971" s="95" t="str">
        <f>IF(A971&lt;&gt;"",SUM($E$10:E971),"")</f>
        <v/>
      </c>
      <c r="G971" s="95" t="str">
        <f t="shared" si="173"/>
        <v/>
      </c>
      <c r="T971" s="3" t="str">
        <f t="shared" si="174"/>
        <v/>
      </c>
      <c r="U971" s="12" t="str">
        <f t="shared" si="175"/>
        <v/>
      </c>
      <c r="V971" s="95" t="str">
        <f t="shared" si="176"/>
        <v/>
      </c>
      <c r="W971" s="95" t="str">
        <f t="shared" si="177"/>
        <v/>
      </c>
      <c r="X971" s="95" t="str">
        <f t="shared" si="178"/>
        <v/>
      </c>
      <c r="Y971" s="95" t="str">
        <f>IF(T971&lt;&gt;"",SUM($X$10:X971),"")</f>
        <v/>
      </c>
      <c r="Z971" s="95" t="str">
        <f t="shared" si="179"/>
        <v/>
      </c>
    </row>
    <row r="972" spans="1:26">
      <c r="A972" s="3" t="str">
        <f t="shared" ref="A972:A1000" si="180">IF(A971&lt;$G$4,A971+1,"")</f>
        <v/>
      </c>
      <c r="B972" s="12" t="str">
        <f t="shared" ref="B972:B1000" si="181">IF(A972&lt;&gt;"",EDATE($C$7,A972*12/$G$3),"")</f>
        <v/>
      </c>
      <c r="C972" s="95" t="str">
        <f t="shared" ref="C972:C1000" si="182">IF(A972&lt;&gt;"",$G$6,"")</f>
        <v/>
      </c>
      <c r="D972" s="95" t="str">
        <f t="shared" ref="D972:D1000" si="183">IF(A972&lt;&gt;"",G971*$G$5,"")</f>
        <v/>
      </c>
      <c r="E972" s="95" t="str">
        <f t="shared" ref="E972:E1000" si="184">IF(A972&lt;&gt;"",C972-D972,"")</f>
        <v/>
      </c>
      <c r="F972" s="95" t="str">
        <f>IF(A972&lt;&gt;"",SUM($E$10:E972),"")</f>
        <v/>
      </c>
      <c r="G972" s="95" t="str">
        <f t="shared" ref="G972:G1000" si="185">IF(A972&lt;&gt;"",G971-E972,"")</f>
        <v/>
      </c>
      <c r="T972" s="3" t="str">
        <f t="shared" ref="T972:T1000" si="186">IF(T971&lt;$G$4,T971+1,"")</f>
        <v/>
      </c>
      <c r="U972" s="12" t="str">
        <f t="shared" ref="U972:U1000" si="187">IF(T972&lt;&gt;"",EDATE($C$7,T972*12/$G$3),"")</f>
        <v/>
      </c>
      <c r="V972" s="95" t="str">
        <f t="shared" ref="V972:V1000" si="188">IF(T972&lt;&gt;"",$G$6,"")</f>
        <v/>
      </c>
      <c r="W972" s="95" t="str">
        <f t="shared" ref="W972:W1000" si="189">IF(T972&lt;&gt;"",Z971*$Z$5,"")</f>
        <v/>
      </c>
      <c r="X972" s="95" t="str">
        <f t="shared" ref="X972:X1000" si="190">IF(T972&lt;&gt;"",V972-W972,"")</f>
        <v/>
      </c>
      <c r="Y972" s="95" t="str">
        <f>IF(T972&lt;&gt;"",SUM($X$10:X972),"")</f>
        <v/>
      </c>
      <c r="Z972" s="95" t="str">
        <f t="shared" ref="Z972:Z1000" si="191">IF(T972&lt;&gt;"",Z971-X972,"")</f>
        <v/>
      </c>
    </row>
    <row r="973" spans="1:26">
      <c r="A973" s="3" t="str">
        <f t="shared" si="180"/>
        <v/>
      </c>
      <c r="B973" s="12" t="str">
        <f t="shared" si="181"/>
        <v/>
      </c>
      <c r="C973" s="95" t="str">
        <f t="shared" si="182"/>
        <v/>
      </c>
      <c r="D973" s="95" t="str">
        <f t="shared" si="183"/>
        <v/>
      </c>
      <c r="E973" s="95" t="str">
        <f t="shared" si="184"/>
        <v/>
      </c>
      <c r="F973" s="95" t="str">
        <f>IF(A973&lt;&gt;"",SUM($E$10:E973),"")</f>
        <v/>
      </c>
      <c r="G973" s="95" t="str">
        <f t="shared" si="185"/>
        <v/>
      </c>
      <c r="T973" s="3" t="str">
        <f t="shared" si="186"/>
        <v/>
      </c>
      <c r="U973" s="12" t="str">
        <f t="shared" si="187"/>
        <v/>
      </c>
      <c r="V973" s="95" t="str">
        <f t="shared" si="188"/>
        <v/>
      </c>
      <c r="W973" s="95" t="str">
        <f t="shared" si="189"/>
        <v/>
      </c>
      <c r="X973" s="95" t="str">
        <f t="shared" si="190"/>
        <v/>
      </c>
      <c r="Y973" s="95" t="str">
        <f>IF(T973&lt;&gt;"",SUM($X$10:X973),"")</f>
        <v/>
      </c>
      <c r="Z973" s="95" t="str">
        <f t="shared" si="191"/>
        <v/>
      </c>
    </row>
    <row r="974" spans="1:26">
      <c r="A974" s="3" t="str">
        <f t="shared" si="180"/>
        <v/>
      </c>
      <c r="B974" s="12" t="str">
        <f t="shared" si="181"/>
        <v/>
      </c>
      <c r="C974" s="95" t="str">
        <f t="shared" si="182"/>
        <v/>
      </c>
      <c r="D974" s="95" t="str">
        <f t="shared" si="183"/>
        <v/>
      </c>
      <c r="E974" s="95" t="str">
        <f t="shared" si="184"/>
        <v/>
      </c>
      <c r="F974" s="95" t="str">
        <f>IF(A974&lt;&gt;"",SUM($E$10:E974),"")</f>
        <v/>
      </c>
      <c r="G974" s="95" t="str">
        <f t="shared" si="185"/>
        <v/>
      </c>
      <c r="T974" s="3" t="str">
        <f t="shared" si="186"/>
        <v/>
      </c>
      <c r="U974" s="12" t="str">
        <f t="shared" si="187"/>
        <v/>
      </c>
      <c r="V974" s="95" t="str">
        <f t="shared" si="188"/>
        <v/>
      </c>
      <c r="W974" s="95" t="str">
        <f t="shared" si="189"/>
        <v/>
      </c>
      <c r="X974" s="95" t="str">
        <f t="shared" si="190"/>
        <v/>
      </c>
      <c r="Y974" s="95" t="str">
        <f>IF(T974&lt;&gt;"",SUM($X$10:X974),"")</f>
        <v/>
      </c>
      <c r="Z974" s="95" t="str">
        <f t="shared" si="191"/>
        <v/>
      </c>
    </row>
    <row r="975" spans="1:26">
      <c r="A975" s="3" t="str">
        <f t="shared" si="180"/>
        <v/>
      </c>
      <c r="B975" s="12" t="str">
        <f t="shared" si="181"/>
        <v/>
      </c>
      <c r="C975" s="95" t="str">
        <f t="shared" si="182"/>
        <v/>
      </c>
      <c r="D975" s="95" t="str">
        <f t="shared" si="183"/>
        <v/>
      </c>
      <c r="E975" s="95" t="str">
        <f t="shared" si="184"/>
        <v/>
      </c>
      <c r="F975" s="95" t="str">
        <f>IF(A975&lt;&gt;"",SUM($E$10:E975),"")</f>
        <v/>
      </c>
      <c r="G975" s="95" t="str">
        <f t="shared" si="185"/>
        <v/>
      </c>
      <c r="T975" s="3" t="str">
        <f t="shared" si="186"/>
        <v/>
      </c>
      <c r="U975" s="12" t="str">
        <f t="shared" si="187"/>
        <v/>
      </c>
      <c r="V975" s="95" t="str">
        <f t="shared" si="188"/>
        <v/>
      </c>
      <c r="W975" s="95" t="str">
        <f t="shared" si="189"/>
        <v/>
      </c>
      <c r="X975" s="95" t="str">
        <f t="shared" si="190"/>
        <v/>
      </c>
      <c r="Y975" s="95" t="str">
        <f>IF(T975&lt;&gt;"",SUM($X$10:X975),"")</f>
        <v/>
      </c>
      <c r="Z975" s="95" t="str">
        <f t="shared" si="191"/>
        <v/>
      </c>
    </row>
    <row r="976" spans="1:26">
      <c r="A976" s="3" t="str">
        <f t="shared" si="180"/>
        <v/>
      </c>
      <c r="B976" s="12" t="str">
        <f t="shared" si="181"/>
        <v/>
      </c>
      <c r="C976" s="95" t="str">
        <f t="shared" si="182"/>
        <v/>
      </c>
      <c r="D976" s="95" t="str">
        <f t="shared" si="183"/>
        <v/>
      </c>
      <c r="E976" s="95" t="str">
        <f t="shared" si="184"/>
        <v/>
      </c>
      <c r="F976" s="95" t="str">
        <f>IF(A976&lt;&gt;"",SUM($E$10:E976),"")</f>
        <v/>
      </c>
      <c r="G976" s="95" t="str">
        <f t="shared" si="185"/>
        <v/>
      </c>
      <c r="T976" s="3" t="str">
        <f t="shared" si="186"/>
        <v/>
      </c>
      <c r="U976" s="12" t="str">
        <f t="shared" si="187"/>
        <v/>
      </c>
      <c r="V976" s="95" t="str">
        <f t="shared" si="188"/>
        <v/>
      </c>
      <c r="W976" s="95" t="str">
        <f t="shared" si="189"/>
        <v/>
      </c>
      <c r="X976" s="95" t="str">
        <f t="shared" si="190"/>
        <v/>
      </c>
      <c r="Y976" s="95" t="str">
        <f>IF(T976&lt;&gt;"",SUM($X$10:X976),"")</f>
        <v/>
      </c>
      <c r="Z976" s="95" t="str">
        <f t="shared" si="191"/>
        <v/>
      </c>
    </row>
    <row r="977" spans="1:26">
      <c r="A977" s="3" t="str">
        <f t="shared" si="180"/>
        <v/>
      </c>
      <c r="B977" s="12" t="str">
        <f t="shared" si="181"/>
        <v/>
      </c>
      <c r="C977" s="95" t="str">
        <f t="shared" si="182"/>
        <v/>
      </c>
      <c r="D977" s="95" t="str">
        <f t="shared" si="183"/>
        <v/>
      </c>
      <c r="E977" s="95" t="str">
        <f t="shared" si="184"/>
        <v/>
      </c>
      <c r="F977" s="95" t="str">
        <f>IF(A977&lt;&gt;"",SUM($E$10:E977),"")</f>
        <v/>
      </c>
      <c r="G977" s="95" t="str">
        <f t="shared" si="185"/>
        <v/>
      </c>
      <c r="T977" s="3" t="str">
        <f t="shared" si="186"/>
        <v/>
      </c>
      <c r="U977" s="12" t="str">
        <f t="shared" si="187"/>
        <v/>
      </c>
      <c r="V977" s="95" t="str">
        <f t="shared" si="188"/>
        <v/>
      </c>
      <c r="W977" s="95" t="str">
        <f t="shared" si="189"/>
        <v/>
      </c>
      <c r="X977" s="95" t="str">
        <f t="shared" si="190"/>
        <v/>
      </c>
      <c r="Y977" s="95" t="str">
        <f>IF(T977&lt;&gt;"",SUM($X$10:X977),"")</f>
        <v/>
      </c>
      <c r="Z977" s="95" t="str">
        <f t="shared" si="191"/>
        <v/>
      </c>
    </row>
    <row r="978" spans="1:26">
      <c r="A978" s="3" t="str">
        <f t="shared" si="180"/>
        <v/>
      </c>
      <c r="B978" s="12" t="str">
        <f t="shared" si="181"/>
        <v/>
      </c>
      <c r="C978" s="95" t="str">
        <f t="shared" si="182"/>
        <v/>
      </c>
      <c r="D978" s="95" t="str">
        <f t="shared" si="183"/>
        <v/>
      </c>
      <c r="E978" s="95" t="str">
        <f t="shared" si="184"/>
        <v/>
      </c>
      <c r="F978" s="95" t="str">
        <f>IF(A978&lt;&gt;"",SUM($E$10:E978),"")</f>
        <v/>
      </c>
      <c r="G978" s="95" t="str">
        <f t="shared" si="185"/>
        <v/>
      </c>
      <c r="T978" s="3" t="str">
        <f t="shared" si="186"/>
        <v/>
      </c>
      <c r="U978" s="12" t="str">
        <f t="shared" si="187"/>
        <v/>
      </c>
      <c r="V978" s="95" t="str">
        <f t="shared" si="188"/>
        <v/>
      </c>
      <c r="W978" s="95" t="str">
        <f t="shared" si="189"/>
        <v/>
      </c>
      <c r="X978" s="95" t="str">
        <f t="shared" si="190"/>
        <v/>
      </c>
      <c r="Y978" s="95" t="str">
        <f>IF(T978&lt;&gt;"",SUM($X$10:X978),"")</f>
        <v/>
      </c>
      <c r="Z978" s="95" t="str">
        <f t="shared" si="191"/>
        <v/>
      </c>
    </row>
    <row r="979" spans="1:26">
      <c r="A979" s="3" t="str">
        <f t="shared" si="180"/>
        <v/>
      </c>
      <c r="B979" s="12" t="str">
        <f t="shared" si="181"/>
        <v/>
      </c>
      <c r="C979" s="95" t="str">
        <f t="shared" si="182"/>
        <v/>
      </c>
      <c r="D979" s="95" t="str">
        <f t="shared" si="183"/>
        <v/>
      </c>
      <c r="E979" s="95" t="str">
        <f t="shared" si="184"/>
        <v/>
      </c>
      <c r="F979" s="95" t="str">
        <f>IF(A979&lt;&gt;"",SUM($E$10:E979),"")</f>
        <v/>
      </c>
      <c r="G979" s="95" t="str">
        <f t="shared" si="185"/>
        <v/>
      </c>
      <c r="T979" s="3" t="str">
        <f t="shared" si="186"/>
        <v/>
      </c>
      <c r="U979" s="12" t="str">
        <f t="shared" si="187"/>
        <v/>
      </c>
      <c r="V979" s="95" t="str">
        <f t="shared" si="188"/>
        <v/>
      </c>
      <c r="W979" s="95" t="str">
        <f t="shared" si="189"/>
        <v/>
      </c>
      <c r="X979" s="95" t="str">
        <f t="shared" si="190"/>
        <v/>
      </c>
      <c r="Y979" s="95" t="str">
        <f>IF(T979&lt;&gt;"",SUM($X$10:X979),"")</f>
        <v/>
      </c>
      <c r="Z979" s="95" t="str">
        <f t="shared" si="191"/>
        <v/>
      </c>
    </row>
    <row r="980" spans="1:26">
      <c r="A980" s="3" t="str">
        <f t="shared" si="180"/>
        <v/>
      </c>
      <c r="B980" s="12" t="str">
        <f t="shared" si="181"/>
        <v/>
      </c>
      <c r="C980" s="95" t="str">
        <f t="shared" si="182"/>
        <v/>
      </c>
      <c r="D980" s="95" t="str">
        <f t="shared" si="183"/>
        <v/>
      </c>
      <c r="E980" s="95" t="str">
        <f t="shared" si="184"/>
        <v/>
      </c>
      <c r="F980" s="95" t="str">
        <f>IF(A980&lt;&gt;"",SUM($E$10:E980),"")</f>
        <v/>
      </c>
      <c r="G980" s="95" t="str">
        <f t="shared" si="185"/>
        <v/>
      </c>
      <c r="T980" s="3" t="str">
        <f t="shared" si="186"/>
        <v/>
      </c>
      <c r="U980" s="12" t="str">
        <f t="shared" si="187"/>
        <v/>
      </c>
      <c r="V980" s="95" t="str">
        <f t="shared" si="188"/>
        <v/>
      </c>
      <c r="W980" s="95" t="str">
        <f t="shared" si="189"/>
        <v/>
      </c>
      <c r="X980" s="95" t="str">
        <f t="shared" si="190"/>
        <v/>
      </c>
      <c r="Y980" s="95" t="str">
        <f>IF(T980&lt;&gt;"",SUM($X$10:X980),"")</f>
        <v/>
      </c>
      <c r="Z980" s="95" t="str">
        <f t="shared" si="191"/>
        <v/>
      </c>
    </row>
    <row r="981" spans="1:26">
      <c r="A981" s="3" t="str">
        <f t="shared" si="180"/>
        <v/>
      </c>
      <c r="B981" s="12" t="str">
        <f t="shared" si="181"/>
        <v/>
      </c>
      <c r="C981" s="95" t="str">
        <f t="shared" si="182"/>
        <v/>
      </c>
      <c r="D981" s="95" t="str">
        <f t="shared" si="183"/>
        <v/>
      </c>
      <c r="E981" s="95" t="str">
        <f t="shared" si="184"/>
        <v/>
      </c>
      <c r="F981" s="95" t="str">
        <f>IF(A981&lt;&gt;"",SUM($E$10:E981),"")</f>
        <v/>
      </c>
      <c r="G981" s="95" t="str">
        <f t="shared" si="185"/>
        <v/>
      </c>
      <c r="T981" s="3" t="str">
        <f t="shared" si="186"/>
        <v/>
      </c>
      <c r="U981" s="12" t="str">
        <f t="shared" si="187"/>
        <v/>
      </c>
      <c r="V981" s="95" t="str">
        <f t="shared" si="188"/>
        <v/>
      </c>
      <c r="W981" s="95" t="str">
        <f t="shared" si="189"/>
        <v/>
      </c>
      <c r="X981" s="95" t="str">
        <f t="shared" si="190"/>
        <v/>
      </c>
      <c r="Y981" s="95" t="str">
        <f>IF(T981&lt;&gt;"",SUM($X$10:X981),"")</f>
        <v/>
      </c>
      <c r="Z981" s="95" t="str">
        <f t="shared" si="191"/>
        <v/>
      </c>
    </row>
    <row r="982" spans="1:26">
      <c r="A982" s="3" t="str">
        <f t="shared" si="180"/>
        <v/>
      </c>
      <c r="B982" s="12" t="str">
        <f t="shared" si="181"/>
        <v/>
      </c>
      <c r="C982" s="95" t="str">
        <f t="shared" si="182"/>
        <v/>
      </c>
      <c r="D982" s="95" t="str">
        <f t="shared" si="183"/>
        <v/>
      </c>
      <c r="E982" s="95" t="str">
        <f t="shared" si="184"/>
        <v/>
      </c>
      <c r="F982" s="95" t="str">
        <f>IF(A982&lt;&gt;"",SUM($E$10:E982),"")</f>
        <v/>
      </c>
      <c r="G982" s="95" t="str">
        <f t="shared" si="185"/>
        <v/>
      </c>
      <c r="T982" s="3" t="str">
        <f t="shared" si="186"/>
        <v/>
      </c>
      <c r="U982" s="12" t="str">
        <f t="shared" si="187"/>
        <v/>
      </c>
      <c r="V982" s="95" t="str">
        <f t="shared" si="188"/>
        <v/>
      </c>
      <c r="W982" s="95" t="str">
        <f t="shared" si="189"/>
        <v/>
      </c>
      <c r="X982" s="95" t="str">
        <f t="shared" si="190"/>
        <v/>
      </c>
      <c r="Y982" s="95" t="str">
        <f>IF(T982&lt;&gt;"",SUM($X$10:X982),"")</f>
        <v/>
      </c>
      <c r="Z982" s="95" t="str">
        <f t="shared" si="191"/>
        <v/>
      </c>
    </row>
    <row r="983" spans="1:26">
      <c r="A983" s="3" t="str">
        <f t="shared" si="180"/>
        <v/>
      </c>
      <c r="B983" s="12" t="str">
        <f t="shared" si="181"/>
        <v/>
      </c>
      <c r="C983" s="95" t="str">
        <f t="shared" si="182"/>
        <v/>
      </c>
      <c r="D983" s="95" t="str">
        <f t="shared" si="183"/>
        <v/>
      </c>
      <c r="E983" s="95" t="str">
        <f t="shared" si="184"/>
        <v/>
      </c>
      <c r="F983" s="95" t="str">
        <f>IF(A983&lt;&gt;"",SUM($E$10:E983),"")</f>
        <v/>
      </c>
      <c r="G983" s="95" t="str">
        <f t="shared" si="185"/>
        <v/>
      </c>
      <c r="T983" s="3" t="str">
        <f t="shared" si="186"/>
        <v/>
      </c>
      <c r="U983" s="12" t="str">
        <f t="shared" si="187"/>
        <v/>
      </c>
      <c r="V983" s="95" t="str">
        <f t="shared" si="188"/>
        <v/>
      </c>
      <c r="W983" s="95" t="str">
        <f t="shared" si="189"/>
        <v/>
      </c>
      <c r="X983" s="95" t="str">
        <f t="shared" si="190"/>
        <v/>
      </c>
      <c r="Y983" s="95" t="str">
        <f>IF(T983&lt;&gt;"",SUM($X$10:X983),"")</f>
        <v/>
      </c>
      <c r="Z983" s="95" t="str">
        <f t="shared" si="191"/>
        <v/>
      </c>
    </row>
    <row r="984" spans="1:26">
      <c r="A984" s="3" t="str">
        <f t="shared" si="180"/>
        <v/>
      </c>
      <c r="B984" s="12" t="str">
        <f t="shared" si="181"/>
        <v/>
      </c>
      <c r="C984" s="95" t="str">
        <f t="shared" si="182"/>
        <v/>
      </c>
      <c r="D984" s="95" t="str">
        <f t="shared" si="183"/>
        <v/>
      </c>
      <c r="E984" s="95" t="str">
        <f t="shared" si="184"/>
        <v/>
      </c>
      <c r="F984" s="95" t="str">
        <f>IF(A984&lt;&gt;"",SUM($E$10:E984),"")</f>
        <v/>
      </c>
      <c r="G984" s="95" t="str">
        <f t="shared" si="185"/>
        <v/>
      </c>
      <c r="T984" s="3" t="str">
        <f t="shared" si="186"/>
        <v/>
      </c>
      <c r="U984" s="12" t="str">
        <f t="shared" si="187"/>
        <v/>
      </c>
      <c r="V984" s="95" t="str">
        <f t="shared" si="188"/>
        <v/>
      </c>
      <c r="W984" s="95" t="str">
        <f t="shared" si="189"/>
        <v/>
      </c>
      <c r="X984" s="95" t="str">
        <f t="shared" si="190"/>
        <v/>
      </c>
      <c r="Y984" s="95" t="str">
        <f>IF(T984&lt;&gt;"",SUM($X$10:X984),"")</f>
        <v/>
      </c>
      <c r="Z984" s="95" t="str">
        <f t="shared" si="191"/>
        <v/>
      </c>
    </row>
    <row r="985" spans="1:26">
      <c r="A985" s="3" t="str">
        <f t="shared" si="180"/>
        <v/>
      </c>
      <c r="B985" s="12" t="str">
        <f t="shared" si="181"/>
        <v/>
      </c>
      <c r="C985" s="95" t="str">
        <f t="shared" si="182"/>
        <v/>
      </c>
      <c r="D985" s="95" t="str">
        <f t="shared" si="183"/>
        <v/>
      </c>
      <c r="E985" s="95" t="str">
        <f t="shared" si="184"/>
        <v/>
      </c>
      <c r="F985" s="95" t="str">
        <f>IF(A985&lt;&gt;"",SUM($E$10:E985),"")</f>
        <v/>
      </c>
      <c r="G985" s="95" t="str">
        <f t="shared" si="185"/>
        <v/>
      </c>
      <c r="T985" s="3" t="str">
        <f t="shared" si="186"/>
        <v/>
      </c>
      <c r="U985" s="12" t="str">
        <f t="shared" si="187"/>
        <v/>
      </c>
      <c r="V985" s="95" t="str">
        <f t="shared" si="188"/>
        <v/>
      </c>
      <c r="W985" s="95" t="str">
        <f t="shared" si="189"/>
        <v/>
      </c>
      <c r="X985" s="95" t="str">
        <f t="shared" si="190"/>
        <v/>
      </c>
      <c r="Y985" s="95" t="str">
        <f>IF(T985&lt;&gt;"",SUM($X$10:X985),"")</f>
        <v/>
      </c>
      <c r="Z985" s="95" t="str">
        <f t="shared" si="191"/>
        <v/>
      </c>
    </row>
    <row r="986" spans="1:26">
      <c r="A986" s="3" t="str">
        <f t="shared" si="180"/>
        <v/>
      </c>
      <c r="B986" s="12" t="str">
        <f t="shared" si="181"/>
        <v/>
      </c>
      <c r="C986" s="95" t="str">
        <f t="shared" si="182"/>
        <v/>
      </c>
      <c r="D986" s="95" t="str">
        <f t="shared" si="183"/>
        <v/>
      </c>
      <c r="E986" s="95" t="str">
        <f t="shared" si="184"/>
        <v/>
      </c>
      <c r="F986" s="95" t="str">
        <f>IF(A986&lt;&gt;"",SUM($E$10:E986),"")</f>
        <v/>
      </c>
      <c r="G986" s="95" t="str">
        <f t="shared" si="185"/>
        <v/>
      </c>
      <c r="T986" s="3" t="str">
        <f t="shared" si="186"/>
        <v/>
      </c>
      <c r="U986" s="12" t="str">
        <f t="shared" si="187"/>
        <v/>
      </c>
      <c r="V986" s="95" t="str">
        <f t="shared" si="188"/>
        <v/>
      </c>
      <c r="W986" s="95" t="str">
        <f t="shared" si="189"/>
        <v/>
      </c>
      <c r="X986" s="95" t="str">
        <f t="shared" si="190"/>
        <v/>
      </c>
      <c r="Y986" s="95" t="str">
        <f>IF(T986&lt;&gt;"",SUM($X$10:X986),"")</f>
        <v/>
      </c>
      <c r="Z986" s="95" t="str">
        <f t="shared" si="191"/>
        <v/>
      </c>
    </row>
    <row r="987" spans="1:26">
      <c r="A987" s="3" t="str">
        <f t="shared" si="180"/>
        <v/>
      </c>
      <c r="B987" s="12" t="str">
        <f t="shared" si="181"/>
        <v/>
      </c>
      <c r="C987" s="95" t="str">
        <f t="shared" si="182"/>
        <v/>
      </c>
      <c r="D987" s="95" t="str">
        <f t="shared" si="183"/>
        <v/>
      </c>
      <c r="E987" s="95" t="str">
        <f t="shared" si="184"/>
        <v/>
      </c>
      <c r="F987" s="95" t="str">
        <f>IF(A987&lt;&gt;"",SUM($E$10:E987),"")</f>
        <v/>
      </c>
      <c r="G987" s="95" t="str">
        <f t="shared" si="185"/>
        <v/>
      </c>
      <c r="T987" s="3" t="str">
        <f t="shared" si="186"/>
        <v/>
      </c>
      <c r="U987" s="12" t="str">
        <f t="shared" si="187"/>
        <v/>
      </c>
      <c r="V987" s="95" t="str">
        <f t="shared" si="188"/>
        <v/>
      </c>
      <c r="W987" s="95" t="str">
        <f t="shared" si="189"/>
        <v/>
      </c>
      <c r="X987" s="95" t="str">
        <f t="shared" si="190"/>
        <v/>
      </c>
      <c r="Y987" s="95" t="str">
        <f>IF(T987&lt;&gt;"",SUM($X$10:X987),"")</f>
        <v/>
      </c>
      <c r="Z987" s="95" t="str">
        <f t="shared" si="191"/>
        <v/>
      </c>
    </row>
    <row r="988" spans="1:26">
      <c r="A988" s="3" t="str">
        <f t="shared" si="180"/>
        <v/>
      </c>
      <c r="B988" s="12" t="str">
        <f t="shared" si="181"/>
        <v/>
      </c>
      <c r="C988" s="95" t="str">
        <f t="shared" si="182"/>
        <v/>
      </c>
      <c r="D988" s="95" t="str">
        <f t="shared" si="183"/>
        <v/>
      </c>
      <c r="E988" s="95" t="str">
        <f t="shared" si="184"/>
        <v/>
      </c>
      <c r="F988" s="95" t="str">
        <f>IF(A988&lt;&gt;"",SUM($E$10:E988),"")</f>
        <v/>
      </c>
      <c r="G988" s="95" t="str">
        <f t="shared" si="185"/>
        <v/>
      </c>
      <c r="T988" s="3" t="str">
        <f t="shared" si="186"/>
        <v/>
      </c>
      <c r="U988" s="12" t="str">
        <f t="shared" si="187"/>
        <v/>
      </c>
      <c r="V988" s="95" t="str">
        <f t="shared" si="188"/>
        <v/>
      </c>
      <c r="W988" s="95" t="str">
        <f t="shared" si="189"/>
        <v/>
      </c>
      <c r="X988" s="95" t="str">
        <f t="shared" si="190"/>
        <v/>
      </c>
      <c r="Y988" s="95" t="str">
        <f>IF(T988&lt;&gt;"",SUM($X$10:X988),"")</f>
        <v/>
      </c>
      <c r="Z988" s="95" t="str">
        <f t="shared" si="191"/>
        <v/>
      </c>
    </row>
    <row r="989" spans="1:26">
      <c r="A989" s="3" t="str">
        <f t="shared" si="180"/>
        <v/>
      </c>
      <c r="B989" s="12" t="str">
        <f t="shared" si="181"/>
        <v/>
      </c>
      <c r="C989" s="95" t="str">
        <f t="shared" si="182"/>
        <v/>
      </c>
      <c r="D989" s="95" t="str">
        <f t="shared" si="183"/>
        <v/>
      </c>
      <c r="E989" s="95" t="str">
        <f t="shared" si="184"/>
        <v/>
      </c>
      <c r="F989" s="95" t="str">
        <f>IF(A989&lt;&gt;"",SUM($E$10:E989),"")</f>
        <v/>
      </c>
      <c r="G989" s="95" t="str">
        <f t="shared" si="185"/>
        <v/>
      </c>
      <c r="T989" s="3" t="str">
        <f t="shared" si="186"/>
        <v/>
      </c>
      <c r="U989" s="12" t="str">
        <f t="shared" si="187"/>
        <v/>
      </c>
      <c r="V989" s="95" t="str">
        <f t="shared" si="188"/>
        <v/>
      </c>
      <c r="W989" s="95" t="str">
        <f t="shared" si="189"/>
        <v/>
      </c>
      <c r="X989" s="95" t="str">
        <f t="shared" si="190"/>
        <v/>
      </c>
      <c r="Y989" s="95" t="str">
        <f>IF(T989&lt;&gt;"",SUM($X$10:X989),"")</f>
        <v/>
      </c>
      <c r="Z989" s="95" t="str">
        <f t="shared" si="191"/>
        <v/>
      </c>
    </row>
    <row r="990" spans="1:26">
      <c r="A990" s="3" t="str">
        <f t="shared" si="180"/>
        <v/>
      </c>
      <c r="B990" s="12" t="str">
        <f t="shared" si="181"/>
        <v/>
      </c>
      <c r="C990" s="95" t="str">
        <f t="shared" si="182"/>
        <v/>
      </c>
      <c r="D990" s="95" t="str">
        <f t="shared" si="183"/>
        <v/>
      </c>
      <c r="E990" s="95" t="str">
        <f t="shared" si="184"/>
        <v/>
      </c>
      <c r="F990" s="95" t="str">
        <f>IF(A990&lt;&gt;"",SUM($E$10:E990),"")</f>
        <v/>
      </c>
      <c r="G990" s="95" t="str">
        <f t="shared" si="185"/>
        <v/>
      </c>
      <c r="T990" s="3" t="str">
        <f t="shared" si="186"/>
        <v/>
      </c>
      <c r="U990" s="12" t="str">
        <f t="shared" si="187"/>
        <v/>
      </c>
      <c r="V990" s="95" t="str">
        <f t="shared" si="188"/>
        <v/>
      </c>
      <c r="W990" s="95" t="str">
        <f t="shared" si="189"/>
        <v/>
      </c>
      <c r="X990" s="95" t="str">
        <f t="shared" si="190"/>
        <v/>
      </c>
      <c r="Y990" s="95" t="str">
        <f>IF(T990&lt;&gt;"",SUM($X$10:X990),"")</f>
        <v/>
      </c>
      <c r="Z990" s="95" t="str">
        <f t="shared" si="191"/>
        <v/>
      </c>
    </row>
    <row r="991" spans="1:26">
      <c r="A991" s="3" t="str">
        <f t="shared" si="180"/>
        <v/>
      </c>
      <c r="B991" s="12" t="str">
        <f t="shared" si="181"/>
        <v/>
      </c>
      <c r="C991" s="95" t="str">
        <f t="shared" si="182"/>
        <v/>
      </c>
      <c r="D991" s="95" t="str">
        <f t="shared" si="183"/>
        <v/>
      </c>
      <c r="E991" s="95" t="str">
        <f t="shared" si="184"/>
        <v/>
      </c>
      <c r="F991" s="95" t="str">
        <f>IF(A991&lt;&gt;"",SUM($E$10:E991),"")</f>
        <v/>
      </c>
      <c r="G991" s="95" t="str">
        <f t="shared" si="185"/>
        <v/>
      </c>
      <c r="T991" s="3" t="str">
        <f t="shared" si="186"/>
        <v/>
      </c>
      <c r="U991" s="12" t="str">
        <f t="shared" si="187"/>
        <v/>
      </c>
      <c r="V991" s="95" t="str">
        <f t="shared" si="188"/>
        <v/>
      </c>
      <c r="W991" s="95" t="str">
        <f t="shared" si="189"/>
        <v/>
      </c>
      <c r="X991" s="95" t="str">
        <f t="shared" si="190"/>
        <v/>
      </c>
      <c r="Y991" s="95" t="str">
        <f>IF(T991&lt;&gt;"",SUM($X$10:X991),"")</f>
        <v/>
      </c>
      <c r="Z991" s="95" t="str">
        <f t="shared" si="191"/>
        <v/>
      </c>
    </row>
    <row r="992" spans="1:26">
      <c r="A992" s="3" t="str">
        <f t="shared" si="180"/>
        <v/>
      </c>
      <c r="B992" s="12" t="str">
        <f t="shared" si="181"/>
        <v/>
      </c>
      <c r="C992" s="95" t="str">
        <f t="shared" si="182"/>
        <v/>
      </c>
      <c r="D992" s="95" t="str">
        <f t="shared" si="183"/>
        <v/>
      </c>
      <c r="E992" s="95" t="str">
        <f t="shared" si="184"/>
        <v/>
      </c>
      <c r="F992" s="95" t="str">
        <f>IF(A992&lt;&gt;"",SUM($E$10:E992),"")</f>
        <v/>
      </c>
      <c r="G992" s="95" t="str">
        <f t="shared" si="185"/>
        <v/>
      </c>
      <c r="T992" s="3" t="str">
        <f t="shared" si="186"/>
        <v/>
      </c>
      <c r="U992" s="12" t="str">
        <f t="shared" si="187"/>
        <v/>
      </c>
      <c r="V992" s="95" t="str">
        <f t="shared" si="188"/>
        <v/>
      </c>
      <c r="W992" s="95" t="str">
        <f t="shared" si="189"/>
        <v/>
      </c>
      <c r="X992" s="95" t="str">
        <f t="shared" si="190"/>
        <v/>
      </c>
      <c r="Y992" s="95" t="str">
        <f>IF(T992&lt;&gt;"",SUM($X$10:X992),"")</f>
        <v/>
      </c>
      <c r="Z992" s="95" t="str">
        <f t="shared" si="191"/>
        <v/>
      </c>
    </row>
    <row r="993" spans="1:26">
      <c r="A993" s="3" t="str">
        <f t="shared" si="180"/>
        <v/>
      </c>
      <c r="B993" s="12" t="str">
        <f t="shared" si="181"/>
        <v/>
      </c>
      <c r="C993" s="95" t="str">
        <f t="shared" si="182"/>
        <v/>
      </c>
      <c r="D993" s="95" t="str">
        <f t="shared" si="183"/>
        <v/>
      </c>
      <c r="E993" s="95" t="str">
        <f t="shared" si="184"/>
        <v/>
      </c>
      <c r="F993" s="95" t="str">
        <f>IF(A993&lt;&gt;"",SUM($E$10:E993),"")</f>
        <v/>
      </c>
      <c r="G993" s="95" t="str">
        <f t="shared" si="185"/>
        <v/>
      </c>
      <c r="T993" s="3" t="str">
        <f t="shared" si="186"/>
        <v/>
      </c>
      <c r="U993" s="12" t="str">
        <f t="shared" si="187"/>
        <v/>
      </c>
      <c r="V993" s="95" t="str">
        <f t="shared" si="188"/>
        <v/>
      </c>
      <c r="W993" s="95" t="str">
        <f t="shared" si="189"/>
        <v/>
      </c>
      <c r="X993" s="95" t="str">
        <f t="shared" si="190"/>
        <v/>
      </c>
      <c r="Y993" s="95" t="str">
        <f>IF(T993&lt;&gt;"",SUM($X$10:X993),"")</f>
        <v/>
      </c>
      <c r="Z993" s="95" t="str">
        <f t="shared" si="191"/>
        <v/>
      </c>
    </row>
    <row r="994" spans="1:26">
      <c r="A994" s="3" t="str">
        <f t="shared" si="180"/>
        <v/>
      </c>
      <c r="B994" s="12" t="str">
        <f t="shared" si="181"/>
        <v/>
      </c>
      <c r="C994" s="95" t="str">
        <f t="shared" si="182"/>
        <v/>
      </c>
      <c r="D994" s="95" t="str">
        <f t="shared" si="183"/>
        <v/>
      </c>
      <c r="E994" s="95" t="str">
        <f t="shared" si="184"/>
        <v/>
      </c>
      <c r="F994" s="95" t="str">
        <f>IF(A994&lt;&gt;"",SUM($E$10:E994),"")</f>
        <v/>
      </c>
      <c r="G994" s="95" t="str">
        <f t="shared" si="185"/>
        <v/>
      </c>
      <c r="T994" s="3" t="str">
        <f t="shared" si="186"/>
        <v/>
      </c>
      <c r="U994" s="12" t="str">
        <f t="shared" si="187"/>
        <v/>
      </c>
      <c r="V994" s="95" t="str">
        <f t="shared" si="188"/>
        <v/>
      </c>
      <c r="W994" s="95" t="str">
        <f t="shared" si="189"/>
        <v/>
      </c>
      <c r="X994" s="95" t="str">
        <f t="shared" si="190"/>
        <v/>
      </c>
      <c r="Y994" s="95" t="str">
        <f>IF(T994&lt;&gt;"",SUM($X$10:X994),"")</f>
        <v/>
      </c>
      <c r="Z994" s="95" t="str">
        <f t="shared" si="191"/>
        <v/>
      </c>
    </row>
    <row r="995" spans="1:26">
      <c r="A995" s="3" t="str">
        <f t="shared" si="180"/>
        <v/>
      </c>
      <c r="B995" s="12" t="str">
        <f t="shared" si="181"/>
        <v/>
      </c>
      <c r="C995" s="95" t="str">
        <f t="shared" si="182"/>
        <v/>
      </c>
      <c r="D995" s="95" t="str">
        <f t="shared" si="183"/>
        <v/>
      </c>
      <c r="E995" s="95" t="str">
        <f t="shared" si="184"/>
        <v/>
      </c>
      <c r="F995" s="95" t="str">
        <f>IF(A995&lt;&gt;"",SUM($E$10:E995),"")</f>
        <v/>
      </c>
      <c r="G995" s="95" t="str">
        <f t="shared" si="185"/>
        <v/>
      </c>
      <c r="T995" s="3" t="str">
        <f t="shared" si="186"/>
        <v/>
      </c>
      <c r="U995" s="12" t="str">
        <f t="shared" si="187"/>
        <v/>
      </c>
      <c r="V995" s="95" t="str">
        <f t="shared" si="188"/>
        <v/>
      </c>
      <c r="W995" s="95" t="str">
        <f t="shared" si="189"/>
        <v/>
      </c>
      <c r="X995" s="95" t="str">
        <f t="shared" si="190"/>
        <v/>
      </c>
      <c r="Y995" s="95" t="str">
        <f>IF(T995&lt;&gt;"",SUM($X$10:X995),"")</f>
        <v/>
      </c>
      <c r="Z995" s="95" t="str">
        <f t="shared" si="191"/>
        <v/>
      </c>
    </row>
    <row r="996" spans="1:26">
      <c r="A996" s="3" t="str">
        <f t="shared" si="180"/>
        <v/>
      </c>
      <c r="B996" s="12" t="str">
        <f t="shared" si="181"/>
        <v/>
      </c>
      <c r="C996" s="95" t="str">
        <f t="shared" si="182"/>
        <v/>
      </c>
      <c r="D996" s="95" t="str">
        <f t="shared" si="183"/>
        <v/>
      </c>
      <c r="E996" s="95" t="str">
        <f t="shared" si="184"/>
        <v/>
      </c>
      <c r="F996" s="95" t="str">
        <f>IF(A996&lt;&gt;"",SUM($E$10:E996),"")</f>
        <v/>
      </c>
      <c r="G996" s="95" t="str">
        <f t="shared" si="185"/>
        <v/>
      </c>
      <c r="T996" s="3" t="str">
        <f t="shared" si="186"/>
        <v/>
      </c>
      <c r="U996" s="12" t="str">
        <f t="shared" si="187"/>
        <v/>
      </c>
      <c r="V996" s="95" t="str">
        <f t="shared" si="188"/>
        <v/>
      </c>
      <c r="W996" s="95" t="str">
        <f t="shared" si="189"/>
        <v/>
      </c>
      <c r="X996" s="95" t="str">
        <f t="shared" si="190"/>
        <v/>
      </c>
      <c r="Y996" s="95" t="str">
        <f>IF(T996&lt;&gt;"",SUM($X$10:X996),"")</f>
        <v/>
      </c>
      <c r="Z996" s="95" t="str">
        <f t="shared" si="191"/>
        <v/>
      </c>
    </row>
    <row r="997" spans="1:26">
      <c r="A997" s="3" t="str">
        <f t="shared" si="180"/>
        <v/>
      </c>
      <c r="B997" s="12" t="str">
        <f t="shared" si="181"/>
        <v/>
      </c>
      <c r="C997" s="95" t="str">
        <f t="shared" si="182"/>
        <v/>
      </c>
      <c r="D997" s="95" t="str">
        <f t="shared" si="183"/>
        <v/>
      </c>
      <c r="E997" s="95" t="str">
        <f t="shared" si="184"/>
        <v/>
      </c>
      <c r="F997" s="95" t="str">
        <f>IF(A997&lt;&gt;"",SUM($E$10:E997),"")</f>
        <v/>
      </c>
      <c r="G997" s="95" t="str">
        <f t="shared" si="185"/>
        <v/>
      </c>
      <c r="T997" s="3" t="str">
        <f t="shared" si="186"/>
        <v/>
      </c>
      <c r="U997" s="12" t="str">
        <f t="shared" si="187"/>
        <v/>
      </c>
      <c r="V997" s="95" t="str">
        <f t="shared" si="188"/>
        <v/>
      </c>
      <c r="W997" s="95" t="str">
        <f t="shared" si="189"/>
        <v/>
      </c>
      <c r="X997" s="95" t="str">
        <f t="shared" si="190"/>
        <v/>
      </c>
      <c r="Y997" s="95" t="str">
        <f>IF(T997&lt;&gt;"",SUM($X$10:X997),"")</f>
        <v/>
      </c>
      <c r="Z997" s="95" t="str">
        <f t="shared" si="191"/>
        <v/>
      </c>
    </row>
    <row r="998" spans="1:26">
      <c r="A998" s="3" t="str">
        <f t="shared" si="180"/>
        <v/>
      </c>
      <c r="B998" s="12" t="str">
        <f t="shared" si="181"/>
        <v/>
      </c>
      <c r="C998" s="95" t="str">
        <f t="shared" si="182"/>
        <v/>
      </c>
      <c r="D998" s="95" t="str">
        <f t="shared" si="183"/>
        <v/>
      </c>
      <c r="E998" s="95" t="str">
        <f t="shared" si="184"/>
        <v/>
      </c>
      <c r="F998" s="95" t="str">
        <f>IF(A998&lt;&gt;"",SUM($E$10:E998),"")</f>
        <v/>
      </c>
      <c r="G998" s="95" t="str">
        <f t="shared" si="185"/>
        <v/>
      </c>
      <c r="T998" s="3" t="str">
        <f t="shared" si="186"/>
        <v/>
      </c>
      <c r="U998" s="12" t="str">
        <f t="shared" si="187"/>
        <v/>
      </c>
      <c r="V998" s="95" t="str">
        <f t="shared" si="188"/>
        <v/>
      </c>
      <c r="W998" s="95" t="str">
        <f t="shared" si="189"/>
        <v/>
      </c>
      <c r="X998" s="95" t="str">
        <f t="shared" si="190"/>
        <v/>
      </c>
      <c r="Y998" s="95" t="str">
        <f>IF(T998&lt;&gt;"",SUM($X$10:X998),"")</f>
        <v/>
      </c>
      <c r="Z998" s="95" t="str">
        <f t="shared" si="191"/>
        <v/>
      </c>
    </row>
    <row r="999" spans="1:26">
      <c r="A999" s="3" t="str">
        <f t="shared" si="180"/>
        <v/>
      </c>
      <c r="B999" s="12" t="str">
        <f t="shared" si="181"/>
        <v/>
      </c>
      <c r="C999" s="95" t="str">
        <f t="shared" si="182"/>
        <v/>
      </c>
      <c r="D999" s="95" t="str">
        <f t="shared" si="183"/>
        <v/>
      </c>
      <c r="E999" s="95" t="str">
        <f t="shared" si="184"/>
        <v/>
      </c>
      <c r="F999" s="95" t="str">
        <f>IF(A999&lt;&gt;"",SUM($E$10:E999),"")</f>
        <v/>
      </c>
      <c r="G999" s="95" t="str">
        <f t="shared" si="185"/>
        <v/>
      </c>
      <c r="T999" s="3" t="str">
        <f t="shared" si="186"/>
        <v/>
      </c>
      <c r="U999" s="12" t="str">
        <f t="shared" si="187"/>
        <v/>
      </c>
      <c r="V999" s="95" t="str">
        <f t="shared" si="188"/>
        <v/>
      </c>
      <c r="W999" s="95" t="str">
        <f t="shared" si="189"/>
        <v/>
      </c>
      <c r="X999" s="95" t="str">
        <f t="shared" si="190"/>
        <v/>
      </c>
      <c r="Y999" s="95" t="str">
        <f>IF(T999&lt;&gt;"",SUM($X$10:X999),"")</f>
        <v/>
      </c>
      <c r="Z999" s="95" t="str">
        <f t="shared" si="191"/>
        <v/>
      </c>
    </row>
    <row r="1000" spans="1:26">
      <c r="A1000" s="3" t="str">
        <f t="shared" si="180"/>
        <v/>
      </c>
      <c r="B1000" s="12" t="str">
        <f t="shared" si="181"/>
        <v/>
      </c>
      <c r="C1000" s="95" t="str">
        <f t="shared" si="182"/>
        <v/>
      </c>
      <c r="D1000" s="95" t="str">
        <f t="shared" si="183"/>
        <v/>
      </c>
      <c r="E1000" s="95" t="str">
        <f t="shared" si="184"/>
        <v/>
      </c>
      <c r="F1000" s="95" t="str">
        <f>IF(A1000&lt;&gt;"",SUM($E$10:E1000),"")</f>
        <v/>
      </c>
      <c r="G1000" s="95" t="str">
        <f t="shared" si="185"/>
        <v/>
      </c>
      <c r="T1000" s="3" t="str">
        <f t="shared" si="186"/>
        <v/>
      </c>
      <c r="U1000" s="12" t="str">
        <f t="shared" si="187"/>
        <v/>
      </c>
      <c r="V1000" s="95" t="str">
        <f t="shared" si="188"/>
        <v/>
      </c>
      <c r="W1000" s="95" t="str">
        <f t="shared" si="189"/>
        <v/>
      </c>
      <c r="X1000" s="95" t="str">
        <f t="shared" si="190"/>
        <v/>
      </c>
      <c r="Y1000" s="95" t="str">
        <f>IF(T1000&lt;&gt;"",SUM($X$10:X1000),"")</f>
        <v/>
      </c>
      <c r="Z1000" s="95" t="str">
        <f t="shared" si="191"/>
        <v/>
      </c>
    </row>
  </sheetData>
  <mergeCells count="21">
    <mergeCell ref="T6:U6"/>
    <mergeCell ref="X6:Y6"/>
    <mergeCell ref="T7:U7"/>
    <mergeCell ref="X7:Y7"/>
    <mergeCell ref="T8:U8"/>
    <mergeCell ref="T3:U3"/>
    <mergeCell ref="X3:Y3"/>
    <mergeCell ref="T4:U4"/>
    <mergeCell ref="X4:Y4"/>
    <mergeCell ref="T5:U5"/>
    <mergeCell ref="X5:Y5"/>
    <mergeCell ref="A3:B3"/>
    <mergeCell ref="A4:B4"/>
    <mergeCell ref="A5:B5"/>
    <mergeCell ref="A6:B6"/>
    <mergeCell ref="A7:B7"/>
    <mergeCell ref="E3:F3"/>
    <mergeCell ref="E4:F4"/>
    <mergeCell ref="E5:F5"/>
    <mergeCell ref="E6:F6"/>
    <mergeCell ref="E7:F7"/>
  </mergeCells>
  <dataValidations count="1">
    <dataValidation type="list" allowBlank="1" showInputMessage="1" showErrorMessage="1" sqref="C6 V6">
      <formula1>$M$2:$M$7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000"/>
  <sheetViews>
    <sheetView topLeftCell="T1" workbookViewId="0">
      <selection activeCell="T2" sqref="T2"/>
    </sheetView>
  </sheetViews>
  <sheetFormatPr baseColWidth="10" defaultRowHeight="23.25"/>
  <cols>
    <col min="1" max="7" width="19.5703125" style="3" customWidth="1"/>
    <col min="8" max="12" width="11.42578125" style="3"/>
    <col min="13" max="13" width="32.85546875" style="3" customWidth="1"/>
    <col min="14" max="19" width="11.42578125" style="3"/>
    <col min="20" max="26" width="19.5703125" style="3" customWidth="1"/>
    <col min="27" max="16384" width="11.42578125" style="3"/>
  </cols>
  <sheetData>
    <row r="1" spans="1:26" ht="31.5">
      <c r="A1" s="74" t="s">
        <v>225</v>
      </c>
      <c r="M1" s="75" t="s">
        <v>202</v>
      </c>
      <c r="N1" s="75" t="s">
        <v>214</v>
      </c>
      <c r="T1" s="74" t="s">
        <v>226</v>
      </c>
    </row>
    <row r="2" spans="1:26" ht="24" thickBot="1">
      <c r="A2" s="77"/>
      <c r="B2" s="77"/>
      <c r="C2" s="77"/>
      <c r="E2" s="77"/>
      <c r="F2" s="77"/>
      <c r="G2" s="77"/>
      <c r="M2" s="3" t="s">
        <v>203</v>
      </c>
      <c r="N2" s="3">
        <v>12</v>
      </c>
      <c r="T2" s="77"/>
      <c r="U2" s="77"/>
      <c r="V2" s="77"/>
      <c r="X2" s="77"/>
      <c r="Y2" s="77"/>
      <c r="Z2" s="77"/>
    </row>
    <row r="3" spans="1:26" ht="27" thickBot="1">
      <c r="A3" s="79" t="s">
        <v>213</v>
      </c>
      <c r="B3" s="79"/>
      <c r="C3" s="80">
        <v>100000</v>
      </c>
      <c r="D3" s="85"/>
      <c r="E3" s="86" t="s">
        <v>209</v>
      </c>
      <c r="F3" s="86"/>
      <c r="G3" s="87">
        <f>IFERROR(VLOOKUP(C6,M2:N7,2,FALSE),0)</f>
        <v>12</v>
      </c>
      <c r="H3" s="76"/>
      <c r="M3" s="3" t="s">
        <v>204</v>
      </c>
      <c r="N3" s="3">
        <v>6</v>
      </c>
      <c r="T3" s="79" t="s">
        <v>213</v>
      </c>
      <c r="U3" s="79"/>
      <c r="V3" s="80">
        <f>C3</f>
        <v>100000</v>
      </c>
      <c r="W3" s="85"/>
      <c r="X3" s="86" t="s">
        <v>209</v>
      </c>
      <c r="Y3" s="86"/>
      <c r="Z3" s="87">
        <f>IFERROR(VLOOKUP(V6,M2:N7,2,FALSE),0)</f>
        <v>12</v>
      </c>
    </row>
    <row r="4" spans="1:26" ht="24" thickBot="1">
      <c r="A4" s="79" t="s">
        <v>79</v>
      </c>
      <c r="B4" s="79"/>
      <c r="C4" s="81">
        <v>25</v>
      </c>
      <c r="D4" s="85"/>
      <c r="E4" s="86" t="s">
        <v>212</v>
      </c>
      <c r="F4" s="86"/>
      <c r="G4" s="87">
        <f>C4*G3</f>
        <v>300</v>
      </c>
      <c r="H4" s="76"/>
      <c r="M4" s="3" t="s">
        <v>205</v>
      </c>
      <c r="N4" s="3">
        <v>4</v>
      </c>
      <c r="T4" s="79" t="s">
        <v>79</v>
      </c>
      <c r="U4" s="79"/>
      <c r="V4" s="81">
        <f>C4</f>
        <v>25</v>
      </c>
      <c r="W4" s="85"/>
      <c r="X4" s="86" t="s">
        <v>212</v>
      </c>
      <c r="Y4" s="86"/>
      <c r="Z4" s="87">
        <f>V4*Z3</f>
        <v>300</v>
      </c>
    </row>
    <row r="5" spans="1:26" ht="24" thickBot="1">
      <c r="A5" s="79" t="s">
        <v>201</v>
      </c>
      <c r="B5" s="79"/>
      <c r="C5" s="82">
        <v>1.5800000000000002E-2</v>
      </c>
      <c r="D5" s="85"/>
      <c r="E5" s="86" t="str">
        <f>"INTERÉS "&amp;C6</f>
        <v>INTERÉS MENSUAL</v>
      </c>
      <c r="F5" s="86"/>
      <c r="G5" s="88">
        <f>IFERROR(C5/G3,0)</f>
        <v>1.3166666666666667E-3</v>
      </c>
      <c r="H5" s="76"/>
      <c r="M5" s="3" t="s">
        <v>206</v>
      </c>
      <c r="N5" s="3">
        <v>3</v>
      </c>
      <c r="T5" s="79" t="s">
        <v>201</v>
      </c>
      <c r="U5" s="79"/>
      <c r="V5" s="82">
        <f>C5</f>
        <v>1.5800000000000002E-2</v>
      </c>
      <c r="W5" s="85"/>
      <c r="X5" s="86" t="s">
        <v>224</v>
      </c>
      <c r="Y5" s="86"/>
      <c r="Z5" s="88">
        <f>IRR(V10:V1000,0.01)</f>
        <v>1.5482288219686952E-3</v>
      </c>
    </row>
    <row r="6" spans="1:26" ht="24" thickBot="1">
      <c r="A6" s="79" t="s">
        <v>202</v>
      </c>
      <c r="B6" s="79"/>
      <c r="C6" s="83" t="s">
        <v>203</v>
      </c>
      <c r="D6" s="85"/>
      <c r="E6" s="86" t="s">
        <v>218</v>
      </c>
      <c r="F6" s="86"/>
      <c r="G6" s="89">
        <f>IFERROR(C3/G4,0)</f>
        <v>333.33333333333331</v>
      </c>
      <c r="H6" s="76"/>
      <c r="M6" s="3" t="s">
        <v>207</v>
      </c>
      <c r="N6" s="3">
        <v>2</v>
      </c>
      <c r="T6" s="79" t="s">
        <v>202</v>
      </c>
      <c r="U6" s="79"/>
      <c r="V6" s="83" t="str">
        <f>C6</f>
        <v>MENSUAL</v>
      </c>
      <c r="W6" s="85"/>
      <c r="X6" s="86"/>
      <c r="Y6" s="86"/>
      <c r="Z6" s="89"/>
    </row>
    <row r="7" spans="1:26" ht="24" thickBot="1">
      <c r="A7" s="79" t="s">
        <v>210</v>
      </c>
      <c r="B7" s="79"/>
      <c r="C7" s="84">
        <v>41159</v>
      </c>
      <c r="D7" s="85"/>
      <c r="E7" s="86" t="s">
        <v>211</v>
      </c>
      <c r="F7" s="86"/>
      <c r="G7" s="90">
        <f>EDATE(C7,12*C4)</f>
        <v>50290</v>
      </c>
      <c r="H7" s="76"/>
      <c r="M7" s="3" t="s">
        <v>208</v>
      </c>
      <c r="N7" s="3">
        <v>1</v>
      </c>
      <c r="T7" s="79" t="s">
        <v>210</v>
      </c>
      <c r="U7" s="79"/>
      <c r="V7" s="84">
        <v>41159</v>
      </c>
      <c r="W7" s="85"/>
      <c r="X7" s="86" t="s">
        <v>211</v>
      </c>
      <c r="Y7" s="86"/>
      <c r="Z7" s="90">
        <f>EDATE(V7,12*V4)</f>
        <v>50290</v>
      </c>
    </row>
    <row r="8" spans="1:26" ht="24" thickBot="1">
      <c r="A8" s="91"/>
      <c r="B8" s="91"/>
      <c r="C8" s="91"/>
      <c r="D8" s="96">
        <f>SUM(D10:D1000)</f>
        <v>19815.833333333463</v>
      </c>
      <c r="E8" s="91"/>
      <c r="F8" s="91"/>
      <c r="G8" s="91"/>
      <c r="T8" s="79" t="s">
        <v>223</v>
      </c>
      <c r="U8" s="79"/>
      <c r="V8" s="80">
        <v>3000</v>
      </c>
      <c r="W8" s="96">
        <f>SUM(W10:W1000)</f>
        <v>22815.833333334926</v>
      </c>
      <c r="X8" s="91"/>
      <c r="Y8" s="91"/>
      <c r="Z8" s="91"/>
    </row>
    <row r="9" spans="1:26" ht="32.25" thickBot="1">
      <c r="A9" s="92" t="s">
        <v>215</v>
      </c>
      <c r="B9" s="92" t="s">
        <v>173</v>
      </c>
      <c r="C9" s="92" t="s">
        <v>216</v>
      </c>
      <c r="D9" s="92" t="s">
        <v>221</v>
      </c>
      <c r="E9" s="92" t="s">
        <v>218</v>
      </c>
      <c r="F9" s="92" t="s">
        <v>219</v>
      </c>
      <c r="G9" s="92" t="s">
        <v>220</v>
      </c>
      <c r="H9" s="76"/>
      <c r="T9" s="92" t="s">
        <v>215</v>
      </c>
      <c r="U9" s="92" t="s">
        <v>173</v>
      </c>
      <c r="V9" s="92" t="s">
        <v>216</v>
      </c>
      <c r="W9" s="92" t="s">
        <v>221</v>
      </c>
      <c r="X9" s="92" t="s">
        <v>218</v>
      </c>
      <c r="Y9" s="92" t="s">
        <v>219</v>
      </c>
      <c r="Z9" s="92" t="s">
        <v>220</v>
      </c>
    </row>
    <row r="10" spans="1:26">
      <c r="A10" s="78">
        <f>IF(G4&gt;0,0,"")</f>
        <v>0</v>
      </c>
      <c r="B10" s="93">
        <f>IF(A10&lt;&gt;"",C7,"")</f>
        <v>41159</v>
      </c>
      <c r="C10" s="94"/>
      <c r="D10" s="94" t="s">
        <v>21</v>
      </c>
      <c r="E10" s="94"/>
      <c r="F10" s="94"/>
      <c r="G10" s="94">
        <f>IF(A10&lt;&gt;"",C3,"")</f>
        <v>100000</v>
      </c>
      <c r="T10" s="78">
        <f>IF(Z4&gt;0,0,"")</f>
        <v>0</v>
      </c>
      <c r="U10" s="93">
        <f>IF(T10&lt;&gt;"",V7,"")</f>
        <v>41159</v>
      </c>
      <c r="V10" s="94">
        <f>-Z10</f>
        <v>-97000</v>
      </c>
      <c r="W10" s="94" t="s">
        <v>21</v>
      </c>
      <c r="X10" s="94"/>
      <c r="Y10" s="94"/>
      <c r="Z10" s="94">
        <f>IF(T10&lt;&gt;"",V3-V8,"")</f>
        <v>97000</v>
      </c>
    </row>
    <row r="11" spans="1:26">
      <c r="A11" s="3">
        <f>IF(A10&lt;$G$4,A10+1,"")</f>
        <v>1</v>
      </c>
      <c r="B11" s="12">
        <f>IF(A11&lt;&gt;"",EDATE($C$7,A11*12/$G$3),"")</f>
        <v>41189</v>
      </c>
      <c r="C11" s="95">
        <f>IF(A11&lt;&gt;"",D11+E11,"")</f>
        <v>465</v>
      </c>
      <c r="D11" s="95">
        <f>IF(A11&lt;&gt;"",G10*$G$5,"")</f>
        <v>131.66666666666669</v>
      </c>
      <c r="E11" s="95">
        <f>IF(A11&lt;&gt;"",$G$6,"")</f>
        <v>333.33333333333331</v>
      </c>
      <c r="F11" s="95">
        <f>IF(A11&lt;&gt;"",SUM($E$10:E11),"")</f>
        <v>333.33333333333331</v>
      </c>
      <c r="G11" s="95">
        <f>IF(A11&lt;&gt;"",G10-E11,"")</f>
        <v>99666.666666666672</v>
      </c>
      <c r="T11" s="3">
        <f>IF(T10&lt;$G$4,T10+1,"")</f>
        <v>1</v>
      </c>
      <c r="U11" s="12">
        <f>IF(T11&lt;&gt;"",EDATE($C$7,T11*12/$G$3),"")</f>
        <v>41189</v>
      </c>
      <c r="V11" s="95">
        <f>IF(T11&lt;&gt;"",C11,"")</f>
        <v>465</v>
      </c>
      <c r="W11" s="95">
        <f>IF(T11&lt;&gt;"",Z10*$Z$5,"")</f>
        <v>150.17819573096344</v>
      </c>
      <c r="X11" s="95">
        <f>IF(T11&lt;&gt;"",V11-W11,"")</f>
        <v>314.82180426903653</v>
      </c>
      <c r="Y11" s="95">
        <f>IF(T11&lt;&gt;"",SUM($X$10:X11),"")</f>
        <v>314.82180426903653</v>
      </c>
      <c r="Z11" s="95">
        <f>IF(T11&lt;&gt;"",Z10-X11,"")</f>
        <v>96685.178195730958</v>
      </c>
    </row>
    <row r="12" spans="1:26">
      <c r="A12" s="3">
        <f t="shared" ref="A12:A75" si="0">IF(A11&lt;$G$4,A11+1,"")</f>
        <v>2</v>
      </c>
      <c r="B12" s="12">
        <f t="shared" ref="B12:B75" si="1">IF(A12&lt;&gt;"",EDATE($C$7,A12*12/$G$3),"")</f>
        <v>41220</v>
      </c>
      <c r="C12" s="95">
        <f t="shared" ref="C12:C75" si="2">IF(A12&lt;&gt;"",D12+E12,"")</f>
        <v>464.56111111111113</v>
      </c>
      <c r="D12" s="95">
        <f t="shared" ref="D12:D75" si="3">IF(A12&lt;&gt;"",G11*$G$5,"")</f>
        <v>131.22777777777779</v>
      </c>
      <c r="E12" s="95">
        <f t="shared" ref="E12:E75" si="4">IF(A12&lt;&gt;"",$G$6,"")</f>
        <v>333.33333333333331</v>
      </c>
      <c r="F12" s="95">
        <f>IF(A12&lt;&gt;"",SUM($E$10:E12),"")</f>
        <v>666.66666666666663</v>
      </c>
      <c r="G12" s="95">
        <f t="shared" ref="G12:G75" si="5">IF(A12&lt;&gt;"",G11-E12,"")</f>
        <v>99333.333333333343</v>
      </c>
      <c r="T12" s="3">
        <f t="shared" ref="T12:T75" si="6">IF(T11&lt;$G$4,T11+1,"")</f>
        <v>2</v>
      </c>
      <c r="U12" s="12">
        <f t="shared" ref="U12:U75" si="7">IF(T12&lt;&gt;"",EDATE($C$7,T12*12/$G$3),"")</f>
        <v>41220</v>
      </c>
      <c r="V12" s="95">
        <f t="shared" ref="V12:V75" si="8">IF(T12&lt;&gt;"",C12,"")</f>
        <v>464.56111111111113</v>
      </c>
      <c r="W12" s="95">
        <f t="shared" ref="W12:W75" si="9">IF(T12&lt;&gt;"",Z11*$Z$5,"")</f>
        <v>149.69077953980991</v>
      </c>
      <c r="X12" s="95">
        <f t="shared" ref="X12:X75" si="10">IF(T12&lt;&gt;"",V12-W12,"")</f>
        <v>314.87033157130122</v>
      </c>
      <c r="Y12" s="95">
        <f>IF(T12&lt;&gt;"",SUM($X$10:X12),"")</f>
        <v>629.69213584033776</v>
      </c>
      <c r="Z12" s="95">
        <f t="shared" ref="Z12:Z75" si="11">IF(T12&lt;&gt;"",Z11-X12,"")</f>
        <v>96370.307864159651</v>
      </c>
    </row>
    <row r="13" spans="1:26">
      <c r="A13" s="3">
        <f t="shared" si="0"/>
        <v>3</v>
      </c>
      <c r="B13" s="12">
        <f t="shared" si="1"/>
        <v>41250</v>
      </c>
      <c r="C13" s="95">
        <f t="shared" si="2"/>
        <v>464.12222222222226</v>
      </c>
      <c r="D13" s="95">
        <f t="shared" si="3"/>
        <v>130.78888888888892</v>
      </c>
      <c r="E13" s="95">
        <f t="shared" si="4"/>
        <v>333.33333333333331</v>
      </c>
      <c r="F13" s="95">
        <f>IF(A13&lt;&gt;"",SUM($E$10:E13),"")</f>
        <v>1000</v>
      </c>
      <c r="G13" s="95">
        <f t="shared" si="5"/>
        <v>99000.000000000015</v>
      </c>
      <c r="T13" s="3">
        <f t="shared" si="6"/>
        <v>3</v>
      </c>
      <c r="U13" s="12">
        <f t="shared" si="7"/>
        <v>41250</v>
      </c>
      <c r="V13" s="95">
        <f t="shared" si="8"/>
        <v>464.12222222222226</v>
      </c>
      <c r="W13" s="95">
        <f t="shared" si="9"/>
        <v>149.20328821728839</v>
      </c>
      <c r="X13" s="95">
        <f t="shared" si="10"/>
        <v>314.91893400493387</v>
      </c>
      <c r="Y13" s="95">
        <f>IF(T13&lt;&gt;"",SUM($X$10:X13),"")</f>
        <v>944.61106984527169</v>
      </c>
      <c r="Z13" s="95">
        <f t="shared" si="11"/>
        <v>96055.388930154717</v>
      </c>
    </row>
    <row r="14" spans="1:26">
      <c r="A14" s="3">
        <f t="shared" si="0"/>
        <v>4</v>
      </c>
      <c r="B14" s="12">
        <f t="shared" si="1"/>
        <v>41281</v>
      </c>
      <c r="C14" s="95">
        <f t="shared" si="2"/>
        <v>463.68333333333334</v>
      </c>
      <c r="D14" s="95">
        <f t="shared" si="3"/>
        <v>130.35000000000002</v>
      </c>
      <c r="E14" s="95">
        <f t="shared" si="4"/>
        <v>333.33333333333331</v>
      </c>
      <c r="F14" s="95">
        <f>IF(A14&lt;&gt;"",SUM($E$10:E14),"")</f>
        <v>1333.3333333333333</v>
      </c>
      <c r="G14" s="95">
        <f t="shared" si="5"/>
        <v>98666.666666666686</v>
      </c>
      <c r="T14" s="3">
        <f t="shared" si="6"/>
        <v>4</v>
      </c>
      <c r="U14" s="12">
        <f t="shared" si="7"/>
        <v>41281</v>
      </c>
      <c r="V14" s="95">
        <f t="shared" si="8"/>
        <v>463.68333333333334</v>
      </c>
      <c r="W14" s="95">
        <f t="shared" si="9"/>
        <v>148.71572164707828</v>
      </c>
      <c r="X14" s="95">
        <f t="shared" si="10"/>
        <v>314.96761168625505</v>
      </c>
      <c r="Y14" s="95">
        <f>IF(T14&lt;&gt;"",SUM($X$10:X14),"")</f>
        <v>1259.5786815315269</v>
      </c>
      <c r="Z14" s="95">
        <f t="shared" si="11"/>
        <v>95740.421318468463</v>
      </c>
    </row>
    <row r="15" spans="1:26">
      <c r="A15" s="3">
        <f t="shared" si="0"/>
        <v>5</v>
      </c>
      <c r="B15" s="12">
        <f t="shared" si="1"/>
        <v>41312</v>
      </c>
      <c r="C15" s="95">
        <f t="shared" si="2"/>
        <v>463.24444444444447</v>
      </c>
      <c r="D15" s="95">
        <f t="shared" si="3"/>
        <v>129.91111111111115</v>
      </c>
      <c r="E15" s="95">
        <f t="shared" si="4"/>
        <v>333.33333333333331</v>
      </c>
      <c r="F15" s="95">
        <f>IF(A15&lt;&gt;"",SUM($E$10:E15),"")</f>
        <v>1666.6666666666665</v>
      </c>
      <c r="G15" s="95">
        <f t="shared" si="5"/>
        <v>98333.333333333358</v>
      </c>
      <c r="T15" s="3">
        <f t="shared" si="6"/>
        <v>5</v>
      </c>
      <c r="U15" s="12">
        <f t="shared" si="7"/>
        <v>41312</v>
      </c>
      <c r="V15" s="95">
        <f t="shared" si="8"/>
        <v>463.24444444444447</v>
      </c>
      <c r="W15" s="95">
        <f t="shared" si="9"/>
        <v>148.22807971267898</v>
      </c>
      <c r="X15" s="95">
        <f t="shared" si="10"/>
        <v>315.01636473176552</v>
      </c>
      <c r="Y15" s="95">
        <f>IF(T15&lt;&gt;"",SUM($X$10:X15),"")</f>
        <v>1574.5950462632923</v>
      </c>
      <c r="Z15" s="95">
        <f t="shared" si="11"/>
        <v>95425.404953736695</v>
      </c>
    </row>
    <row r="16" spans="1:26">
      <c r="A16" s="3">
        <f t="shared" si="0"/>
        <v>6</v>
      </c>
      <c r="B16" s="12">
        <f t="shared" si="1"/>
        <v>41340</v>
      </c>
      <c r="C16" s="95">
        <f t="shared" si="2"/>
        <v>462.80555555555554</v>
      </c>
      <c r="D16" s="95">
        <f t="shared" si="3"/>
        <v>129.47222222222226</v>
      </c>
      <c r="E16" s="95">
        <f t="shared" si="4"/>
        <v>333.33333333333331</v>
      </c>
      <c r="F16" s="95">
        <f>IF(A16&lt;&gt;"",SUM($E$10:E16),"")</f>
        <v>1999.9999999999998</v>
      </c>
      <c r="G16" s="95">
        <f t="shared" si="5"/>
        <v>98000.000000000029</v>
      </c>
      <c r="T16" s="3">
        <f t="shared" si="6"/>
        <v>6</v>
      </c>
      <c r="U16" s="12">
        <f t="shared" si="7"/>
        <v>41340</v>
      </c>
      <c r="V16" s="95">
        <f t="shared" si="8"/>
        <v>462.80555555555554</v>
      </c>
      <c r="W16" s="95">
        <f t="shared" si="9"/>
        <v>147.74036229740946</v>
      </c>
      <c r="X16" s="95">
        <f t="shared" si="10"/>
        <v>315.06519325814611</v>
      </c>
      <c r="Y16" s="95">
        <f>IF(T16&lt;&gt;"",SUM($X$10:X16),"")</f>
        <v>1889.6602395214384</v>
      </c>
      <c r="Z16" s="95">
        <f t="shared" si="11"/>
        <v>95110.339760478542</v>
      </c>
    </row>
    <row r="17" spans="1:26">
      <c r="A17" s="3">
        <f t="shared" si="0"/>
        <v>7</v>
      </c>
      <c r="B17" s="12">
        <f t="shared" si="1"/>
        <v>41371</v>
      </c>
      <c r="C17" s="95">
        <f t="shared" si="2"/>
        <v>462.36666666666667</v>
      </c>
      <c r="D17" s="95">
        <f t="shared" si="3"/>
        <v>129.03333333333339</v>
      </c>
      <c r="E17" s="95">
        <f t="shared" si="4"/>
        <v>333.33333333333331</v>
      </c>
      <c r="F17" s="95">
        <f>IF(A17&lt;&gt;"",SUM($E$10:E17),"")</f>
        <v>2333.333333333333</v>
      </c>
      <c r="G17" s="95">
        <f t="shared" si="5"/>
        <v>97666.666666666701</v>
      </c>
      <c r="T17" s="3">
        <f t="shared" si="6"/>
        <v>7</v>
      </c>
      <c r="U17" s="12">
        <f t="shared" si="7"/>
        <v>41371</v>
      </c>
      <c r="V17" s="95">
        <f t="shared" si="8"/>
        <v>462.36666666666667</v>
      </c>
      <c r="W17" s="95">
        <f t="shared" si="9"/>
        <v>147.25256928440805</v>
      </c>
      <c r="X17" s="95">
        <f t="shared" si="10"/>
        <v>315.11409738225859</v>
      </c>
      <c r="Y17" s="95">
        <f>IF(T17&lt;&gt;"",SUM($X$10:X17),"")</f>
        <v>2204.7743369036971</v>
      </c>
      <c r="Z17" s="95">
        <f t="shared" si="11"/>
        <v>94795.22566309628</v>
      </c>
    </row>
    <row r="18" spans="1:26">
      <c r="A18" s="3">
        <f t="shared" si="0"/>
        <v>8</v>
      </c>
      <c r="B18" s="12">
        <f t="shared" si="1"/>
        <v>41401</v>
      </c>
      <c r="C18" s="95">
        <f t="shared" si="2"/>
        <v>461.92777777777781</v>
      </c>
      <c r="D18" s="95">
        <f t="shared" si="3"/>
        <v>128.59444444444449</v>
      </c>
      <c r="E18" s="95">
        <f t="shared" si="4"/>
        <v>333.33333333333331</v>
      </c>
      <c r="F18" s="95">
        <f>IF(A18&lt;&gt;"",SUM($E$10:E18),"")</f>
        <v>2666.6666666666665</v>
      </c>
      <c r="G18" s="95">
        <f t="shared" si="5"/>
        <v>97333.333333333372</v>
      </c>
      <c r="T18" s="3">
        <f t="shared" si="6"/>
        <v>8</v>
      </c>
      <c r="U18" s="12">
        <f t="shared" si="7"/>
        <v>41401</v>
      </c>
      <c r="V18" s="95">
        <f t="shared" si="8"/>
        <v>461.92777777777781</v>
      </c>
      <c r="W18" s="95">
        <f t="shared" si="9"/>
        <v>146.76470055663216</v>
      </c>
      <c r="X18" s="95">
        <f t="shared" si="10"/>
        <v>315.16307722114561</v>
      </c>
      <c r="Y18" s="95">
        <f>IF(T18&lt;&gt;"",SUM($X$10:X18),"")</f>
        <v>2519.9374141248427</v>
      </c>
      <c r="Z18" s="95">
        <f t="shared" si="11"/>
        <v>94480.06258587513</v>
      </c>
    </row>
    <row r="19" spans="1:26">
      <c r="A19" s="3">
        <f t="shared" si="0"/>
        <v>9</v>
      </c>
      <c r="B19" s="12">
        <f t="shared" si="1"/>
        <v>41432</v>
      </c>
      <c r="C19" s="95">
        <f t="shared" si="2"/>
        <v>461.48888888888894</v>
      </c>
      <c r="D19" s="95">
        <f t="shared" si="3"/>
        <v>128.15555555555562</v>
      </c>
      <c r="E19" s="95">
        <f t="shared" si="4"/>
        <v>333.33333333333331</v>
      </c>
      <c r="F19" s="95">
        <f>IF(A19&lt;&gt;"",SUM($E$10:E19),"")</f>
        <v>3000</v>
      </c>
      <c r="G19" s="95">
        <f t="shared" si="5"/>
        <v>97000.000000000044</v>
      </c>
      <c r="T19" s="3">
        <f t="shared" si="6"/>
        <v>9</v>
      </c>
      <c r="U19" s="12">
        <f t="shared" si="7"/>
        <v>41432</v>
      </c>
      <c r="V19" s="95">
        <f t="shared" si="8"/>
        <v>461.48888888888894</v>
      </c>
      <c r="W19" s="95">
        <f t="shared" si="9"/>
        <v>146.27675599685804</v>
      </c>
      <c r="X19" s="95">
        <f t="shared" si="10"/>
        <v>315.21213289203092</v>
      </c>
      <c r="Y19" s="95">
        <f>IF(T19&lt;&gt;"",SUM($X$10:X19),"")</f>
        <v>2835.1495470168738</v>
      </c>
      <c r="Z19" s="95">
        <f t="shared" si="11"/>
        <v>94164.850452983097</v>
      </c>
    </row>
    <row r="20" spans="1:26">
      <c r="A20" s="3">
        <f t="shared" si="0"/>
        <v>10</v>
      </c>
      <c r="B20" s="12">
        <f t="shared" si="1"/>
        <v>41462</v>
      </c>
      <c r="C20" s="95">
        <f t="shared" si="2"/>
        <v>461.05000000000007</v>
      </c>
      <c r="D20" s="95">
        <f t="shared" si="3"/>
        <v>127.71666666666673</v>
      </c>
      <c r="E20" s="95">
        <f t="shared" si="4"/>
        <v>333.33333333333331</v>
      </c>
      <c r="F20" s="95">
        <f>IF(A20&lt;&gt;"",SUM($E$10:E20),"")</f>
        <v>3333.3333333333335</v>
      </c>
      <c r="G20" s="95">
        <f t="shared" si="5"/>
        <v>96666.666666666715</v>
      </c>
      <c r="T20" s="3">
        <f t="shared" si="6"/>
        <v>10</v>
      </c>
      <c r="U20" s="12">
        <f t="shared" si="7"/>
        <v>41462</v>
      </c>
      <c r="V20" s="95">
        <f t="shared" si="8"/>
        <v>461.05000000000007</v>
      </c>
      <c r="W20" s="95">
        <f t="shared" si="9"/>
        <v>145.78873548768038</v>
      </c>
      <c r="X20" s="95">
        <f t="shared" si="10"/>
        <v>315.26126451231971</v>
      </c>
      <c r="Y20" s="95">
        <f>IF(T20&lt;&gt;"",SUM($X$10:X20),"")</f>
        <v>3150.4108115291938</v>
      </c>
      <c r="Z20" s="95">
        <f t="shared" si="11"/>
        <v>93849.589188470782</v>
      </c>
    </row>
    <row r="21" spans="1:26">
      <c r="A21" s="3">
        <f t="shared" si="0"/>
        <v>11</v>
      </c>
      <c r="B21" s="12">
        <f t="shared" si="1"/>
        <v>41493</v>
      </c>
      <c r="C21" s="95">
        <f t="shared" si="2"/>
        <v>460.61111111111114</v>
      </c>
      <c r="D21" s="95">
        <f t="shared" si="3"/>
        <v>127.27777777777784</v>
      </c>
      <c r="E21" s="95">
        <f t="shared" si="4"/>
        <v>333.33333333333331</v>
      </c>
      <c r="F21" s="95">
        <f>IF(A21&lt;&gt;"",SUM($E$10:E21),"")</f>
        <v>3666.666666666667</v>
      </c>
      <c r="G21" s="95">
        <f t="shared" si="5"/>
        <v>96333.333333333387</v>
      </c>
      <c r="T21" s="3">
        <f t="shared" si="6"/>
        <v>11</v>
      </c>
      <c r="U21" s="12">
        <f t="shared" si="7"/>
        <v>41493</v>
      </c>
      <c r="V21" s="95">
        <f t="shared" si="8"/>
        <v>460.61111111111114</v>
      </c>
      <c r="W21" s="95">
        <f t="shared" si="9"/>
        <v>145.3006389115121</v>
      </c>
      <c r="X21" s="95">
        <f t="shared" si="10"/>
        <v>315.31047219959908</v>
      </c>
      <c r="Y21" s="95">
        <f>IF(T21&lt;&gt;"",SUM($X$10:X21),"")</f>
        <v>3465.721283728793</v>
      </c>
      <c r="Z21" s="95">
        <f t="shared" si="11"/>
        <v>93534.278716271176</v>
      </c>
    </row>
    <row r="22" spans="1:26">
      <c r="A22" s="3">
        <f t="shared" si="0"/>
        <v>12</v>
      </c>
      <c r="B22" s="12">
        <f t="shared" si="1"/>
        <v>41524</v>
      </c>
      <c r="C22" s="95">
        <f t="shared" si="2"/>
        <v>460.17222222222227</v>
      </c>
      <c r="D22" s="95">
        <f t="shared" si="3"/>
        <v>126.83888888888896</v>
      </c>
      <c r="E22" s="95">
        <f t="shared" si="4"/>
        <v>333.33333333333331</v>
      </c>
      <c r="F22" s="95">
        <f>IF(A22&lt;&gt;"",SUM($E$10:E22),"")</f>
        <v>4000.0000000000005</v>
      </c>
      <c r="G22" s="95">
        <f t="shared" si="5"/>
        <v>96000.000000000058</v>
      </c>
      <c r="T22" s="3">
        <f t="shared" si="6"/>
        <v>12</v>
      </c>
      <c r="U22" s="12">
        <f t="shared" si="7"/>
        <v>41524</v>
      </c>
      <c r="V22" s="95">
        <f t="shared" si="8"/>
        <v>460.17222222222227</v>
      </c>
      <c r="W22" s="95">
        <f t="shared" si="9"/>
        <v>144.81246615058413</v>
      </c>
      <c r="X22" s="95">
        <f t="shared" si="10"/>
        <v>315.35975607163812</v>
      </c>
      <c r="Y22" s="95">
        <f>IF(T22&lt;&gt;"",SUM($X$10:X22),"")</f>
        <v>3781.081039800431</v>
      </c>
      <c r="Z22" s="95">
        <f t="shared" si="11"/>
        <v>93218.918960199531</v>
      </c>
    </row>
    <row r="23" spans="1:26">
      <c r="A23" s="3">
        <f t="shared" si="0"/>
        <v>13</v>
      </c>
      <c r="B23" s="12">
        <f t="shared" si="1"/>
        <v>41554</v>
      </c>
      <c r="C23" s="95">
        <f t="shared" si="2"/>
        <v>459.73333333333341</v>
      </c>
      <c r="D23" s="95">
        <f t="shared" si="3"/>
        <v>126.40000000000008</v>
      </c>
      <c r="E23" s="95">
        <f t="shared" si="4"/>
        <v>333.33333333333331</v>
      </c>
      <c r="F23" s="95">
        <f>IF(A23&lt;&gt;"",SUM($E$10:E23),"")</f>
        <v>4333.3333333333339</v>
      </c>
      <c r="G23" s="95">
        <f t="shared" si="5"/>
        <v>95666.66666666673</v>
      </c>
      <c r="T23" s="3">
        <f t="shared" si="6"/>
        <v>13</v>
      </c>
      <c r="U23" s="12">
        <f t="shared" si="7"/>
        <v>41554</v>
      </c>
      <c r="V23" s="95">
        <f t="shared" si="8"/>
        <v>459.73333333333341</v>
      </c>
      <c r="W23" s="95">
        <f t="shared" si="9"/>
        <v>144.32421708694497</v>
      </c>
      <c r="X23" s="95">
        <f t="shared" si="10"/>
        <v>315.40911624638841</v>
      </c>
      <c r="Y23" s="95">
        <f>IF(T23&lt;&gt;"",SUM($X$10:X23),"")</f>
        <v>4096.4901560468197</v>
      </c>
      <c r="Z23" s="95">
        <f t="shared" si="11"/>
        <v>92903.509843953143</v>
      </c>
    </row>
    <row r="24" spans="1:26">
      <c r="A24" s="3">
        <f t="shared" si="0"/>
        <v>14</v>
      </c>
      <c r="B24" s="12">
        <f t="shared" si="1"/>
        <v>41585</v>
      </c>
      <c r="C24" s="95">
        <f t="shared" si="2"/>
        <v>459.29444444444448</v>
      </c>
      <c r="D24" s="95">
        <f t="shared" si="3"/>
        <v>125.96111111111119</v>
      </c>
      <c r="E24" s="95">
        <f t="shared" si="4"/>
        <v>333.33333333333331</v>
      </c>
      <c r="F24" s="95">
        <f>IF(A24&lt;&gt;"",SUM($E$10:E24),"")</f>
        <v>4666.666666666667</v>
      </c>
      <c r="G24" s="95">
        <f t="shared" si="5"/>
        <v>95333.333333333401</v>
      </c>
      <c r="T24" s="3">
        <f t="shared" si="6"/>
        <v>14</v>
      </c>
      <c r="U24" s="12">
        <f t="shared" si="7"/>
        <v>41585</v>
      </c>
      <c r="V24" s="95">
        <f t="shared" si="8"/>
        <v>459.29444444444448</v>
      </c>
      <c r="W24" s="95">
        <f t="shared" si="9"/>
        <v>143.83589160246066</v>
      </c>
      <c r="X24" s="95">
        <f t="shared" si="10"/>
        <v>315.45855284198382</v>
      </c>
      <c r="Y24" s="95">
        <f>IF(T24&lt;&gt;"",SUM($X$10:X24),"")</f>
        <v>4411.9487088888036</v>
      </c>
      <c r="Z24" s="95">
        <f t="shared" si="11"/>
        <v>92588.051291111158</v>
      </c>
    </row>
    <row r="25" spans="1:26">
      <c r="A25" s="3">
        <f t="shared" si="0"/>
        <v>15</v>
      </c>
      <c r="B25" s="12">
        <f t="shared" si="1"/>
        <v>41615</v>
      </c>
      <c r="C25" s="95">
        <f t="shared" si="2"/>
        <v>458.85555555555561</v>
      </c>
      <c r="D25" s="95">
        <f t="shared" si="3"/>
        <v>125.52222222222231</v>
      </c>
      <c r="E25" s="95">
        <f t="shared" si="4"/>
        <v>333.33333333333331</v>
      </c>
      <c r="F25" s="95">
        <f>IF(A25&lt;&gt;"",SUM($E$10:E25),"")</f>
        <v>5000</v>
      </c>
      <c r="G25" s="95">
        <f t="shared" si="5"/>
        <v>95000.000000000073</v>
      </c>
      <c r="T25" s="3">
        <f t="shared" si="6"/>
        <v>15</v>
      </c>
      <c r="U25" s="12">
        <f t="shared" si="7"/>
        <v>41615</v>
      </c>
      <c r="V25" s="95">
        <f t="shared" si="8"/>
        <v>458.85555555555561</v>
      </c>
      <c r="W25" s="95">
        <f t="shared" si="9"/>
        <v>143.34748957881416</v>
      </c>
      <c r="X25" s="95">
        <f t="shared" si="10"/>
        <v>315.50806597674148</v>
      </c>
      <c r="Y25" s="95">
        <f>IF(T25&lt;&gt;"",SUM($X$10:X25),"")</f>
        <v>4727.4567748655454</v>
      </c>
      <c r="Z25" s="95">
        <f t="shared" si="11"/>
        <v>92272.543225134417</v>
      </c>
    </row>
    <row r="26" spans="1:26">
      <c r="A26" s="3">
        <f t="shared" si="0"/>
        <v>16</v>
      </c>
      <c r="B26" s="12">
        <f t="shared" si="1"/>
        <v>41646</v>
      </c>
      <c r="C26" s="95">
        <f t="shared" si="2"/>
        <v>458.41666666666674</v>
      </c>
      <c r="D26" s="95">
        <f t="shared" si="3"/>
        <v>125.08333333333343</v>
      </c>
      <c r="E26" s="95">
        <f t="shared" si="4"/>
        <v>333.33333333333331</v>
      </c>
      <c r="F26" s="95">
        <f>IF(A26&lt;&gt;"",SUM($E$10:E26),"")</f>
        <v>5333.333333333333</v>
      </c>
      <c r="G26" s="95">
        <f t="shared" si="5"/>
        <v>94666.666666666744</v>
      </c>
      <c r="T26" s="3">
        <f t="shared" si="6"/>
        <v>16</v>
      </c>
      <c r="U26" s="12">
        <f t="shared" si="7"/>
        <v>41646</v>
      </c>
      <c r="V26" s="95">
        <f t="shared" si="8"/>
        <v>458.41666666666674</v>
      </c>
      <c r="W26" s="95">
        <f t="shared" si="9"/>
        <v>142.85901089750536</v>
      </c>
      <c r="X26" s="95">
        <f t="shared" si="10"/>
        <v>315.55765576916139</v>
      </c>
      <c r="Y26" s="95">
        <f>IF(T26&lt;&gt;"",SUM($X$10:X26),"")</f>
        <v>5043.0144306347065</v>
      </c>
      <c r="Z26" s="95">
        <f t="shared" si="11"/>
        <v>91956.98556936525</v>
      </c>
    </row>
    <row r="27" spans="1:26">
      <c r="A27" s="3">
        <f t="shared" si="0"/>
        <v>17</v>
      </c>
      <c r="B27" s="12">
        <f t="shared" si="1"/>
        <v>41677</v>
      </c>
      <c r="C27" s="95">
        <f t="shared" si="2"/>
        <v>457.97777777777787</v>
      </c>
      <c r="D27" s="95">
        <f t="shared" si="3"/>
        <v>124.64444444444455</v>
      </c>
      <c r="E27" s="95">
        <f t="shared" si="4"/>
        <v>333.33333333333331</v>
      </c>
      <c r="F27" s="95">
        <f>IF(A27&lt;&gt;"",SUM($E$10:E27),"")</f>
        <v>5666.6666666666661</v>
      </c>
      <c r="G27" s="95">
        <f t="shared" si="5"/>
        <v>94333.333333333416</v>
      </c>
      <c r="T27" s="3">
        <f t="shared" si="6"/>
        <v>17</v>
      </c>
      <c r="U27" s="12">
        <f t="shared" si="7"/>
        <v>41677</v>
      </c>
      <c r="V27" s="95">
        <f t="shared" si="8"/>
        <v>457.97777777777787</v>
      </c>
      <c r="W27" s="95">
        <f t="shared" si="9"/>
        <v>142.37045543985067</v>
      </c>
      <c r="X27" s="95">
        <f t="shared" si="10"/>
        <v>315.6073223379272</v>
      </c>
      <c r="Y27" s="95">
        <f>IF(T27&lt;&gt;"",SUM($X$10:X27),"")</f>
        <v>5358.6217529726337</v>
      </c>
      <c r="Z27" s="95">
        <f t="shared" si="11"/>
        <v>91641.378247027329</v>
      </c>
    </row>
    <row r="28" spans="1:26">
      <c r="A28" s="3">
        <f t="shared" si="0"/>
        <v>18</v>
      </c>
      <c r="B28" s="12">
        <f t="shared" si="1"/>
        <v>41705</v>
      </c>
      <c r="C28" s="95">
        <f t="shared" si="2"/>
        <v>457.53888888888901</v>
      </c>
      <c r="D28" s="95">
        <f t="shared" si="3"/>
        <v>124.20555555555568</v>
      </c>
      <c r="E28" s="95">
        <f t="shared" si="4"/>
        <v>333.33333333333331</v>
      </c>
      <c r="F28" s="95">
        <f>IF(A28&lt;&gt;"",SUM($E$10:E28),"")</f>
        <v>5999.9999999999991</v>
      </c>
      <c r="G28" s="95">
        <f t="shared" si="5"/>
        <v>94000.000000000087</v>
      </c>
      <c r="T28" s="3">
        <f t="shared" si="6"/>
        <v>18</v>
      </c>
      <c r="U28" s="12">
        <f t="shared" si="7"/>
        <v>41705</v>
      </c>
      <c r="V28" s="95">
        <f t="shared" si="8"/>
        <v>457.53888888888901</v>
      </c>
      <c r="W28" s="95">
        <f t="shared" si="9"/>
        <v>141.88182308698273</v>
      </c>
      <c r="X28" s="95">
        <f t="shared" si="10"/>
        <v>315.65706580190624</v>
      </c>
      <c r="Y28" s="95">
        <f>IF(T28&lt;&gt;"",SUM($X$10:X28),"")</f>
        <v>5674.27881877454</v>
      </c>
      <c r="Z28" s="95">
        <f t="shared" si="11"/>
        <v>91325.721181225425</v>
      </c>
    </row>
    <row r="29" spans="1:26">
      <c r="A29" s="3">
        <f t="shared" si="0"/>
        <v>19</v>
      </c>
      <c r="B29" s="12">
        <f t="shared" si="1"/>
        <v>41736</v>
      </c>
      <c r="C29" s="95">
        <f t="shared" si="2"/>
        <v>457.10000000000014</v>
      </c>
      <c r="D29" s="95">
        <f t="shared" si="3"/>
        <v>123.76666666666679</v>
      </c>
      <c r="E29" s="95">
        <f t="shared" si="4"/>
        <v>333.33333333333331</v>
      </c>
      <c r="F29" s="95">
        <f>IF(A29&lt;&gt;"",SUM($E$10:E29),"")</f>
        <v>6333.3333333333321</v>
      </c>
      <c r="G29" s="95">
        <f t="shared" si="5"/>
        <v>93666.666666666759</v>
      </c>
      <c r="T29" s="3">
        <f t="shared" si="6"/>
        <v>19</v>
      </c>
      <c r="U29" s="12">
        <f t="shared" si="7"/>
        <v>41736</v>
      </c>
      <c r="V29" s="95">
        <f t="shared" si="8"/>
        <v>457.10000000000014</v>
      </c>
      <c r="W29" s="95">
        <f t="shared" si="9"/>
        <v>141.39311371985016</v>
      </c>
      <c r="X29" s="95">
        <f t="shared" si="10"/>
        <v>315.70688628015</v>
      </c>
      <c r="Y29" s="95">
        <f>IF(T29&lt;&gt;"",SUM($X$10:X29),"")</f>
        <v>5989.9857050546898</v>
      </c>
      <c r="Z29" s="95">
        <f t="shared" si="11"/>
        <v>91010.014294945271</v>
      </c>
    </row>
    <row r="30" spans="1:26">
      <c r="A30" s="3">
        <f t="shared" si="0"/>
        <v>20</v>
      </c>
      <c r="B30" s="12">
        <f t="shared" si="1"/>
        <v>41766</v>
      </c>
      <c r="C30" s="95">
        <f t="shared" si="2"/>
        <v>456.66111111111121</v>
      </c>
      <c r="D30" s="95">
        <f t="shared" si="3"/>
        <v>123.32777777777791</v>
      </c>
      <c r="E30" s="95">
        <f t="shared" si="4"/>
        <v>333.33333333333331</v>
      </c>
      <c r="F30" s="95">
        <f>IF(A30&lt;&gt;"",SUM($E$10:E30),"")</f>
        <v>6666.6666666666652</v>
      </c>
      <c r="G30" s="95">
        <f t="shared" si="5"/>
        <v>93333.33333333343</v>
      </c>
      <c r="T30" s="3">
        <f t="shared" si="6"/>
        <v>20</v>
      </c>
      <c r="U30" s="12">
        <f t="shared" si="7"/>
        <v>41766</v>
      </c>
      <c r="V30" s="95">
        <f t="shared" si="8"/>
        <v>456.66111111111121</v>
      </c>
      <c r="W30" s="95">
        <f t="shared" si="9"/>
        <v>140.90432721921724</v>
      </c>
      <c r="X30" s="95">
        <f t="shared" si="10"/>
        <v>315.75678389189397</v>
      </c>
      <c r="Y30" s="95">
        <f>IF(T30&lt;&gt;"",SUM($X$10:X30),"")</f>
        <v>6305.7424889465838</v>
      </c>
      <c r="Z30" s="95">
        <f t="shared" si="11"/>
        <v>90694.25751105338</v>
      </c>
    </row>
    <row r="31" spans="1:26">
      <c r="A31" s="3">
        <f t="shared" si="0"/>
        <v>21</v>
      </c>
      <c r="B31" s="12">
        <f t="shared" si="1"/>
        <v>41797</v>
      </c>
      <c r="C31" s="95">
        <f t="shared" si="2"/>
        <v>456.22222222222234</v>
      </c>
      <c r="D31" s="95">
        <f t="shared" si="3"/>
        <v>122.88888888888903</v>
      </c>
      <c r="E31" s="95">
        <f t="shared" si="4"/>
        <v>333.33333333333331</v>
      </c>
      <c r="F31" s="95">
        <f>IF(A31&lt;&gt;"",SUM($E$10:E31),"")</f>
        <v>6999.9999999999982</v>
      </c>
      <c r="G31" s="95">
        <f t="shared" si="5"/>
        <v>93000.000000000102</v>
      </c>
      <c r="T31" s="3">
        <f t="shared" si="6"/>
        <v>21</v>
      </c>
      <c r="U31" s="12">
        <f t="shared" si="7"/>
        <v>41797</v>
      </c>
      <c r="V31" s="95">
        <f t="shared" si="8"/>
        <v>456.22222222222234</v>
      </c>
      <c r="W31" s="95">
        <f t="shared" si="9"/>
        <v>140.41546346566366</v>
      </c>
      <c r="X31" s="95">
        <f t="shared" si="10"/>
        <v>315.80675875655868</v>
      </c>
      <c r="Y31" s="95">
        <f>IF(T31&lt;&gt;"",SUM($X$10:X31),"")</f>
        <v>6621.5492477031421</v>
      </c>
      <c r="Z31" s="95">
        <f t="shared" si="11"/>
        <v>90378.45075229682</v>
      </c>
    </row>
    <row r="32" spans="1:26">
      <c r="A32" s="3">
        <f t="shared" si="0"/>
        <v>22</v>
      </c>
      <c r="B32" s="12">
        <f t="shared" si="1"/>
        <v>41827</v>
      </c>
      <c r="C32" s="95">
        <f t="shared" si="2"/>
        <v>455.78333333333347</v>
      </c>
      <c r="D32" s="95">
        <f t="shared" si="3"/>
        <v>122.45000000000014</v>
      </c>
      <c r="E32" s="95">
        <f t="shared" si="4"/>
        <v>333.33333333333331</v>
      </c>
      <c r="F32" s="95">
        <f>IF(A32&lt;&gt;"",SUM($E$10:E32),"")</f>
        <v>7333.3333333333312</v>
      </c>
      <c r="G32" s="95">
        <f t="shared" si="5"/>
        <v>92666.666666666773</v>
      </c>
      <c r="T32" s="3">
        <f t="shared" si="6"/>
        <v>22</v>
      </c>
      <c r="U32" s="12">
        <f t="shared" si="7"/>
        <v>41827</v>
      </c>
      <c r="V32" s="95">
        <f t="shared" si="8"/>
        <v>455.78333333333347</v>
      </c>
      <c r="W32" s="95">
        <f t="shared" si="9"/>
        <v>139.92652233958424</v>
      </c>
      <c r="X32" s="95">
        <f t="shared" si="10"/>
        <v>315.85681099374926</v>
      </c>
      <c r="Y32" s="95">
        <f>IF(T32&lt;&gt;"",SUM($X$10:X32),"")</f>
        <v>6937.4060586968917</v>
      </c>
      <c r="Z32" s="95">
        <f t="shared" si="11"/>
        <v>90062.593941303072</v>
      </c>
    </row>
    <row r="33" spans="1:26">
      <c r="A33" s="3">
        <f t="shared" si="0"/>
        <v>23</v>
      </c>
      <c r="B33" s="12">
        <f t="shared" si="1"/>
        <v>41858</v>
      </c>
      <c r="C33" s="95">
        <f t="shared" si="2"/>
        <v>455.34444444444455</v>
      </c>
      <c r="D33" s="95">
        <f t="shared" si="3"/>
        <v>122.01111111111126</v>
      </c>
      <c r="E33" s="95">
        <f t="shared" si="4"/>
        <v>333.33333333333331</v>
      </c>
      <c r="F33" s="95">
        <f>IF(A33&lt;&gt;"",SUM($E$10:E33),"")</f>
        <v>7666.6666666666642</v>
      </c>
      <c r="G33" s="95">
        <f t="shared" si="5"/>
        <v>92333.333333333445</v>
      </c>
      <c r="T33" s="3">
        <f t="shared" si="6"/>
        <v>23</v>
      </c>
      <c r="U33" s="12">
        <f t="shared" si="7"/>
        <v>41858</v>
      </c>
      <c r="V33" s="95">
        <f t="shared" si="8"/>
        <v>455.34444444444455</v>
      </c>
      <c r="W33" s="95">
        <f t="shared" si="9"/>
        <v>139.43750372118859</v>
      </c>
      <c r="X33" s="95">
        <f t="shared" si="10"/>
        <v>315.90694072325596</v>
      </c>
      <c r="Y33" s="95">
        <f>IF(T33&lt;&gt;"",SUM($X$10:X33),"")</f>
        <v>7253.3129994201481</v>
      </c>
      <c r="Z33" s="95">
        <f t="shared" si="11"/>
        <v>89746.687000579812</v>
      </c>
    </row>
    <row r="34" spans="1:26">
      <c r="A34" s="3">
        <f t="shared" si="0"/>
        <v>24</v>
      </c>
      <c r="B34" s="12">
        <f t="shared" si="1"/>
        <v>41889</v>
      </c>
      <c r="C34" s="95">
        <f t="shared" si="2"/>
        <v>454.90555555555568</v>
      </c>
      <c r="D34" s="95">
        <f t="shared" si="3"/>
        <v>121.57222222222238</v>
      </c>
      <c r="E34" s="95">
        <f t="shared" si="4"/>
        <v>333.33333333333331</v>
      </c>
      <c r="F34" s="95">
        <f>IF(A34&lt;&gt;"",SUM($E$10:E34),"")</f>
        <v>7999.9999999999973</v>
      </c>
      <c r="G34" s="95">
        <f t="shared" si="5"/>
        <v>92000.000000000116</v>
      </c>
      <c r="T34" s="3">
        <f t="shared" si="6"/>
        <v>24</v>
      </c>
      <c r="U34" s="12">
        <f t="shared" si="7"/>
        <v>41889</v>
      </c>
      <c r="V34" s="95">
        <f t="shared" si="8"/>
        <v>454.90555555555568</v>
      </c>
      <c r="W34" s="95">
        <f t="shared" si="9"/>
        <v>138.9484074905009</v>
      </c>
      <c r="X34" s="95">
        <f t="shared" si="10"/>
        <v>315.95714806505475</v>
      </c>
      <c r="Y34" s="95">
        <f>IF(T34&lt;&gt;"",SUM($X$10:X34),"")</f>
        <v>7569.2701474852029</v>
      </c>
      <c r="Z34" s="95">
        <f t="shared" si="11"/>
        <v>89430.729852514763</v>
      </c>
    </row>
    <row r="35" spans="1:26">
      <c r="A35" s="3">
        <f t="shared" si="0"/>
        <v>25</v>
      </c>
      <c r="B35" s="12">
        <f t="shared" si="1"/>
        <v>41919</v>
      </c>
      <c r="C35" s="95">
        <f t="shared" si="2"/>
        <v>454.46666666666681</v>
      </c>
      <c r="D35" s="95">
        <f t="shared" si="3"/>
        <v>121.1333333333335</v>
      </c>
      <c r="E35" s="95">
        <f t="shared" si="4"/>
        <v>333.33333333333331</v>
      </c>
      <c r="F35" s="95">
        <f>IF(A35&lt;&gt;"",SUM($E$10:E35),"")</f>
        <v>8333.3333333333303</v>
      </c>
      <c r="G35" s="95">
        <f t="shared" si="5"/>
        <v>91666.666666666788</v>
      </c>
      <c r="T35" s="3">
        <f t="shared" si="6"/>
        <v>25</v>
      </c>
      <c r="U35" s="12">
        <f t="shared" si="7"/>
        <v>41919</v>
      </c>
      <c r="V35" s="95">
        <f t="shared" si="8"/>
        <v>454.46666666666681</v>
      </c>
      <c r="W35" s="95">
        <f t="shared" si="9"/>
        <v>138.45923352735954</v>
      </c>
      <c r="X35" s="95">
        <f t="shared" si="10"/>
        <v>316.0074331393073</v>
      </c>
      <c r="Y35" s="95">
        <f>IF(T35&lt;&gt;"",SUM($X$10:X35),"")</f>
        <v>7885.2775806245099</v>
      </c>
      <c r="Z35" s="95">
        <f t="shared" si="11"/>
        <v>89114.722419375452</v>
      </c>
    </row>
    <row r="36" spans="1:26">
      <c r="A36" s="3">
        <f t="shared" si="0"/>
        <v>26</v>
      </c>
      <c r="B36" s="12">
        <f t="shared" si="1"/>
        <v>41950</v>
      </c>
      <c r="C36" s="95">
        <f t="shared" si="2"/>
        <v>454.02777777777794</v>
      </c>
      <c r="D36" s="95">
        <f t="shared" si="3"/>
        <v>120.69444444444461</v>
      </c>
      <c r="E36" s="95">
        <f t="shared" si="4"/>
        <v>333.33333333333331</v>
      </c>
      <c r="F36" s="95">
        <f>IF(A36&lt;&gt;"",SUM($E$10:E36),"")</f>
        <v>8666.6666666666642</v>
      </c>
      <c r="G36" s="95">
        <f t="shared" si="5"/>
        <v>91333.333333333459</v>
      </c>
      <c r="T36" s="3">
        <f t="shared" si="6"/>
        <v>26</v>
      </c>
      <c r="U36" s="12">
        <f t="shared" si="7"/>
        <v>41950</v>
      </c>
      <c r="V36" s="95">
        <f t="shared" si="8"/>
        <v>454.02777777777794</v>
      </c>
      <c r="W36" s="95">
        <f t="shared" si="9"/>
        <v>137.96998171141692</v>
      </c>
      <c r="X36" s="95">
        <f t="shared" si="10"/>
        <v>316.05779606636099</v>
      </c>
      <c r="Y36" s="95">
        <f>IF(T36&lt;&gt;"",SUM($X$10:X36),"")</f>
        <v>8201.3353766908713</v>
      </c>
      <c r="Z36" s="95">
        <f t="shared" si="11"/>
        <v>88798.664623309087</v>
      </c>
    </row>
    <row r="37" spans="1:26">
      <c r="A37" s="3">
        <f t="shared" si="0"/>
        <v>27</v>
      </c>
      <c r="B37" s="12">
        <f t="shared" si="1"/>
        <v>41980</v>
      </c>
      <c r="C37" s="95">
        <f t="shared" si="2"/>
        <v>453.58888888888907</v>
      </c>
      <c r="D37" s="95">
        <f t="shared" si="3"/>
        <v>120.25555555555573</v>
      </c>
      <c r="E37" s="95">
        <f t="shared" si="4"/>
        <v>333.33333333333331</v>
      </c>
      <c r="F37" s="95">
        <f>IF(A37&lt;&gt;"",SUM($E$10:E37),"")</f>
        <v>8999.9999999999982</v>
      </c>
      <c r="G37" s="95">
        <f t="shared" si="5"/>
        <v>91000.000000000131</v>
      </c>
      <c r="T37" s="3">
        <f t="shared" si="6"/>
        <v>27</v>
      </c>
      <c r="U37" s="12">
        <f t="shared" si="7"/>
        <v>41980</v>
      </c>
      <c r="V37" s="95">
        <f t="shared" si="8"/>
        <v>453.58888888888907</v>
      </c>
      <c r="W37" s="95">
        <f t="shared" si="9"/>
        <v>137.48065192213906</v>
      </c>
      <c r="X37" s="95">
        <f t="shared" si="10"/>
        <v>316.10823696675004</v>
      </c>
      <c r="Y37" s="95">
        <f>IF(T37&lt;&gt;"",SUM($X$10:X37),"")</f>
        <v>8517.4436136576205</v>
      </c>
      <c r="Z37" s="95">
        <f t="shared" si="11"/>
        <v>88482.55638634233</v>
      </c>
    </row>
    <row r="38" spans="1:26">
      <c r="A38" s="3">
        <f t="shared" si="0"/>
        <v>28</v>
      </c>
      <c r="B38" s="12">
        <f t="shared" si="1"/>
        <v>42011</v>
      </c>
      <c r="C38" s="95">
        <f t="shared" si="2"/>
        <v>453.15000000000015</v>
      </c>
      <c r="D38" s="95">
        <f t="shared" si="3"/>
        <v>119.81666666666685</v>
      </c>
      <c r="E38" s="95">
        <f t="shared" si="4"/>
        <v>333.33333333333331</v>
      </c>
      <c r="F38" s="95">
        <f>IF(A38&lt;&gt;"",SUM($E$10:E38),"")</f>
        <v>9333.3333333333321</v>
      </c>
      <c r="G38" s="95">
        <f t="shared" si="5"/>
        <v>90666.666666666802</v>
      </c>
      <c r="T38" s="3">
        <f t="shared" si="6"/>
        <v>28</v>
      </c>
      <c r="U38" s="12">
        <f t="shared" si="7"/>
        <v>42011</v>
      </c>
      <c r="V38" s="95">
        <f t="shared" si="8"/>
        <v>453.15000000000015</v>
      </c>
      <c r="W38" s="95">
        <f t="shared" si="9"/>
        <v>136.99124403880543</v>
      </c>
      <c r="X38" s="95">
        <f t="shared" si="10"/>
        <v>316.15875596119474</v>
      </c>
      <c r="Y38" s="95">
        <f>IF(T38&lt;&gt;"",SUM($X$10:X38),"")</f>
        <v>8833.6023696188149</v>
      </c>
      <c r="Z38" s="95">
        <f t="shared" si="11"/>
        <v>88166.397630381136</v>
      </c>
    </row>
    <row r="39" spans="1:26">
      <c r="A39" s="3">
        <f t="shared" si="0"/>
        <v>29</v>
      </c>
      <c r="B39" s="12">
        <f t="shared" si="1"/>
        <v>42042</v>
      </c>
      <c r="C39" s="95">
        <f t="shared" si="2"/>
        <v>452.71111111111128</v>
      </c>
      <c r="D39" s="95">
        <f t="shared" si="3"/>
        <v>119.37777777777796</v>
      </c>
      <c r="E39" s="95">
        <f t="shared" si="4"/>
        <v>333.33333333333331</v>
      </c>
      <c r="F39" s="95">
        <f>IF(A39&lt;&gt;"",SUM($E$10:E39),"")</f>
        <v>9666.6666666666661</v>
      </c>
      <c r="G39" s="95">
        <f t="shared" si="5"/>
        <v>90333.333333333474</v>
      </c>
      <c r="T39" s="3">
        <f t="shared" si="6"/>
        <v>29</v>
      </c>
      <c r="U39" s="12">
        <f t="shared" si="7"/>
        <v>42042</v>
      </c>
      <c r="V39" s="95">
        <f t="shared" si="8"/>
        <v>452.71111111111128</v>
      </c>
      <c r="W39" s="95">
        <f t="shared" si="9"/>
        <v>136.50175794050855</v>
      </c>
      <c r="X39" s="95">
        <f t="shared" si="10"/>
        <v>316.20935317060275</v>
      </c>
      <c r="Y39" s="95">
        <f>IF(T39&lt;&gt;"",SUM($X$10:X39),"")</f>
        <v>9149.8117227894181</v>
      </c>
      <c r="Z39" s="95">
        <f t="shared" si="11"/>
        <v>87850.188277210531</v>
      </c>
    </row>
    <row r="40" spans="1:26">
      <c r="A40" s="3">
        <f t="shared" si="0"/>
        <v>30</v>
      </c>
      <c r="B40" s="12">
        <f t="shared" si="1"/>
        <v>42070</v>
      </c>
      <c r="C40" s="95">
        <f t="shared" si="2"/>
        <v>452.27222222222241</v>
      </c>
      <c r="D40" s="95">
        <f t="shared" si="3"/>
        <v>118.93888888888908</v>
      </c>
      <c r="E40" s="95">
        <f t="shared" si="4"/>
        <v>333.33333333333331</v>
      </c>
      <c r="F40" s="95">
        <f>IF(A40&lt;&gt;"",SUM($E$10:E40),"")</f>
        <v>10000</v>
      </c>
      <c r="G40" s="95">
        <f t="shared" si="5"/>
        <v>90000.000000000146</v>
      </c>
      <c r="T40" s="3">
        <f t="shared" si="6"/>
        <v>30</v>
      </c>
      <c r="U40" s="12">
        <f t="shared" si="7"/>
        <v>42070</v>
      </c>
      <c r="V40" s="95">
        <f t="shared" si="8"/>
        <v>452.27222222222241</v>
      </c>
      <c r="W40" s="95">
        <f t="shared" si="9"/>
        <v>136.01219350615372</v>
      </c>
      <c r="X40" s="95">
        <f t="shared" si="10"/>
        <v>316.26002871606869</v>
      </c>
      <c r="Y40" s="95">
        <f>IF(T40&lt;&gt;"",SUM($X$10:X40),"")</f>
        <v>9466.0717515054876</v>
      </c>
      <c r="Z40" s="95">
        <f t="shared" si="11"/>
        <v>87533.928248494456</v>
      </c>
    </row>
    <row r="41" spans="1:26">
      <c r="A41" s="3">
        <f t="shared" si="0"/>
        <v>31</v>
      </c>
      <c r="B41" s="12">
        <f t="shared" si="1"/>
        <v>42101</v>
      </c>
      <c r="C41" s="95">
        <f t="shared" si="2"/>
        <v>451.83333333333348</v>
      </c>
      <c r="D41" s="95">
        <f t="shared" si="3"/>
        <v>118.5000000000002</v>
      </c>
      <c r="E41" s="95">
        <f t="shared" si="4"/>
        <v>333.33333333333331</v>
      </c>
      <c r="F41" s="95">
        <f>IF(A41&lt;&gt;"",SUM($E$10:E41),"")</f>
        <v>10333.333333333334</v>
      </c>
      <c r="G41" s="95">
        <f t="shared" si="5"/>
        <v>89666.666666666817</v>
      </c>
      <c r="T41" s="3">
        <f t="shared" si="6"/>
        <v>31</v>
      </c>
      <c r="U41" s="12">
        <f t="shared" si="7"/>
        <v>42101</v>
      </c>
      <c r="V41" s="95">
        <f t="shared" si="8"/>
        <v>451.83333333333348</v>
      </c>
      <c r="W41" s="95">
        <f t="shared" si="9"/>
        <v>135.52255061445885</v>
      </c>
      <c r="X41" s="95">
        <f t="shared" si="10"/>
        <v>316.31078271887463</v>
      </c>
      <c r="Y41" s="95">
        <f>IF(T41&lt;&gt;"",SUM($X$10:X41),"")</f>
        <v>9782.3825342243617</v>
      </c>
      <c r="Z41" s="95">
        <f t="shared" si="11"/>
        <v>87217.617465775576</v>
      </c>
    </row>
    <row r="42" spans="1:26">
      <c r="A42" s="3">
        <f t="shared" si="0"/>
        <v>32</v>
      </c>
      <c r="B42" s="12">
        <f t="shared" si="1"/>
        <v>42131</v>
      </c>
      <c r="C42" s="95">
        <f t="shared" si="2"/>
        <v>451.39444444444462</v>
      </c>
      <c r="D42" s="95">
        <f t="shared" si="3"/>
        <v>118.06111111111132</v>
      </c>
      <c r="E42" s="95">
        <f t="shared" si="4"/>
        <v>333.33333333333331</v>
      </c>
      <c r="F42" s="95">
        <f>IF(A42&lt;&gt;"",SUM($E$10:E42),"")</f>
        <v>10666.666666666668</v>
      </c>
      <c r="G42" s="95">
        <f t="shared" si="5"/>
        <v>89333.333333333489</v>
      </c>
      <c r="T42" s="3">
        <f t="shared" si="6"/>
        <v>32</v>
      </c>
      <c r="U42" s="12">
        <f t="shared" si="7"/>
        <v>42131</v>
      </c>
      <c r="V42" s="95">
        <f t="shared" si="8"/>
        <v>451.39444444444462</v>
      </c>
      <c r="W42" s="95">
        <f t="shared" si="9"/>
        <v>135.03282914395402</v>
      </c>
      <c r="X42" s="95">
        <f t="shared" si="10"/>
        <v>316.3616153004906</v>
      </c>
      <c r="Y42" s="95">
        <f>IF(T42&lt;&gt;"",SUM($X$10:X42),"")</f>
        <v>10098.744149524853</v>
      </c>
      <c r="Z42" s="95">
        <f t="shared" si="11"/>
        <v>86901.255850475092</v>
      </c>
    </row>
    <row r="43" spans="1:26">
      <c r="A43" s="3">
        <f t="shared" si="0"/>
        <v>33</v>
      </c>
      <c r="B43" s="12">
        <f t="shared" si="1"/>
        <v>42162</v>
      </c>
      <c r="C43" s="95">
        <f t="shared" si="2"/>
        <v>450.95555555555575</v>
      </c>
      <c r="D43" s="95">
        <f t="shared" si="3"/>
        <v>117.62222222222243</v>
      </c>
      <c r="E43" s="95">
        <f t="shared" si="4"/>
        <v>333.33333333333331</v>
      </c>
      <c r="F43" s="95">
        <f>IF(A43&lt;&gt;"",SUM($E$10:E43),"")</f>
        <v>11000.000000000002</v>
      </c>
      <c r="G43" s="95">
        <f t="shared" si="5"/>
        <v>89000.00000000016</v>
      </c>
      <c r="T43" s="3">
        <f t="shared" si="6"/>
        <v>33</v>
      </c>
      <c r="U43" s="12">
        <f t="shared" si="7"/>
        <v>42162</v>
      </c>
      <c r="V43" s="95">
        <f t="shared" si="8"/>
        <v>450.95555555555575</v>
      </c>
      <c r="W43" s="95">
        <f t="shared" si="9"/>
        <v>134.54302897298123</v>
      </c>
      <c r="X43" s="95">
        <f t="shared" si="10"/>
        <v>316.41252658257451</v>
      </c>
      <c r="Y43" s="95">
        <f>IF(T43&lt;&gt;"",SUM($X$10:X43),"")</f>
        <v>10415.156676107428</v>
      </c>
      <c r="Z43" s="95">
        <f t="shared" si="11"/>
        <v>86584.843323892521</v>
      </c>
    </row>
    <row r="44" spans="1:26">
      <c r="A44" s="3">
        <f t="shared" si="0"/>
        <v>34</v>
      </c>
      <c r="B44" s="12">
        <f t="shared" si="1"/>
        <v>42192</v>
      </c>
      <c r="C44" s="95">
        <f t="shared" si="2"/>
        <v>450.51666666666688</v>
      </c>
      <c r="D44" s="95">
        <f t="shared" si="3"/>
        <v>117.18333333333355</v>
      </c>
      <c r="E44" s="95">
        <f t="shared" si="4"/>
        <v>333.33333333333331</v>
      </c>
      <c r="F44" s="95">
        <f>IF(A44&lt;&gt;"",SUM($E$10:E44),"")</f>
        <v>11333.333333333336</v>
      </c>
      <c r="G44" s="95">
        <f t="shared" si="5"/>
        <v>88666.666666666832</v>
      </c>
      <c r="T44" s="3">
        <f t="shared" si="6"/>
        <v>34</v>
      </c>
      <c r="U44" s="12">
        <f t="shared" si="7"/>
        <v>42192</v>
      </c>
      <c r="V44" s="95">
        <f t="shared" si="8"/>
        <v>450.51666666666688</v>
      </c>
      <c r="W44" s="95">
        <f t="shared" si="9"/>
        <v>134.05314997969415</v>
      </c>
      <c r="X44" s="95">
        <f t="shared" si="10"/>
        <v>316.46351668697275</v>
      </c>
      <c r="Y44" s="95">
        <f>IF(T44&lt;&gt;"",SUM($X$10:X44),"")</f>
        <v>10731.6201927944</v>
      </c>
      <c r="Z44" s="95">
        <f t="shared" si="11"/>
        <v>86268.379807205551</v>
      </c>
    </row>
    <row r="45" spans="1:26">
      <c r="A45" s="3">
        <f t="shared" si="0"/>
        <v>35</v>
      </c>
      <c r="B45" s="12">
        <f t="shared" si="1"/>
        <v>42223</v>
      </c>
      <c r="C45" s="95">
        <f t="shared" si="2"/>
        <v>450.07777777777801</v>
      </c>
      <c r="D45" s="95">
        <f t="shared" si="3"/>
        <v>116.74444444444467</v>
      </c>
      <c r="E45" s="95">
        <f t="shared" si="4"/>
        <v>333.33333333333331</v>
      </c>
      <c r="F45" s="95">
        <f>IF(A45&lt;&gt;"",SUM($E$10:E45),"")</f>
        <v>11666.66666666667</v>
      </c>
      <c r="G45" s="95">
        <f t="shared" si="5"/>
        <v>88333.333333333503</v>
      </c>
      <c r="T45" s="3">
        <f t="shared" si="6"/>
        <v>35</v>
      </c>
      <c r="U45" s="12">
        <f t="shared" si="7"/>
        <v>42223</v>
      </c>
      <c r="V45" s="95">
        <f t="shared" si="8"/>
        <v>450.07777777777801</v>
      </c>
      <c r="W45" s="95">
        <f t="shared" si="9"/>
        <v>133.56319204205781</v>
      </c>
      <c r="X45" s="95">
        <f t="shared" si="10"/>
        <v>316.51458573572017</v>
      </c>
      <c r="Y45" s="95">
        <f>IF(T45&lt;&gt;"",SUM($X$10:X45),"")</f>
        <v>11048.13477853012</v>
      </c>
      <c r="Z45" s="95">
        <f t="shared" si="11"/>
        <v>85951.865221469838</v>
      </c>
    </row>
    <row r="46" spans="1:26">
      <c r="A46" s="3">
        <f t="shared" si="0"/>
        <v>36</v>
      </c>
      <c r="B46" s="12">
        <f t="shared" si="1"/>
        <v>42254</v>
      </c>
      <c r="C46" s="95">
        <f t="shared" si="2"/>
        <v>449.63888888888908</v>
      </c>
      <c r="D46" s="95">
        <f t="shared" si="3"/>
        <v>116.30555555555578</v>
      </c>
      <c r="E46" s="95">
        <f t="shared" si="4"/>
        <v>333.33333333333331</v>
      </c>
      <c r="F46" s="95">
        <f>IF(A46&lt;&gt;"",SUM($E$10:E46),"")</f>
        <v>12000.000000000004</v>
      </c>
      <c r="G46" s="95">
        <f t="shared" si="5"/>
        <v>88000.000000000175</v>
      </c>
      <c r="T46" s="3">
        <f t="shared" si="6"/>
        <v>36</v>
      </c>
      <c r="U46" s="12">
        <f t="shared" si="7"/>
        <v>42254</v>
      </c>
      <c r="V46" s="95">
        <f t="shared" si="8"/>
        <v>449.63888888888908</v>
      </c>
      <c r="W46" s="95">
        <f t="shared" si="9"/>
        <v>133.0731550378483</v>
      </c>
      <c r="X46" s="95">
        <f t="shared" si="10"/>
        <v>316.56573385104082</v>
      </c>
      <c r="Y46" s="95">
        <f>IF(T46&lt;&gt;"",SUM($X$10:X46),"")</f>
        <v>11364.700512381161</v>
      </c>
      <c r="Z46" s="95">
        <f t="shared" si="11"/>
        <v>85635.299487618802</v>
      </c>
    </row>
    <row r="47" spans="1:26">
      <c r="A47" s="3">
        <f t="shared" si="0"/>
        <v>37</v>
      </c>
      <c r="B47" s="12">
        <f t="shared" si="1"/>
        <v>42284</v>
      </c>
      <c r="C47" s="95">
        <f t="shared" si="2"/>
        <v>449.20000000000022</v>
      </c>
      <c r="D47" s="95">
        <f t="shared" si="3"/>
        <v>115.8666666666669</v>
      </c>
      <c r="E47" s="95">
        <f t="shared" si="4"/>
        <v>333.33333333333331</v>
      </c>
      <c r="F47" s="95">
        <f>IF(A47&lt;&gt;"",SUM($E$10:E47),"")</f>
        <v>12333.333333333338</v>
      </c>
      <c r="G47" s="95">
        <f t="shared" si="5"/>
        <v>87666.666666666846</v>
      </c>
      <c r="T47" s="3">
        <f t="shared" si="6"/>
        <v>37</v>
      </c>
      <c r="U47" s="12">
        <f t="shared" si="7"/>
        <v>42284</v>
      </c>
      <c r="V47" s="95">
        <f t="shared" si="8"/>
        <v>449.20000000000022</v>
      </c>
      <c r="W47" s="95">
        <f t="shared" si="9"/>
        <v>132.58303884465246</v>
      </c>
      <c r="X47" s="95">
        <f t="shared" si="10"/>
        <v>316.61696115534778</v>
      </c>
      <c r="Y47" s="95">
        <f>IF(T47&lt;&gt;"",SUM($X$10:X47),"")</f>
        <v>11681.31747353651</v>
      </c>
      <c r="Z47" s="95">
        <f t="shared" si="11"/>
        <v>85318.682526463454</v>
      </c>
    </row>
    <row r="48" spans="1:26">
      <c r="A48" s="3">
        <f t="shared" si="0"/>
        <v>38</v>
      </c>
      <c r="B48" s="12">
        <f t="shared" si="1"/>
        <v>42315</v>
      </c>
      <c r="C48" s="95">
        <f t="shared" si="2"/>
        <v>448.76111111111135</v>
      </c>
      <c r="D48" s="95">
        <f t="shared" si="3"/>
        <v>115.42777777777802</v>
      </c>
      <c r="E48" s="95">
        <f t="shared" si="4"/>
        <v>333.33333333333331</v>
      </c>
      <c r="F48" s="95">
        <f>IF(A48&lt;&gt;"",SUM($E$10:E48),"")</f>
        <v>12666.666666666672</v>
      </c>
      <c r="G48" s="95">
        <f t="shared" si="5"/>
        <v>87333.333333333518</v>
      </c>
      <c r="T48" s="3">
        <f t="shared" si="6"/>
        <v>38</v>
      </c>
      <c r="U48" s="12">
        <f t="shared" si="7"/>
        <v>42315</v>
      </c>
      <c r="V48" s="95">
        <f t="shared" si="8"/>
        <v>448.76111111111135</v>
      </c>
      <c r="W48" s="95">
        <f t="shared" si="9"/>
        <v>132.09284333986761</v>
      </c>
      <c r="X48" s="95">
        <f t="shared" si="10"/>
        <v>316.66826777124373</v>
      </c>
      <c r="Y48" s="95">
        <f>IF(T48&lt;&gt;"",SUM($X$10:X48),"")</f>
        <v>11997.985741307753</v>
      </c>
      <c r="Z48" s="95">
        <f t="shared" si="11"/>
        <v>85002.014258692216</v>
      </c>
    </row>
    <row r="49" spans="1:26">
      <c r="A49" s="3">
        <f t="shared" si="0"/>
        <v>39</v>
      </c>
      <c r="B49" s="12">
        <f t="shared" si="1"/>
        <v>42345</v>
      </c>
      <c r="C49" s="95">
        <f t="shared" si="2"/>
        <v>448.32222222222242</v>
      </c>
      <c r="D49" s="95">
        <f t="shared" si="3"/>
        <v>114.98888888888914</v>
      </c>
      <c r="E49" s="95">
        <f t="shared" si="4"/>
        <v>333.33333333333331</v>
      </c>
      <c r="F49" s="95">
        <f>IF(A49&lt;&gt;"",SUM($E$10:E49),"")</f>
        <v>13000.000000000005</v>
      </c>
      <c r="G49" s="95">
        <f t="shared" si="5"/>
        <v>87000.000000000189</v>
      </c>
      <c r="T49" s="3">
        <f t="shared" si="6"/>
        <v>39</v>
      </c>
      <c r="U49" s="12">
        <f t="shared" si="7"/>
        <v>42345</v>
      </c>
      <c r="V49" s="95">
        <f t="shared" si="8"/>
        <v>448.32222222222242</v>
      </c>
      <c r="W49" s="95">
        <f t="shared" si="9"/>
        <v>131.60256840070127</v>
      </c>
      <c r="X49" s="95">
        <f t="shared" si="10"/>
        <v>316.71965382152115</v>
      </c>
      <c r="Y49" s="95">
        <f>IF(T49&lt;&gt;"",SUM($X$10:X49),"")</f>
        <v>12314.705395129275</v>
      </c>
      <c r="Z49" s="95">
        <f t="shared" si="11"/>
        <v>84685.294604870694</v>
      </c>
    </row>
    <row r="50" spans="1:26">
      <c r="A50" s="3">
        <f t="shared" si="0"/>
        <v>40</v>
      </c>
      <c r="B50" s="12">
        <f t="shared" si="1"/>
        <v>42376</v>
      </c>
      <c r="C50" s="95">
        <f t="shared" si="2"/>
        <v>447.88333333333355</v>
      </c>
      <c r="D50" s="95">
        <f t="shared" si="3"/>
        <v>114.55000000000025</v>
      </c>
      <c r="E50" s="95">
        <f t="shared" si="4"/>
        <v>333.33333333333331</v>
      </c>
      <c r="F50" s="95">
        <f>IF(A50&lt;&gt;"",SUM($E$10:E50),"")</f>
        <v>13333.333333333339</v>
      </c>
      <c r="G50" s="95">
        <f t="shared" si="5"/>
        <v>86666.666666666861</v>
      </c>
      <c r="T50" s="3">
        <f t="shared" si="6"/>
        <v>40</v>
      </c>
      <c r="U50" s="12">
        <f t="shared" si="7"/>
        <v>42376</v>
      </c>
      <c r="V50" s="95">
        <f t="shared" si="8"/>
        <v>447.88333333333355</v>
      </c>
      <c r="W50" s="95">
        <f t="shared" si="9"/>
        <v>131.11221390417086</v>
      </c>
      <c r="X50" s="95">
        <f t="shared" si="10"/>
        <v>316.7711194291627</v>
      </c>
      <c r="Y50" s="95">
        <f>IF(T50&lt;&gt;"",SUM($X$10:X50),"")</f>
        <v>12631.476514558437</v>
      </c>
      <c r="Z50" s="95">
        <f t="shared" si="11"/>
        <v>84368.523485441532</v>
      </c>
    </row>
    <row r="51" spans="1:26">
      <c r="A51" s="3">
        <f t="shared" si="0"/>
        <v>41</v>
      </c>
      <c r="B51" s="12">
        <f t="shared" si="1"/>
        <v>42407</v>
      </c>
      <c r="C51" s="95">
        <f t="shared" si="2"/>
        <v>447.44444444444468</v>
      </c>
      <c r="D51" s="95">
        <f t="shared" si="3"/>
        <v>114.11111111111137</v>
      </c>
      <c r="E51" s="95">
        <f t="shared" si="4"/>
        <v>333.33333333333331</v>
      </c>
      <c r="F51" s="95">
        <f>IF(A51&lt;&gt;"",SUM($E$10:E51),"")</f>
        <v>13666.666666666673</v>
      </c>
      <c r="G51" s="95">
        <f t="shared" si="5"/>
        <v>86333.333333333532</v>
      </c>
      <c r="T51" s="3">
        <f t="shared" si="6"/>
        <v>41</v>
      </c>
      <c r="U51" s="12">
        <f t="shared" si="7"/>
        <v>42407</v>
      </c>
      <c r="V51" s="95">
        <f t="shared" si="8"/>
        <v>447.44444444444468</v>
      </c>
      <c r="W51" s="95">
        <f t="shared" si="9"/>
        <v>130.62177972710333</v>
      </c>
      <c r="X51" s="95">
        <f t="shared" si="10"/>
        <v>316.82266471734135</v>
      </c>
      <c r="Y51" s="95">
        <f>IF(T51&lt;&gt;"",SUM($X$10:X51),"")</f>
        <v>12948.299179275778</v>
      </c>
      <c r="Z51" s="95">
        <f t="shared" si="11"/>
        <v>84051.700820724189</v>
      </c>
    </row>
    <row r="52" spans="1:26">
      <c r="A52" s="3">
        <f t="shared" si="0"/>
        <v>42</v>
      </c>
      <c r="B52" s="12">
        <f t="shared" si="1"/>
        <v>42436</v>
      </c>
      <c r="C52" s="95">
        <f t="shared" si="2"/>
        <v>447.00555555555582</v>
      </c>
      <c r="D52" s="95">
        <f t="shared" si="3"/>
        <v>113.67222222222249</v>
      </c>
      <c r="E52" s="95">
        <f t="shared" si="4"/>
        <v>333.33333333333331</v>
      </c>
      <c r="F52" s="95">
        <f>IF(A52&lt;&gt;"",SUM($E$10:E52),"")</f>
        <v>14000.000000000007</v>
      </c>
      <c r="G52" s="95">
        <f t="shared" si="5"/>
        <v>86000.000000000204</v>
      </c>
      <c r="T52" s="3">
        <f t="shared" si="6"/>
        <v>42</v>
      </c>
      <c r="U52" s="12">
        <f t="shared" si="7"/>
        <v>42436</v>
      </c>
      <c r="V52" s="95">
        <f t="shared" si="8"/>
        <v>447.00555555555582</v>
      </c>
      <c r="W52" s="95">
        <f t="shared" si="9"/>
        <v>130.13126574613503</v>
      </c>
      <c r="X52" s="95">
        <f t="shared" si="10"/>
        <v>316.87428980942082</v>
      </c>
      <c r="Y52" s="95">
        <f>IF(T52&lt;&gt;"",SUM($X$10:X52),"")</f>
        <v>13265.173469085199</v>
      </c>
      <c r="Z52" s="95">
        <f t="shared" si="11"/>
        <v>83734.826530914768</v>
      </c>
    </row>
    <row r="53" spans="1:26">
      <c r="A53" s="3">
        <f t="shared" si="0"/>
        <v>43</v>
      </c>
      <c r="B53" s="12">
        <f t="shared" si="1"/>
        <v>42467</v>
      </c>
      <c r="C53" s="95">
        <f t="shared" si="2"/>
        <v>446.56666666666695</v>
      </c>
      <c r="D53" s="95">
        <f t="shared" si="3"/>
        <v>113.2333333333336</v>
      </c>
      <c r="E53" s="95">
        <f t="shared" si="4"/>
        <v>333.33333333333331</v>
      </c>
      <c r="F53" s="95">
        <f>IF(A53&lt;&gt;"",SUM($E$10:E53),"")</f>
        <v>14333.333333333341</v>
      </c>
      <c r="G53" s="95">
        <f t="shared" si="5"/>
        <v>85666.666666666875</v>
      </c>
      <c r="T53" s="3">
        <f t="shared" si="6"/>
        <v>43</v>
      </c>
      <c r="U53" s="12">
        <f t="shared" si="7"/>
        <v>42467</v>
      </c>
      <c r="V53" s="95">
        <f t="shared" si="8"/>
        <v>446.56666666666695</v>
      </c>
      <c r="W53" s="95">
        <f t="shared" si="9"/>
        <v>129.64067183771121</v>
      </c>
      <c r="X53" s="95">
        <f t="shared" si="10"/>
        <v>316.92599482895571</v>
      </c>
      <c r="Y53" s="95">
        <f>IF(T53&lt;&gt;"",SUM($X$10:X53),"")</f>
        <v>13582.099463914155</v>
      </c>
      <c r="Z53" s="95">
        <f t="shared" si="11"/>
        <v>83417.900536085814</v>
      </c>
    </row>
    <row r="54" spans="1:26">
      <c r="A54" s="3">
        <f t="shared" si="0"/>
        <v>44</v>
      </c>
      <c r="B54" s="12">
        <f t="shared" si="1"/>
        <v>42497</v>
      </c>
      <c r="C54" s="95">
        <f t="shared" si="2"/>
        <v>446.12777777777802</v>
      </c>
      <c r="D54" s="95">
        <f t="shared" si="3"/>
        <v>112.79444444444472</v>
      </c>
      <c r="E54" s="95">
        <f t="shared" si="4"/>
        <v>333.33333333333331</v>
      </c>
      <c r="F54" s="95">
        <f>IF(A54&lt;&gt;"",SUM($E$10:E54),"")</f>
        <v>14666.666666666675</v>
      </c>
      <c r="G54" s="95">
        <f t="shared" si="5"/>
        <v>85333.333333333547</v>
      </c>
      <c r="T54" s="3">
        <f t="shared" si="6"/>
        <v>44</v>
      </c>
      <c r="U54" s="12">
        <f t="shared" si="7"/>
        <v>42497</v>
      </c>
      <c r="V54" s="95">
        <f t="shared" si="8"/>
        <v>446.12777777777802</v>
      </c>
      <c r="W54" s="95">
        <f t="shared" si="9"/>
        <v>129.14999787808591</v>
      </c>
      <c r="X54" s="95">
        <f t="shared" si="10"/>
        <v>316.97777989969211</v>
      </c>
      <c r="Y54" s="95">
        <f>IF(T54&lt;&gt;"",SUM($X$10:X54),"")</f>
        <v>13899.077243813848</v>
      </c>
      <c r="Z54" s="95">
        <f t="shared" si="11"/>
        <v>83100.922756186119</v>
      </c>
    </row>
    <row r="55" spans="1:26">
      <c r="A55" s="3">
        <f t="shared" si="0"/>
        <v>45</v>
      </c>
      <c r="B55" s="12">
        <f t="shared" si="1"/>
        <v>42528</v>
      </c>
      <c r="C55" s="95">
        <f t="shared" si="2"/>
        <v>445.68888888888915</v>
      </c>
      <c r="D55" s="95">
        <f t="shared" si="3"/>
        <v>112.35555555555584</v>
      </c>
      <c r="E55" s="95">
        <f t="shared" si="4"/>
        <v>333.33333333333331</v>
      </c>
      <c r="F55" s="95">
        <f>IF(A55&lt;&gt;"",SUM($E$10:E55),"")</f>
        <v>15000.000000000009</v>
      </c>
      <c r="G55" s="95">
        <f t="shared" si="5"/>
        <v>85000.000000000218</v>
      </c>
      <c r="T55" s="3">
        <f t="shared" si="6"/>
        <v>45</v>
      </c>
      <c r="U55" s="12">
        <f t="shared" si="7"/>
        <v>42528</v>
      </c>
      <c r="V55" s="95">
        <f t="shared" si="8"/>
        <v>445.68888888888915</v>
      </c>
      <c r="W55" s="95">
        <f t="shared" si="9"/>
        <v>128.65924374332155</v>
      </c>
      <c r="X55" s="95">
        <f t="shared" si="10"/>
        <v>317.0296451455676</v>
      </c>
      <c r="Y55" s="95">
        <f>IF(T55&lt;&gt;"",SUM($X$10:X55),"")</f>
        <v>14216.106888959415</v>
      </c>
      <c r="Z55" s="95">
        <f t="shared" si="11"/>
        <v>82783.893111040554</v>
      </c>
    </row>
    <row r="56" spans="1:26">
      <c r="A56" s="3">
        <f t="shared" si="0"/>
        <v>46</v>
      </c>
      <c r="B56" s="12">
        <f t="shared" si="1"/>
        <v>42558</v>
      </c>
      <c r="C56" s="95">
        <f t="shared" si="2"/>
        <v>445.25000000000028</v>
      </c>
      <c r="D56" s="95">
        <f t="shared" si="3"/>
        <v>111.91666666666696</v>
      </c>
      <c r="E56" s="95">
        <f t="shared" si="4"/>
        <v>333.33333333333331</v>
      </c>
      <c r="F56" s="95">
        <f>IF(A56&lt;&gt;"",SUM($E$10:E56),"")</f>
        <v>15333.333333333343</v>
      </c>
      <c r="G56" s="95">
        <f t="shared" si="5"/>
        <v>84666.66666666689</v>
      </c>
      <c r="T56" s="3">
        <f t="shared" si="6"/>
        <v>46</v>
      </c>
      <c r="U56" s="12">
        <f t="shared" si="7"/>
        <v>42558</v>
      </c>
      <c r="V56" s="95">
        <f t="shared" si="8"/>
        <v>445.25000000000028</v>
      </c>
      <c r="W56" s="95">
        <f t="shared" si="9"/>
        <v>128.16840930928871</v>
      </c>
      <c r="X56" s="95">
        <f t="shared" si="10"/>
        <v>317.08159069071155</v>
      </c>
      <c r="Y56" s="95">
        <f>IF(T56&lt;&gt;"",SUM($X$10:X56),"")</f>
        <v>14533.188479650127</v>
      </c>
      <c r="Z56" s="95">
        <f t="shared" si="11"/>
        <v>82466.811520349846</v>
      </c>
    </row>
    <row r="57" spans="1:26">
      <c r="A57" s="3">
        <f t="shared" si="0"/>
        <v>47</v>
      </c>
      <c r="B57" s="12">
        <f t="shared" si="1"/>
        <v>42589</v>
      </c>
      <c r="C57" s="95">
        <f t="shared" si="2"/>
        <v>444.81111111111136</v>
      </c>
      <c r="D57" s="95">
        <f t="shared" si="3"/>
        <v>111.47777777777807</v>
      </c>
      <c r="E57" s="95">
        <f t="shared" si="4"/>
        <v>333.33333333333331</v>
      </c>
      <c r="F57" s="95">
        <f>IF(A57&lt;&gt;"",SUM($E$10:E57),"")</f>
        <v>15666.666666666677</v>
      </c>
      <c r="G57" s="95">
        <f t="shared" si="5"/>
        <v>84333.333333333561</v>
      </c>
      <c r="T57" s="3">
        <f t="shared" si="6"/>
        <v>47</v>
      </c>
      <c r="U57" s="12">
        <f t="shared" si="7"/>
        <v>42589</v>
      </c>
      <c r="V57" s="95">
        <f t="shared" si="8"/>
        <v>444.81111111111136</v>
      </c>
      <c r="W57" s="95">
        <f t="shared" si="9"/>
        <v>127.67749445166567</v>
      </c>
      <c r="X57" s="95">
        <f t="shared" si="10"/>
        <v>317.13361665944569</v>
      </c>
      <c r="Y57" s="95">
        <f>IF(T57&lt;&gt;"",SUM($X$10:X57),"")</f>
        <v>14850.322096309574</v>
      </c>
      <c r="Z57" s="95">
        <f t="shared" si="11"/>
        <v>82149.677903690404</v>
      </c>
    </row>
    <row r="58" spans="1:26">
      <c r="A58" s="3">
        <f t="shared" si="0"/>
        <v>48</v>
      </c>
      <c r="B58" s="12">
        <f t="shared" si="1"/>
        <v>42620</v>
      </c>
      <c r="C58" s="95">
        <f t="shared" si="2"/>
        <v>444.37222222222249</v>
      </c>
      <c r="D58" s="95">
        <f t="shared" si="3"/>
        <v>111.03888888888919</v>
      </c>
      <c r="E58" s="95">
        <f t="shared" si="4"/>
        <v>333.33333333333331</v>
      </c>
      <c r="F58" s="95">
        <f>IF(A58&lt;&gt;"",SUM($E$10:E58),"")</f>
        <v>16000.000000000011</v>
      </c>
      <c r="G58" s="95">
        <f t="shared" si="5"/>
        <v>84000.000000000233</v>
      </c>
      <c r="T58" s="3">
        <f t="shared" si="6"/>
        <v>48</v>
      </c>
      <c r="U58" s="12">
        <f t="shared" si="7"/>
        <v>42620</v>
      </c>
      <c r="V58" s="95">
        <f t="shared" si="8"/>
        <v>444.37222222222249</v>
      </c>
      <c r="W58" s="95">
        <f t="shared" si="9"/>
        <v>127.18649904593835</v>
      </c>
      <c r="X58" s="95">
        <f t="shared" si="10"/>
        <v>317.18572317628411</v>
      </c>
      <c r="Y58" s="95">
        <f>IF(T58&lt;&gt;"",SUM($X$10:X58),"")</f>
        <v>15167.507819485858</v>
      </c>
      <c r="Z58" s="95">
        <f t="shared" si="11"/>
        <v>81832.49218051412</v>
      </c>
    </row>
    <row r="59" spans="1:26">
      <c r="A59" s="3">
        <f t="shared" si="0"/>
        <v>49</v>
      </c>
      <c r="B59" s="12">
        <f t="shared" si="1"/>
        <v>42650</v>
      </c>
      <c r="C59" s="95">
        <f t="shared" si="2"/>
        <v>443.93333333333362</v>
      </c>
      <c r="D59" s="95">
        <f t="shared" si="3"/>
        <v>110.60000000000031</v>
      </c>
      <c r="E59" s="95">
        <f t="shared" si="4"/>
        <v>333.33333333333331</v>
      </c>
      <c r="F59" s="95">
        <f>IF(A59&lt;&gt;"",SUM($E$10:E59),"")</f>
        <v>16333.333333333345</v>
      </c>
      <c r="G59" s="95">
        <f t="shared" si="5"/>
        <v>83666.666666666904</v>
      </c>
      <c r="T59" s="3">
        <f t="shared" si="6"/>
        <v>49</v>
      </c>
      <c r="U59" s="12">
        <f t="shared" si="7"/>
        <v>42650</v>
      </c>
      <c r="V59" s="95">
        <f t="shared" si="8"/>
        <v>443.93333333333362</v>
      </c>
      <c r="W59" s="95">
        <f t="shared" si="9"/>
        <v>126.69542296739984</v>
      </c>
      <c r="X59" s="95">
        <f t="shared" si="10"/>
        <v>317.23791036593377</v>
      </c>
      <c r="Y59" s="95">
        <f>IF(T59&lt;&gt;"",SUM($X$10:X59),"")</f>
        <v>15484.745729851791</v>
      </c>
      <c r="Z59" s="95">
        <f t="shared" si="11"/>
        <v>81515.254270148187</v>
      </c>
    </row>
    <row r="60" spans="1:26">
      <c r="A60" s="3">
        <f t="shared" si="0"/>
        <v>50</v>
      </c>
      <c r="B60" s="12">
        <f t="shared" si="1"/>
        <v>42681</v>
      </c>
      <c r="C60" s="95">
        <f t="shared" si="2"/>
        <v>443.49444444444475</v>
      </c>
      <c r="D60" s="95">
        <f t="shared" si="3"/>
        <v>110.16111111111142</v>
      </c>
      <c r="E60" s="95">
        <f t="shared" si="4"/>
        <v>333.33333333333331</v>
      </c>
      <c r="F60" s="95">
        <f>IF(A60&lt;&gt;"",SUM($E$10:E60),"")</f>
        <v>16666.666666666679</v>
      </c>
      <c r="G60" s="95">
        <f t="shared" si="5"/>
        <v>83333.333333333576</v>
      </c>
      <c r="T60" s="3">
        <f t="shared" si="6"/>
        <v>50</v>
      </c>
      <c r="U60" s="12">
        <f t="shared" si="7"/>
        <v>42681</v>
      </c>
      <c r="V60" s="95">
        <f t="shared" si="8"/>
        <v>443.49444444444475</v>
      </c>
      <c r="W60" s="95">
        <f t="shared" si="9"/>
        <v>126.20426609115017</v>
      </c>
      <c r="X60" s="95">
        <f t="shared" si="10"/>
        <v>317.29017835329455</v>
      </c>
      <c r="Y60" s="95">
        <f>IF(T60&lt;&gt;"",SUM($X$10:X60),"")</f>
        <v>15802.035908205085</v>
      </c>
      <c r="Z60" s="95">
        <f t="shared" si="11"/>
        <v>81197.964091794885</v>
      </c>
    </row>
    <row r="61" spans="1:26">
      <c r="A61" s="3">
        <f t="shared" si="0"/>
        <v>51</v>
      </c>
      <c r="B61" s="12">
        <f t="shared" si="1"/>
        <v>42711</v>
      </c>
      <c r="C61" s="95">
        <f t="shared" si="2"/>
        <v>443.05555555555588</v>
      </c>
      <c r="D61" s="95">
        <f t="shared" si="3"/>
        <v>109.72222222222254</v>
      </c>
      <c r="E61" s="95">
        <f t="shared" si="4"/>
        <v>333.33333333333331</v>
      </c>
      <c r="F61" s="95">
        <f>IF(A61&lt;&gt;"",SUM($E$10:E61),"")</f>
        <v>17000.000000000011</v>
      </c>
      <c r="G61" s="95">
        <f t="shared" si="5"/>
        <v>83000.000000000247</v>
      </c>
      <c r="T61" s="3">
        <f t="shared" si="6"/>
        <v>51</v>
      </c>
      <c r="U61" s="12">
        <f t="shared" si="7"/>
        <v>42711</v>
      </c>
      <c r="V61" s="95">
        <f t="shared" si="8"/>
        <v>443.05555555555588</v>
      </c>
      <c r="W61" s="95">
        <f t="shared" si="9"/>
        <v>125.71302829209601</v>
      </c>
      <c r="X61" s="95">
        <f t="shared" si="10"/>
        <v>317.34252726345989</v>
      </c>
      <c r="Y61" s="95">
        <f>IF(T61&lt;&gt;"",SUM($X$10:X61),"")</f>
        <v>16119.378435468545</v>
      </c>
      <c r="Z61" s="95">
        <f t="shared" si="11"/>
        <v>80880.621564531422</v>
      </c>
    </row>
    <row r="62" spans="1:26">
      <c r="A62" s="3">
        <f t="shared" si="0"/>
        <v>52</v>
      </c>
      <c r="B62" s="12">
        <f t="shared" si="1"/>
        <v>42742</v>
      </c>
      <c r="C62" s="95">
        <f t="shared" si="2"/>
        <v>442.61666666666696</v>
      </c>
      <c r="D62" s="95">
        <f t="shared" si="3"/>
        <v>109.28333333333366</v>
      </c>
      <c r="E62" s="95">
        <f t="shared" si="4"/>
        <v>333.33333333333331</v>
      </c>
      <c r="F62" s="95">
        <f>IF(A62&lt;&gt;"",SUM($E$10:E62),"")</f>
        <v>17333.333333333343</v>
      </c>
      <c r="G62" s="95">
        <f t="shared" si="5"/>
        <v>82666.666666666919</v>
      </c>
      <c r="T62" s="3">
        <f t="shared" si="6"/>
        <v>52</v>
      </c>
      <c r="U62" s="12">
        <f t="shared" si="7"/>
        <v>42742</v>
      </c>
      <c r="V62" s="95">
        <f t="shared" si="8"/>
        <v>442.61666666666696</v>
      </c>
      <c r="W62" s="95">
        <f t="shared" si="9"/>
        <v>125.22170944495032</v>
      </c>
      <c r="X62" s="95">
        <f t="shared" si="10"/>
        <v>317.39495722171665</v>
      </c>
      <c r="Y62" s="95">
        <f>IF(T62&lt;&gt;"",SUM($X$10:X62),"")</f>
        <v>16436.773392690262</v>
      </c>
      <c r="Z62" s="95">
        <f t="shared" si="11"/>
        <v>80563.226607309713</v>
      </c>
    </row>
    <row r="63" spans="1:26">
      <c r="A63" s="3">
        <f t="shared" si="0"/>
        <v>53</v>
      </c>
      <c r="B63" s="12">
        <f t="shared" si="1"/>
        <v>42773</v>
      </c>
      <c r="C63" s="95">
        <f t="shared" si="2"/>
        <v>442.17777777777809</v>
      </c>
      <c r="D63" s="95">
        <f t="shared" si="3"/>
        <v>108.84444444444478</v>
      </c>
      <c r="E63" s="95">
        <f t="shared" si="4"/>
        <v>333.33333333333331</v>
      </c>
      <c r="F63" s="95">
        <f>IF(A63&lt;&gt;"",SUM($E$10:E63),"")</f>
        <v>17666.666666666675</v>
      </c>
      <c r="G63" s="95">
        <f t="shared" si="5"/>
        <v>82333.33333333359</v>
      </c>
      <c r="T63" s="3">
        <f t="shared" si="6"/>
        <v>53</v>
      </c>
      <c r="U63" s="12">
        <f t="shared" si="7"/>
        <v>42773</v>
      </c>
      <c r="V63" s="95">
        <f t="shared" si="8"/>
        <v>442.17777777777809</v>
      </c>
      <c r="W63" s="95">
        <f t="shared" si="9"/>
        <v>124.73030942423216</v>
      </c>
      <c r="X63" s="95">
        <f t="shared" si="10"/>
        <v>317.4474683535459</v>
      </c>
      <c r="Y63" s="95">
        <f>IF(T63&lt;&gt;"",SUM($X$10:X63),"")</f>
        <v>16754.220861043807</v>
      </c>
      <c r="Z63" s="95">
        <f t="shared" si="11"/>
        <v>80245.779138956161</v>
      </c>
    </row>
    <row r="64" spans="1:26">
      <c r="A64" s="3">
        <f t="shared" si="0"/>
        <v>54</v>
      </c>
      <c r="B64" s="12">
        <f t="shared" si="1"/>
        <v>42801</v>
      </c>
      <c r="C64" s="95">
        <f t="shared" si="2"/>
        <v>441.73888888888922</v>
      </c>
      <c r="D64" s="95">
        <f t="shared" si="3"/>
        <v>108.40555555555589</v>
      </c>
      <c r="E64" s="95">
        <f t="shared" si="4"/>
        <v>333.33333333333331</v>
      </c>
      <c r="F64" s="95">
        <f>IF(A64&lt;&gt;"",SUM($E$10:E64),"")</f>
        <v>18000.000000000007</v>
      </c>
      <c r="G64" s="95">
        <f t="shared" si="5"/>
        <v>82000.000000000262</v>
      </c>
      <c r="T64" s="3">
        <f t="shared" si="6"/>
        <v>54</v>
      </c>
      <c r="U64" s="12">
        <f t="shared" si="7"/>
        <v>42801</v>
      </c>
      <c r="V64" s="95">
        <f t="shared" si="8"/>
        <v>441.73888888888922</v>
      </c>
      <c r="W64" s="95">
        <f t="shared" si="9"/>
        <v>124.23882810426619</v>
      </c>
      <c r="X64" s="95">
        <f t="shared" si="10"/>
        <v>317.50006078462303</v>
      </c>
      <c r="Y64" s="95">
        <f>IF(T64&lt;&gt;"",SUM($X$10:X64),"")</f>
        <v>17071.72092182843</v>
      </c>
      <c r="Z64" s="95">
        <f t="shared" si="11"/>
        <v>79928.279078171545</v>
      </c>
    </row>
    <row r="65" spans="1:26">
      <c r="A65" s="3">
        <f t="shared" si="0"/>
        <v>55</v>
      </c>
      <c r="B65" s="12">
        <f t="shared" si="1"/>
        <v>42832</v>
      </c>
      <c r="C65" s="95">
        <f t="shared" si="2"/>
        <v>441.3000000000003</v>
      </c>
      <c r="D65" s="95">
        <f t="shared" si="3"/>
        <v>107.96666666666701</v>
      </c>
      <c r="E65" s="95">
        <f t="shared" si="4"/>
        <v>333.33333333333331</v>
      </c>
      <c r="F65" s="95">
        <f>IF(A65&lt;&gt;"",SUM($E$10:E65),"")</f>
        <v>18333.333333333339</v>
      </c>
      <c r="G65" s="95">
        <f t="shared" si="5"/>
        <v>81666.666666666933</v>
      </c>
      <c r="T65" s="3">
        <f t="shared" si="6"/>
        <v>55</v>
      </c>
      <c r="U65" s="12">
        <f t="shared" si="7"/>
        <v>42832</v>
      </c>
      <c r="V65" s="95">
        <f t="shared" si="8"/>
        <v>441.3000000000003</v>
      </c>
      <c r="W65" s="95">
        <f t="shared" si="9"/>
        <v>123.74726535918263</v>
      </c>
      <c r="X65" s="95">
        <f t="shared" si="10"/>
        <v>317.55273464081768</v>
      </c>
      <c r="Y65" s="95">
        <f>IF(T65&lt;&gt;"",SUM($X$10:X65),"")</f>
        <v>17389.273656469246</v>
      </c>
      <c r="Z65" s="95">
        <f t="shared" si="11"/>
        <v>79610.726343530725</v>
      </c>
    </row>
    <row r="66" spans="1:26">
      <c r="A66" s="3">
        <f t="shared" si="0"/>
        <v>56</v>
      </c>
      <c r="B66" s="12">
        <f t="shared" si="1"/>
        <v>42862</v>
      </c>
      <c r="C66" s="95">
        <f t="shared" si="2"/>
        <v>440.86111111111143</v>
      </c>
      <c r="D66" s="95">
        <f t="shared" si="3"/>
        <v>107.52777777777813</v>
      </c>
      <c r="E66" s="95">
        <f t="shared" si="4"/>
        <v>333.33333333333331</v>
      </c>
      <c r="F66" s="95">
        <f>IF(A66&lt;&gt;"",SUM($E$10:E66),"")</f>
        <v>18666.666666666672</v>
      </c>
      <c r="G66" s="95">
        <f t="shared" si="5"/>
        <v>81333.333333333605</v>
      </c>
      <c r="T66" s="3">
        <f t="shared" si="6"/>
        <v>56</v>
      </c>
      <c r="U66" s="12">
        <f t="shared" si="7"/>
        <v>42862</v>
      </c>
      <c r="V66" s="95">
        <f t="shared" si="8"/>
        <v>440.86111111111143</v>
      </c>
      <c r="W66" s="95">
        <f t="shared" si="9"/>
        <v>123.25562106291675</v>
      </c>
      <c r="X66" s="95">
        <f t="shared" si="10"/>
        <v>317.60549004819467</v>
      </c>
      <c r="Y66" s="95">
        <f>IF(T66&lt;&gt;"",SUM($X$10:X66),"")</f>
        <v>17706.87914651744</v>
      </c>
      <c r="Z66" s="95">
        <f t="shared" si="11"/>
        <v>79293.120853482527</v>
      </c>
    </row>
    <row r="67" spans="1:26">
      <c r="A67" s="3">
        <f t="shared" si="0"/>
        <v>57</v>
      </c>
      <c r="B67" s="12">
        <f t="shared" si="1"/>
        <v>42893</v>
      </c>
      <c r="C67" s="95">
        <f t="shared" si="2"/>
        <v>440.42222222222256</v>
      </c>
      <c r="D67" s="95">
        <f t="shared" si="3"/>
        <v>107.08888888888926</v>
      </c>
      <c r="E67" s="95">
        <f t="shared" si="4"/>
        <v>333.33333333333331</v>
      </c>
      <c r="F67" s="95">
        <f>IF(A67&lt;&gt;"",SUM($E$10:E67),"")</f>
        <v>19000.000000000004</v>
      </c>
      <c r="G67" s="95">
        <f t="shared" si="5"/>
        <v>81000.000000000276</v>
      </c>
      <c r="T67" s="3">
        <f t="shared" si="6"/>
        <v>57</v>
      </c>
      <c r="U67" s="12">
        <f t="shared" si="7"/>
        <v>42893</v>
      </c>
      <c r="V67" s="95">
        <f t="shared" si="8"/>
        <v>440.42222222222256</v>
      </c>
      <c r="W67" s="95">
        <f t="shared" si="9"/>
        <v>122.76389508920863</v>
      </c>
      <c r="X67" s="95">
        <f t="shared" si="10"/>
        <v>317.65832713301393</v>
      </c>
      <c r="Y67" s="95">
        <f>IF(T67&lt;&gt;"",SUM($X$10:X67),"")</f>
        <v>18024.537473650453</v>
      </c>
      <c r="Z67" s="95">
        <f t="shared" si="11"/>
        <v>78975.462526349511</v>
      </c>
    </row>
    <row r="68" spans="1:26">
      <c r="A68" s="3">
        <f t="shared" si="0"/>
        <v>58</v>
      </c>
      <c r="B68" s="12">
        <f t="shared" si="1"/>
        <v>42923</v>
      </c>
      <c r="C68" s="95">
        <f t="shared" si="2"/>
        <v>439.98333333333369</v>
      </c>
      <c r="D68" s="95">
        <f t="shared" si="3"/>
        <v>106.65000000000038</v>
      </c>
      <c r="E68" s="95">
        <f t="shared" si="4"/>
        <v>333.33333333333331</v>
      </c>
      <c r="F68" s="95">
        <f>IF(A68&lt;&gt;"",SUM($E$10:E68),"")</f>
        <v>19333.333333333336</v>
      </c>
      <c r="G68" s="95">
        <f t="shared" si="5"/>
        <v>80666.666666666948</v>
      </c>
      <c r="T68" s="3">
        <f t="shared" si="6"/>
        <v>58</v>
      </c>
      <c r="U68" s="12">
        <f t="shared" si="7"/>
        <v>42923</v>
      </c>
      <c r="V68" s="95">
        <f t="shared" si="8"/>
        <v>439.98333333333369</v>
      </c>
      <c r="W68" s="95">
        <f t="shared" si="9"/>
        <v>122.27208731160293</v>
      </c>
      <c r="X68" s="95">
        <f t="shared" si="10"/>
        <v>317.71124602173074</v>
      </c>
      <c r="Y68" s="95">
        <f>IF(T68&lt;&gt;"",SUM($X$10:X68),"")</f>
        <v>18342.248719672185</v>
      </c>
      <c r="Z68" s="95">
        <f t="shared" si="11"/>
        <v>78657.751280327779</v>
      </c>
    </row>
    <row r="69" spans="1:26">
      <c r="A69" s="3">
        <f t="shared" si="0"/>
        <v>59</v>
      </c>
      <c r="B69" s="12">
        <f t="shared" si="1"/>
        <v>42954</v>
      </c>
      <c r="C69" s="95">
        <f t="shared" si="2"/>
        <v>439.54444444444482</v>
      </c>
      <c r="D69" s="95">
        <f t="shared" si="3"/>
        <v>106.21111111111149</v>
      </c>
      <c r="E69" s="95">
        <f t="shared" si="4"/>
        <v>333.33333333333331</v>
      </c>
      <c r="F69" s="95">
        <f>IF(A69&lt;&gt;"",SUM($E$10:E69),"")</f>
        <v>19666.666666666668</v>
      </c>
      <c r="G69" s="95">
        <f t="shared" si="5"/>
        <v>80333.33333333362</v>
      </c>
      <c r="T69" s="3">
        <f t="shared" si="6"/>
        <v>59</v>
      </c>
      <c r="U69" s="12">
        <f t="shared" si="7"/>
        <v>42954</v>
      </c>
      <c r="V69" s="95">
        <f t="shared" si="8"/>
        <v>439.54444444444482</v>
      </c>
      <c r="W69" s="95">
        <f t="shared" si="9"/>
        <v>121.7801976034485</v>
      </c>
      <c r="X69" s="95">
        <f t="shared" si="10"/>
        <v>317.76424684099629</v>
      </c>
      <c r="Y69" s="95">
        <f>IF(T69&lt;&gt;"",SUM($X$10:X69),"")</f>
        <v>18660.012966513183</v>
      </c>
      <c r="Z69" s="95">
        <f t="shared" si="11"/>
        <v>78339.987033486788</v>
      </c>
    </row>
    <row r="70" spans="1:26">
      <c r="A70" s="3">
        <f t="shared" si="0"/>
        <v>60</v>
      </c>
      <c r="B70" s="12">
        <f t="shared" si="1"/>
        <v>42985</v>
      </c>
      <c r="C70" s="95">
        <f t="shared" si="2"/>
        <v>439.10555555555595</v>
      </c>
      <c r="D70" s="95">
        <f t="shared" si="3"/>
        <v>105.77222222222261</v>
      </c>
      <c r="E70" s="95">
        <f t="shared" si="4"/>
        <v>333.33333333333331</v>
      </c>
      <c r="F70" s="95">
        <f>IF(A70&lt;&gt;"",SUM($E$10:E70),"")</f>
        <v>20000</v>
      </c>
      <c r="G70" s="95">
        <f t="shared" si="5"/>
        <v>80000.000000000291</v>
      </c>
      <c r="T70" s="3">
        <f t="shared" si="6"/>
        <v>60</v>
      </c>
      <c r="U70" s="12">
        <f t="shared" si="7"/>
        <v>42985</v>
      </c>
      <c r="V70" s="95">
        <f t="shared" si="8"/>
        <v>439.10555555555595</v>
      </c>
      <c r="W70" s="95">
        <f t="shared" si="9"/>
        <v>121.28822583789811</v>
      </c>
      <c r="X70" s="95">
        <f t="shared" si="10"/>
        <v>317.81732971765786</v>
      </c>
      <c r="Y70" s="95">
        <f>IF(T70&lt;&gt;"",SUM($X$10:X70),"")</f>
        <v>18977.830296230841</v>
      </c>
      <c r="Z70" s="95">
        <f t="shared" si="11"/>
        <v>78022.169703769134</v>
      </c>
    </row>
    <row r="71" spans="1:26">
      <c r="A71" s="3">
        <f t="shared" si="0"/>
        <v>61</v>
      </c>
      <c r="B71" s="12">
        <f t="shared" si="1"/>
        <v>43015</v>
      </c>
      <c r="C71" s="95">
        <f t="shared" si="2"/>
        <v>438.66666666666703</v>
      </c>
      <c r="D71" s="95">
        <f t="shared" si="3"/>
        <v>105.33333333333373</v>
      </c>
      <c r="E71" s="95">
        <f t="shared" si="4"/>
        <v>333.33333333333331</v>
      </c>
      <c r="F71" s="95">
        <f>IF(A71&lt;&gt;"",SUM($E$10:E71),"")</f>
        <v>20333.333333333332</v>
      </c>
      <c r="G71" s="95">
        <f t="shared" si="5"/>
        <v>79666.666666666963</v>
      </c>
      <c r="T71" s="3">
        <f t="shared" si="6"/>
        <v>61</v>
      </c>
      <c r="U71" s="12">
        <f t="shared" si="7"/>
        <v>43015</v>
      </c>
      <c r="V71" s="95">
        <f t="shared" si="8"/>
        <v>438.66666666666703</v>
      </c>
      <c r="W71" s="95">
        <f t="shared" si="9"/>
        <v>120.7961718879081</v>
      </c>
      <c r="X71" s="95">
        <f t="shared" si="10"/>
        <v>317.87049477875894</v>
      </c>
      <c r="Y71" s="95">
        <f>IF(T71&lt;&gt;"",SUM($X$10:X71),"")</f>
        <v>19295.7007910096</v>
      </c>
      <c r="Z71" s="95">
        <f t="shared" si="11"/>
        <v>77704.299208990371</v>
      </c>
    </row>
    <row r="72" spans="1:26">
      <c r="A72" s="3">
        <f t="shared" si="0"/>
        <v>62</v>
      </c>
      <c r="B72" s="12">
        <f t="shared" si="1"/>
        <v>43046</v>
      </c>
      <c r="C72" s="95">
        <f t="shared" si="2"/>
        <v>438.22777777777816</v>
      </c>
      <c r="D72" s="95">
        <f t="shared" si="3"/>
        <v>104.89444444444484</v>
      </c>
      <c r="E72" s="95">
        <f t="shared" si="4"/>
        <v>333.33333333333331</v>
      </c>
      <c r="F72" s="95">
        <f>IF(A72&lt;&gt;"",SUM($E$10:E72),"")</f>
        <v>20666.666666666664</v>
      </c>
      <c r="G72" s="95">
        <f t="shared" si="5"/>
        <v>79333.333333333634</v>
      </c>
      <c r="T72" s="3">
        <f t="shared" si="6"/>
        <v>62</v>
      </c>
      <c r="U72" s="12">
        <f t="shared" si="7"/>
        <v>43046</v>
      </c>
      <c r="V72" s="95">
        <f t="shared" si="8"/>
        <v>438.22777777777816</v>
      </c>
      <c r="W72" s="95">
        <f t="shared" si="9"/>
        <v>120.30403562623817</v>
      </c>
      <c r="X72" s="95">
        <f t="shared" si="10"/>
        <v>317.92374215153995</v>
      </c>
      <c r="Y72" s="95">
        <f>IF(T72&lt;&gt;"",SUM($X$10:X72),"")</f>
        <v>19613.624533161139</v>
      </c>
      <c r="Z72" s="95">
        <f t="shared" si="11"/>
        <v>77386.375466838828</v>
      </c>
    </row>
    <row r="73" spans="1:26">
      <c r="A73" s="3">
        <f t="shared" si="0"/>
        <v>63</v>
      </c>
      <c r="B73" s="12">
        <f t="shared" si="1"/>
        <v>43076</v>
      </c>
      <c r="C73" s="95">
        <f t="shared" si="2"/>
        <v>437.78888888888929</v>
      </c>
      <c r="D73" s="95">
        <f t="shared" si="3"/>
        <v>104.45555555555596</v>
      </c>
      <c r="E73" s="95">
        <f t="shared" si="4"/>
        <v>333.33333333333331</v>
      </c>
      <c r="F73" s="95">
        <f>IF(A73&lt;&gt;"",SUM($E$10:E73),"")</f>
        <v>20999.999999999996</v>
      </c>
      <c r="G73" s="95">
        <f t="shared" si="5"/>
        <v>79000.000000000306</v>
      </c>
      <c r="T73" s="3">
        <f t="shared" si="6"/>
        <v>63</v>
      </c>
      <c r="U73" s="12">
        <f t="shared" si="7"/>
        <v>43076</v>
      </c>
      <c r="V73" s="95">
        <f t="shared" si="8"/>
        <v>437.78888888888929</v>
      </c>
      <c r="W73" s="95">
        <f t="shared" si="9"/>
        <v>119.81181692545101</v>
      </c>
      <c r="X73" s="95">
        <f t="shared" si="10"/>
        <v>317.97707196343828</v>
      </c>
      <c r="Y73" s="95">
        <f>IF(T73&lt;&gt;"",SUM($X$10:X73),"")</f>
        <v>19931.601605124579</v>
      </c>
      <c r="Z73" s="95">
        <f t="shared" si="11"/>
        <v>77068.398394875388</v>
      </c>
    </row>
    <row r="74" spans="1:26">
      <c r="A74" s="3">
        <f t="shared" si="0"/>
        <v>64</v>
      </c>
      <c r="B74" s="12">
        <f t="shared" si="1"/>
        <v>43107</v>
      </c>
      <c r="C74" s="95">
        <f t="shared" si="2"/>
        <v>437.35000000000036</v>
      </c>
      <c r="D74" s="95">
        <f t="shared" si="3"/>
        <v>104.01666666666708</v>
      </c>
      <c r="E74" s="95">
        <f t="shared" si="4"/>
        <v>333.33333333333331</v>
      </c>
      <c r="F74" s="95">
        <f>IF(A74&lt;&gt;"",SUM($E$10:E74),"")</f>
        <v>21333.333333333328</v>
      </c>
      <c r="G74" s="95">
        <f t="shared" si="5"/>
        <v>78666.666666666977</v>
      </c>
      <c r="T74" s="3">
        <f t="shared" si="6"/>
        <v>64</v>
      </c>
      <c r="U74" s="12">
        <f t="shared" si="7"/>
        <v>43107</v>
      </c>
      <c r="V74" s="95">
        <f t="shared" si="8"/>
        <v>437.35000000000036</v>
      </c>
      <c r="W74" s="95">
        <f t="shared" si="9"/>
        <v>119.31951565791201</v>
      </c>
      <c r="X74" s="95">
        <f t="shared" si="10"/>
        <v>318.03048434208836</v>
      </c>
      <c r="Y74" s="95">
        <f>IF(T74&lt;&gt;"",SUM($X$10:X74),"")</f>
        <v>20249.632089466668</v>
      </c>
      <c r="Z74" s="95">
        <f t="shared" si="11"/>
        <v>76750.367910533299</v>
      </c>
    </row>
    <row r="75" spans="1:26">
      <c r="A75" s="3">
        <f t="shared" si="0"/>
        <v>65</v>
      </c>
      <c r="B75" s="12">
        <f t="shared" si="1"/>
        <v>43138</v>
      </c>
      <c r="C75" s="95">
        <f t="shared" si="2"/>
        <v>436.9111111111115</v>
      </c>
      <c r="D75" s="95">
        <f t="shared" si="3"/>
        <v>103.57777777777819</v>
      </c>
      <c r="E75" s="95">
        <f t="shared" si="4"/>
        <v>333.33333333333331</v>
      </c>
      <c r="F75" s="95">
        <f>IF(A75&lt;&gt;"",SUM($E$10:E75),"")</f>
        <v>21666.666666666661</v>
      </c>
      <c r="G75" s="95">
        <f t="shared" si="5"/>
        <v>78333.333333333649</v>
      </c>
      <c r="T75" s="3">
        <f t="shared" si="6"/>
        <v>65</v>
      </c>
      <c r="U75" s="12">
        <f t="shared" si="7"/>
        <v>43138</v>
      </c>
      <c r="V75" s="95">
        <f t="shared" si="8"/>
        <v>436.9111111111115</v>
      </c>
      <c r="W75" s="95">
        <f t="shared" si="9"/>
        <v>118.82713169578891</v>
      </c>
      <c r="X75" s="95">
        <f t="shared" si="10"/>
        <v>318.08397941532257</v>
      </c>
      <c r="Y75" s="95">
        <f>IF(T75&lt;&gt;"",SUM($X$10:X75),"")</f>
        <v>20567.716068881989</v>
      </c>
      <c r="Z75" s="95">
        <f t="shared" si="11"/>
        <v>76432.28393111797</v>
      </c>
    </row>
    <row r="76" spans="1:26">
      <c r="A76" s="3">
        <f t="shared" ref="A76:A139" si="12">IF(A75&lt;$G$4,A75+1,"")</f>
        <v>66</v>
      </c>
      <c r="B76" s="12">
        <f t="shared" ref="B76:B139" si="13">IF(A76&lt;&gt;"",EDATE($C$7,A76*12/$G$3),"")</f>
        <v>43166</v>
      </c>
      <c r="C76" s="95">
        <f t="shared" ref="C76:C139" si="14">IF(A76&lt;&gt;"",D76+E76,"")</f>
        <v>436.47222222222263</v>
      </c>
      <c r="D76" s="95">
        <f t="shared" ref="D76:D139" si="15">IF(A76&lt;&gt;"",G75*$G$5,"")</f>
        <v>103.13888888888931</v>
      </c>
      <c r="E76" s="95">
        <f t="shared" ref="E76:E139" si="16">IF(A76&lt;&gt;"",$G$6,"")</f>
        <v>333.33333333333331</v>
      </c>
      <c r="F76" s="95">
        <f>IF(A76&lt;&gt;"",SUM($E$10:E76),"")</f>
        <v>21999.999999999993</v>
      </c>
      <c r="G76" s="95">
        <f t="shared" ref="G76:G139" si="17">IF(A76&lt;&gt;"",G75-E76,"")</f>
        <v>78000.00000000032</v>
      </c>
      <c r="T76" s="3">
        <f t="shared" ref="T76:T139" si="18">IF(T75&lt;$G$4,T75+1,"")</f>
        <v>66</v>
      </c>
      <c r="U76" s="12">
        <f t="shared" ref="U76:U139" si="19">IF(T76&lt;&gt;"",EDATE($C$7,T76*12/$G$3),"")</f>
        <v>43166</v>
      </c>
      <c r="V76" s="95">
        <f t="shared" ref="V76:V139" si="20">IF(T76&lt;&gt;"",C76,"")</f>
        <v>436.47222222222263</v>
      </c>
      <c r="W76" s="95">
        <f t="shared" ref="W76:W139" si="21">IF(T76&lt;&gt;"",Z75*$Z$5,"")</f>
        <v>118.3346649110516</v>
      </c>
      <c r="X76" s="95">
        <f t="shared" ref="X76:X139" si="22">IF(T76&lt;&gt;"",V76-W76,"")</f>
        <v>318.13755731117101</v>
      </c>
      <c r="Y76" s="95">
        <f>IF(T76&lt;&gt;"",SUM($X$10:X76),"")</f>
        <v>20885.853626193162</v>
      </c>
      <c r="Z76" s="95">
        <f t="shared" ref="Z76:Z139" si="23">IF(T76&lt;&gt;"",Z75-X76,"")</f>
        <v>76114.146373806798</v>
      </c>
    </row>
    <row r="77" spans="1:26">
      <c r="A77" s="3">
        <f t="shared" si="12"/>
        <v>67</v>
      </c>
      <c r="B77" s="12">
        <f t="shared" si="13"/>
        <v>43197</v>
      </c>
      <c r="C77" s="95">
        <f t="shared" si="14"/>
        <v>436.03333333333376</v>
      </c>
      <c r="D77" s="95">
        <f t="shared" si="15"/>
        <v>102.70000000000043</v>
      </c>
      <c r="E77" s="95">
        <f t="shared" si="16"/>
        <v>333.33333333333331</v>
      </c>
      <c r="F77" s="95">
        <f>IF(A77&lt;&gt;"",SUM($E$10:E77),"")</f>
        <v>22333.333333333325</v>
      </c>
      <c r="G77" s="95">
        <f t="shared" si="17"/>
        <v>77666.666666666992</v>
      </c>
      <c r="T77" s="3">
        <f t="shared" si="18"/>
        <v>67</v>
      </c>
      <c r="U77" s="12">
        <f t="shared" si="19"/>
        <v>43197</v>
      </c>
      <c r="V77" s="95">
        <f t="shared" si="20"/>
        <v>436.03333333333376</v>
      </c>
      <c r="W77" s="95">
        <f t="shared" si="21"/>
        <v>117.84211517547173</v>
      </c>
      <c r="X77" s="95">
        <f t="shared" si="22"/>
        <v>318.19121815786201</v>
      </c>
      <c r="Y77" s="95">
        <f>IF(T77&lt;&gt;"",SUM($X$10:X77),"")</f>
        <v>21204.044844351025</v>
      </c>
      <c r="Z77" s="95">
        <f t="shared" si="23"/>
        <v>75795.955155648931</v>
      </c>
    </row>
    <row r="78" spans="1:26">
      <c r="A78" s="3">
        <f t="shared" si="12"/>
        <v>68</v>
      </c>
      <c r="B78" s="12">
        <f t="shared" si="13"/>
        <v>43227</v>
      </c>
      <c r="C78" s="95">
        <f t="shared" si="14"/>
        <v>435.59444444444489</v>
      </c>
      <c r="D78" s="95">
        <f t="shared" si="15"/>
        <v>102.26111111111155</v>
      </c>
      <c r="E78" s="95">
        <f t="shared" si="16"/>
        <v>333.33333333333331</v>
      </c>
      <c r="F78" s="95">
        <f>IF(A78&lt;&gt;"",SUM($E$10:E78),"")</f>
        <v>22666.666666666657</v>
      </c>
      <c r="G78" s="95">
        <f t="shared" si="17"/>
        <v>77333.333333333663</v>
      </c>
      <c r="T78" s="3">
        <f t="shared" si="18"/>
        <v>68</v>
      </c>
      <c r="U78" s="12">
        <f t="shared" si="19"/>
        <v>43227</v>
      </c>
      <c r="V78" s="95">
        <f t="shared" si="20"/>
        <v>435.59444444444489</v>
      </c>
      <c r="W78" s="95">
        <f t="shared" si="21"/>
        <v>117.34948236062239</v>
      </c>
      <c r="X78" s="95">
        <f t="shared" si="22"/>
        <v>318.24496208382249</v>
      </c>
      <c r="Y78" s="95">
        <f>IF(T78&lt;&gt;"",SUM($X$10:X78),"")</f>
        <v>21522.289806434848</v>
      </c>
      <c r="Z78" s="95">
        <f t="shared" si="23"/>
        <v>75477.710193565115</v>
      </c>
    </row>
    <row r="79" spans="1:26">
      <c r="A79" s="3">
        <f t="shared" si="12"/>
        <v>69</v>
      </c>
      <c r="B79" s="12">
        <f t="shared" si="13"/>
        <v>43258</v>
      </c>
      <c r="C79" s="95">
        <f t="shared" si="14"/>
        <v>435.15555555555596</v>
      </c>
      <c r="D79" s="95">
        <f t="shared" si="15"/>
        <v>101.82222222222266</v>
      </c>
      <c r="E79" s="95">
        <f t="shared" si="16"/>
        <v>333.33333333333331</v>
      </c>
      <c r="F79" s="95">
        <f>IF(A79&lt;&gt;"",SUM($E$10:E79),"")</f>
        <v>22999.999999999989</v>
      </c>
      <c r="G79" s="95">
        <f t="shared" si="17"/>
        <v>77000.000000000335</v>
      </c>
      <c r="T79" s="3">
        <f t="shared" si="18"/>
        <v>69</v>
      </c>
      <c r="U79" s="12">
        <f t="shared" si="19"/>
        <v>43258</v>
      </c>
      <c r="V79" s="95">
        <f t="shared" si="20"/>
        <v>435.15555555555596</v>
      </c>
      <c r="W79" s="95">
        <f t="shared" si="21"/>
        <v>116.8567663378779</v>
      </c>
      <c r="X79" s="95">
        <f t="shared" si="22"/>
        <v>318.29878921767806</v>
      </c>
      <c r="Y79" s="95">
        <f>IF(T79&lt;&gt;"",SUM($X$10:X79),"")</f>
        <v>21840.588595652527</v>
      </c>
      <c r="Z79" s="95">
        <f t="shared" si="23"/>
        <v>75159.41140434744</v>
      </c>
    </row>
    <row r="80" spans="1:26">
      <c r="A80" s="3">
        <f t="shared" si="12"/>
        <v>70</v>
      </c>
      <c r="B80" s="12">
        <f t="shared" si="13"/>
        <v>43288</v>
      </c>
      <c r="C80" s="95">
        <f t="shared" si="14"/>
        <v>434.71666666666709</v>
      </c>
      <c r="D80" s="95">
        <f t="shared" si="15"/>
        <v>101.38333333333378</v>
      </c>
      <c r="E80" s="95">
        <f t="shared" si="16"/>
        <v>333.33333333333331</v>
      </c>
      <c r="F80" s="95">
        <f>IF(A80&lt;&gt;"",SUM($E$10:E80),"")</f>
        <v>23333.333333333321</v>
      </c>
      <c r="G80" s="95">
        <f t="shared" si="17"/>
        <v>76666.666666667006</v>
      </c>
      <c r="T80" s="3">
        <f t="shared" si="18"/>
        <v>70</v>
      </c>
      <c r="U80" s="12">
        <f t="shared" si="19"/>
        <v>43288</v>
      </c>
      <c r="V80" s="95">
        <f t="shared" si="20"/>
        <v>434.71666666666709</v>
      </c>
      <c r="W80" s="95">
        <f t="shared" si="21"/>
        <v>116.36396697841334</v>
      </c>
      <c r="X80" s="95">
        <f t="shared" si="22"/>
        <v>318.35269968825378</v>
      </c>
      <c r="Y80" s="95">
        <f>IF(T80&lt;&gt;"",SUM($X$10:X80),"")</f>
        <v>22158.941295340781</v>
      </c>
      <c r="Z80" s="95">
        <f t="shared" si="23"/>
        <v>74841.058704659183</v>
      </c>
    </row>
    <row r="81" spans="1:26">
      <c r="A81" s="3">
        <f t="shared" si="12"/>
        <v>71</v>
      </c>
      <c r="B81" s="12">
        <f t="shared" si="13"/>
        <v>43319</v>
      </c>
      <c r="C81" s="95">
        <f t="shared" si="14"/>
        <v>434.27777777777823</v>
      </c>
      <c r="D81" s="95">
        <f t="shared" si="15"/>
        <v>100.9444444444449</v>
      </c>
      <c r="E81" s="95">
        <f t="shared" si="16"/>
        <v>333.33333333333331</v>
      </c>
      <c r="F81" s="95">
        <f>IF(A81&lt;&gt;"",SUM($E$10:E81),"")</f>
        <v>23666.666666666653</v>
      </c>
      <c r="G81" s="95">
        <f t="shared" si="17"/>
        <v>76333.333333333678</v>
      </c>
      <c r="T81" s="3">
        <f t="shared" si="18"/>
        <v>71</v>
      </c>
      <c r="U81" s="12">
        <f t="shared" si="19"/>
        <v>43319</v>
      </c>
      <c r="V81" s="95">
        <f t="shared" si="20"/>
        <v>434.27777777777823</v>
      </c>
      <c r="W81" s="95">
        <f t="shared" si="21"/>
        <v>115.87108415320445</v>
      </c>
      <c r="X81" s="95">
        <f t="shared" si="22"/>
        <v>318.40669362457379</v>
      </c>
      <c r="Y81" s="95">
        <f>IF(T81&lt;&gt;"",SUM($X$10:X81),"")</f>
        <v>22477.347988965354</v>
      </c>
      <c r="Z81" s="95">
        <f t="shared" si="23"/>
        <v>74522.652011034603</v>
      </c>
    </row>
    <row r="82" spans="1:26">
      <c r="A82" s="3">
        <f t="shared" si="12"/>
        <v>72</v>
      </c>
      <c r="B82" s="12">
        <f t="shared" si="13"/>
        <v>43350</v>
      </c>
      <c r="C82" s="95">
        <f t="shared" si="14"/>
        <v>433.8388888888893</v>
      </c>
      <c r="D82" s="95">
        <f t="shared" si="15"/>
        <v>100.50555555555601</v>
      </c>
      <c r="E82" s="95">
        <f t="shared" si="16"/>
        <v>333.33333333333331</v>
      </c>
      <c r="F82" s="95">
        <f>IF(A82&lt;&gt;"",SUM($E$10:E82),"")</f>
        <v>23999.999999999985</v>
      </c>
      <c r="G82" s="95">
        <f t="shared" si="17"/>
        <v>76000.000000000349</v>
      </c>
      <c r="T82" s="3">
        <f t="shared" si="18"/>
        <v>72</v>
      </c>
      <c r="U82" s="12">
        <f t="shared" si="19"/>
        <v>43350</v>
      </c>
      <c r="V82" s="95">
        <f t="shared" si="20"/>
        <v>433.8388888888893</v>
      </c>
      <c r="W82" s="95">
        <f t="shared" si="21"/>
        <v>115.37811773302711</v>
      </c>
      <c r="X82" s="95">
        <f t="shared" si="22"/>
        <v>318.46077115586218</v>
      </c>
      <c r="Y82" s="95">
        <f>IF(T82&lt;&gt;"",SUM($X$10:X82),"")</f>
        <v>22795.808760121217</v>
      </c>
      <c r="Z82" s="95">
        <f t="shared" si="23"/>
        <v>74204.191239878739</v>
      </c>
    </row>
    <row r="83" spans="1:26">
      <c r="A83" s="3">
        <f t="shared" si="12"/>
        <v>73</v>
      </c>
      <c r="B83" s="12">
        <f t="shared" si="13"/>
        <v>43380</v>
      </c>
      <c r="C83" s="95">
        <f t="shared" si="14"/>
        <v>433.40000000000043</v>
      </c>
      <c r="D83" s="95">
        <f t="shared" si="15"/>
        <v>100.06666666666713</v>
      </c>
      <c r="E83" s="95">
        <f t="shared" si="16"/>
        <v>333.33333333333331</v>
      </c>
      <c r="F83" s="95">
        <f>IF(A83&lt;&gt;"",SUM($E$10:E83),"")</f>
        <v>24333.333333333318</v>
      </c>
      <c r="G83" s="95">
        <f t="shared" si="17"/>
        <v>75666.666666667021</v>
      </c>
      <c r="T83" s="3">
        <f t="shared" si="18"/>
        <v>73</v>
      </c>
      <c r="U83" s="12">
        <f t="shared" si="19"/>
        <v>43380</v>
      </c>
      <c r="V83" s="95">
        <f t="shared" si="20"/>
        <v>433.40000000000043</v>
      </c>
      <c r="W83" s="95">
        <f t="shared" si="21"/>
        <v>114.88506758845723</v>
      </c>
      <c r="X83" s="95">
        <f t="shared" si="22"/>
        <v>318.51493241154321</v>
      </c>
      <c r="Y83" s="95">
        <f>IF(T83&lt;&gt;"",SUM($X$10:X83),"")</f>
        <v>23114.323692532762</v>
      </c>
      <c r="Z83" s="95">
        <f t="shared" si="23"/>
        <v>73885.676307467191</v>
      </c>
    </row>
    <row r="84" spans="1:26">
      <c r="A84" s="3">
        <f t="shared" si="12"/>
        <v>74</v>
      </c>
      <c r="B84" s="12">
        <f t="shared" si="13"/>
        <v>43411</v>
      </c>
      <c r="C84" s="95">
        <f t="shared" si="14"/>
        <v>432.96111111111156</v>
      </c>
      <c r="D84" s="95">
        <f t="shared" si="15"/>
        <v>99.627777777778249</v>
      </c>
      <c r="E84" s="95">
        <f t="shared" si="16"/>
        <v>333.33333333333331</v>
      </c>
      <c r="F84" s="95">
        <f>IF(A84&lt;&gt;"",SUM($E$10:E84),"")</f>
        <v>24666.66666666665</v>
      </c>
      <c r="G84" s="95">
        <f t="shared" si="17"/>
        <v>75333.333333333692</v>
      </c>
      <c r="T84" s="3">
        <f t="shared" si="18"/>
        <v>74</v>
      </c>
      <c r="U84" s="12">
        <f t="shared" si="19"/>
        <v>43411</v>
      </c>
      <c r="V84" s="95">
        <f t="shared" si="20"/>
        <v>432.96111111111156</v>
      </c>
      <c r="W84" s="95">
        <f t="shared" si="21"/>
        <v>114.39193358987026</v>
      </c>
      <c r="X84" s="95">
        <f t="shared" si="22"/>
        <v>318.56917752124127</v>
      </c>
      <c r="Y84" s="95">
        <f>IF(T84&lt;&gt;"",SUM($X$10:X84),"")</f>
        <v>23432.892870054002</v>
      </c>
      <c r="Z84" s="95">
        <f t="shared" si="23"/>
        <v>73567.107129945944</v>
      </c>
    </row>
    <row r="85" spans="1:26">
      <c r="A85" s="3">
        <f t="shared" si="12"/>
        <v>75</v>
      </c>
      <c r="B85" s="12">
        <f t="shared" si="13"/>
        <v>43441</v>
      </c>
      <c r="C85" s="95">
        <f t="shared" si="14"/>
        <v>432.52222222222269</v>
      </c>
      <c r="D85" s="95">
        <f t="shared" si="15"/>
        <v>99.188888888889366</v>
      </c>
      <c r="E85" s="95">
        <f t="shared" si="16"/>
        <v>333.33333333333331</v>
      </c>
      <c r="F85" s="95">
        <f>IF(A85&lt;&gt;"",SUM($E$10:E85),"")</f>
        <v>24999.999999999982</v>
      </c>
      <c r="G85" s="95">
        <f t="shared" si="17"/>
        <v>75000.000000000364</v>
      </c>
      <c r="T85" s="3">
        <f t="shared" si="18"/>
        <v>75</v>
      </c>
      <c r="U85" s="12">
        <f t="shared" si="19"/>
        <v>43441</v>
      </c>
      <c r="V85" s="95">
        <f t="shared" si="20"/>
        <v>432.52222222222269</v>
      </c>
      <c r="W85" s="95">
        <f t="shared" si="21"/>
        <v>113.89871560744101</v>
      </c>
      <c r="X85" s="95">
        <f t="shared" si="22"/>
        <v>318.62350661478172</v>
      </c>
      <c r="Y85" s="95">
        <f>IF(T85&lt;&gt;"",SUM($X$10:X85),"")</f>
        <v>23751.516376668784</v>
      </c>
      <c r="Z85" s="95">
        <f t="shared" si="23"/>
        <v>73248.483623331165</v>
      </c>
    </row>
    <row r="86" spans="1:26">
      <c r="A86" s="3">
        <f t="shared" si="12"/>
        <v>76</v>
      </c>
      <c r="B86" s="12">
        <f t="shared" si="13"/>
        <v>43472</v>
      </c>
      <c r="C86" s="95">
        <f t="shared" si="14"/>
        <v>432.08333333333383</v>
      </c>
      <c r="D86" s="95">
        <f t="shared" si="15"/>
        <v>98.750000000000483</v>
      </c>
      <c r="E86" s="95">
        <f t="shared" si="16"/>
        <v>333.33333333333331</v>
      </c>
      <c r="F86" s="95">
        <f>IF(A86&lt;&gt;"",SUM($E$10:E86),"")</f>
        <v>25333.333333333314</v>
      </c>
      <c r="G86" s="95">
        <f t="shared" si="17"/>
        <v>74666.666666667035</v>
      </c>
      <c r="T86" s="3">
        <f t="shared" si="18"/>
        <v>76</v>
      </c>
      <c r="U86" s="12">
        <f t="shared" si="19"/>
        <v>43472</v>
      </c>
      <c r="V86" s="95">
        <f t="shared" si="20"/>
        <v>432.08333333333383</v>
      </c>
      <c r="W86" s="95">
        <f t="shared" si="21"/>
        <v>113.40541351114327</v>
      </c>
      <c r="X86" s="95">
        <f t="shared" si="22"/>
        <v>318.67791982219057</v>
      </c>
      <c r="Y86" s="95">
        <f>IF(T86&lt;&gt;"",SUM($X$10:X86),"")</f>
        <v>24070.194296490976</v>
      </c>
      <c r="Z86" s="95">
        <f t="shared" si="23"/>
        <v>72929.805703508973</v>
      </c>
    </row>
    <row r="87" spans="1:26">
      <c r="A87" s="3">
        <f t="shared" si="12"/>
        <v>77</v>
      </c>
      <c r="B87" s="12">
        <f t="shared" si="13"/>
        <v>43503</v>
      </c>
      <c r="C87" s="95">
        <f t="shared" si="14"/>
        <v>431.6444444444449</v>
      </c>
      <c r="D87" s="95">
        <f t="shared" si="15"/>
        <v>98.3111111111116</v>
      </c>
      <c r="E87" s="95">
        <f t="shared" si="16"/>
        <v>333.33333333333331</v>
      </c>
      <c r="F87" s="95">
        <f>IF(A87&lt;&gt;"",SUM($E$10:E87),"")</f>
        <v>25666.666666666646</v>
      </c>
      <c r="G87" s="95">
        <f t="shared" si="17"/>
        <v>74333.333333333707</v>
      </c>
      <c r="T87" s="3">
        <f t="shared" si="18"/>
        <v>77</v>
      </c>
      <c r="U87" s="12">
        <f t="shared" si="19"/>
        <v>43503</v>
      </c>
      <c r="V87" s="95">
        <f t="shared" si="20"/>
        <v>431.6444444444449</v>
      </c>
      <c r="W87" s="95">
        <f t="shared" si="21"/>
        <v>112.91202717074952</v>
      </c>
      <c r="X87" s="95">
        <f t="shared" si="22"/>
        <v>318.73241727369538</v>
      </c>
      <c r="Y87" s="95">
        <f>IF(T87&lt;&gt;"",SUM($X$10:X87),"")</f>
        <v>24388.926713764671</v>
      </c>
      <c r="Z87" s="95">
        <f t="shared" si="23"/>
        <v>72611.073286235274</v>
      </c>
    </row>
    <row r="88" spans="1:26">
      <c r="A88" s="3">
        <f t="shared" si="12"/>
        <v>78</v>
      </c>
      <c r="B88" s="12">
        <f t="shared" si="13"/>
        <v>43531</v>
      </c>
      <c r="C88" s="95">
        <f t="shared" si="14"/>
        <v>431.20555555555603</v>
      </c>
      <c r="D88" s="95">
        <f t="shared" si="15"/>
        <v>97.872222222222717</v>
      </c>
      <c r="E88" s="95">
        <f t="shared" si="16"/>
        <v>333.33333333333331</v>
      </c>
      <c r="F88" s="95">
        <f>IF(A88&lt;&gt;"",SUM($E$10:E88),"")</f>
        <v>25999.999999999978</v>
      </c>
      <c r="G88" s="95">
        <f t="shared" si="17"/>
        <v>74000.000000000378</v>
      </c>
      <c r="T88" s="3">
        <f t="shared" si="18"/>
        <v>78</v>
      </c>
      <c r="U88" s="12">
        <f t="shared" si="19"/>
        <v>43531</v>
      </c>
      <c r="V88" s="95">
        <f t="shared" si="20"/>
        <v>431.20555555555603</v>
      </c>
      <c r="W88" s="95">
        <f t="shared" si="21"/>
        <v>112.41855645583063</v>
      </c>
      <c r="X88" s="95">
        <f t="shared" si="22"/>
        <v>318.78699909972539</v>
      </c>
      <c r="Y88" s="95">
        <f>IF(T88&lt;&gt;"",SUM($X$10:X88),"")</f>
        <v>24707.713712864395</v>
      </c>
      <c r="Z88" s="95">
        <f t="shared" si="23"/>
        <v>72292.286287135546</v>
      </c>
    </row>
    <row r="89" spans="1:26">
      <c r="A89" s="3">
        <f t="shared" si="12"/>
        <v>79</v>
      </c>
      <c r="B89" s="12">
        <f t="shared" si="13"/>
        <v>43562</v>
      </c>
      <c r="C89" s="95">
        <f t="shared" si="14"/>
        <v>430.76666666666716</v>
      </c>
      <c r="D89" s="95">
        <f t="shared" si="15"/>
        <v>97.433333333333835</v>
      </c>
      <c r="E89" s="95">
        <f t="shared" si="16"/>
        <v>333.33333333333331</v>
      </c>
      <c r="F89" s="95">
        <f>IF(A89&lt;&gt;"",SUM($E$10:E89),"")</f>
        <v>26333.33333333331</v>
      </c>
      <c r="G89" s="95">
        <f t="shared" si="17"/>
        <v>73666.66666666705</v>
      </c>
      <c r="T89" s="3">
        <f t="shared" si="18"/>
        <v>79</v>
      </c>
      <c r="U89" s="12">
        <f t="shared" si="19"/>
        <v>43562</v>
      </c>
      <c r="V89" s="95">
        <f t="shared" si="20"/>
        <v>430.76666666666716</v>
      </c>
      <c r="W89" s="95">
        <f t="shared" si="21"/>
        <v>111.92500123575552</v>
      </c>
      <c r="X89" s="95">
        <f t="shared" si="22"/>
        <v>318.84166543091163</v>
      </c>
      <c r="Y89" s="95">
        <f>IF(T89&lt;&gt;"",SUM($X$10:X89),"")</f>
        <v>25026.555378295307</v>
      </c>
      <c r="Z89" s="95">
        <f t="shared" si="23"/>
        <v>71973.444621704635</v>
      </c>
    </row>
    <row r="90" spans="1:26">
      <c r="A90" s="3">
        <f t="shared" si="12"/>
        <v>80</v>
      </c>
      <c r="B90" s="12">
        <f t="shared" si="13"/>
        <v>43592</v>
      </c>
      <c r="C90" s="95">
        <f t="shared" si="14"/>
        <v>430.32777777777824</v>
      </c>
      <c r="D90" s="95">
        <f t="shared" si="15"/>
        <v>96.994444444444952</v>
      </c>
      <c r="E90" s="95">
        <f t="shared" si="16"/>
        <v>333.33333333333331</v>
      </c>
      <c r="F90" s="95">
        <f>IF(A90&lt;&gt;"",SUM($E$10:E90),"")</f>
        <v>26666.666666666642</v>
      </c>
      <c r="G90" s="95">
        <f t="shared" si="17"/>
        <v>73333.333333333721</v>
      </c>
      <c r="T90" s="3">
        <f t="shared" si="18"/>
        <v>80</v>
      </c>
      <c r="U90" s="12">
        <f t="shared" si="19"/>
        <v>43592</v>
      </c>
      <c r="V90" s="95">
        <f t="shared" si="20"/>
        <v>430.32777777777824</v>
      </c>
      <c r="W90" s="95">
        <f t="shared" si="21"/>
        <v>111.43136137969088</v>
      </c>
      <c r="X90" s="95">
        <f t="shared" si="22"/>
        <v>318.89641639808735</v>
      </c>
      <c r="Y90" s="95">
        <f>IF(T90&lt;&gt;"",SUM($X$10:X90),"")</f>
        <v>25345.451794693396</v>
      </c>
      <c r="Z90" s="95">
        <f t="shared" si="23"/>
        <v>71654.54820530655</v>
      </c>
    </row>
    <row r="91" spans="1:26">
      <c r="A91" s="3">
        <f t="shared" si="12"/>
        <v>81</v>
      </c>
      <c r="B91" s="12">
        <f t="shared" si="13"/>
        <v>43623</v>
      </c>
      <c r="C91" s="95">
        <f t="shared" si="14"/>
        <v>429.88888888888937</v>
      </c>
      <c r="D91" s="95">
        <f t="shared" si="15"/>
        <v>96.555555555556069</v>
      </c>
      <c r="E91" s="95">
        <f t="shared" si="16"/>
        <v>333.33333333333331</v>
      </c>
      <c r="F91" s="95">
        <f>IF(A91&lt;&gt;"",SUM($E$10:E91),"")</f>
        <v>26999.999999999975</v>
      </c>
      <c r="G91" s="95">
        <f t="shared" si="17"/>
        <v>73000.000000000393</v>
      </c>
      <c r="T91" s="3">
        <f t="shared" si="18"/>
        <v>81</v>
      </c>
      <c r="U91" s="12">
        <f t="shared" si="19"/>
        <v>43623</v>
      </c>
      <c r="V91" s="95">
        <f t="shared" si="20"/>
        <v>429.88888888888937</v>
      </c>
      <c r="W91" s="95">
        <f t="shared" si="21"/>
        <v>110.93763675660084</v>
      </c>
      <c r="X91" s="95">
        <f t="shared" si="22"/>
        <v>318.95125213228852</v>
      </c>
      <c r="Y91" s="95">
        <f>IF(T91&lt;&gt;"",SUM($X$10:X91),"")</f>
        <v>25664.403046825682</v>
      </c>
      <c r="Z91" s="95">
        <f t="shared" si="23"/>
        <v>71335.596953174259</v>
      </c>
    </row>
    <row r="92" spans="1:26">
      <c r="A92" s="3">
        <f t="shared" si="12"/>
        <v>82</v>
      </c>
      <c r="B92" s="12">
        <f t="shared" si="13"/>
        <v>43653</v>
      </c>
      <c r="C92" s="95">
        <f t="shared" si="14"/>
        <v>429.4500000000005</v>
      </c>
      <c r="D92" s="95">
        <f t="shared" si="15"/>
        <v>96.116666666667186</v>
      </c>
      <c r="E92" s="95">
        <f t="shared" si="16"/>
        <v>333.33333333333331</v>
      </c>
      <c r="F92" s="95">
        <f>IF(A92&lt;&gt;"",SUM($E$10:E92),"")</f>
        <v>27333.333333333307</v>
      </c>
      <c r="G92" s="95">
        <f t="shared" si="17"/>
        <v>72666.666666667064</v>
      </c>
      <c r="T92" s="3">
        <f t="shared" si="18"/>
        <v>82</v>
      </c>
      <c r="U92" s="12">
        <f t="shared" si="19"/>
        <v>43653</v>
      </c>
      <c r="V92" s="95">
        <f t="shared" si="20"/>
        <v>429.4500000000005</v>
      </c>
      <c r="W92" s="95">
        <f t="shared" si="21"/>
        <v>110.44382723524663</v>
      </c>
      <c r="X92" s="95">
        <f t="shared" si="22"/>
        <v>319.00617276475384</v>
      </c>
      <c r="Y92" s="95">
        <f>IF(T92&lt;&gt;"",SUM($X$10:X92),"")</f>
        <v>25983.409219590438</v>
      </c>
      <c r="Z92" s="95">
        <f t="shared" si="23"/>
        <v>71016.590780409504</v>
      </c>
    </row>
    <row r="93" spans="1:26">
      <c r="A93" s="3">
        <f t="shared" si="12"/>
        <v>83</v>
      </c>
      <c r="B93" s="12">
        <f t="shared" si="13"/>
        <v>43684</v>
      </c>
      <c r="C93" s="95">
        <f t="shared" si="14"/>
        <v>429.01111111111163</v>
      </c>
      <c r="D93" s="95">
        <f t="shared" si="15"/>
        <v>95.677777777778303</v>
      </c>
      <c r="E93" s="95">
        <f t="shared" si="16"/>
        <v>333.33333333333331</v>
      </c>
      <c r="F93" s="95">
        <f>IF(A93&lt;&gt;"",SUM($E$10:E93),"")</f>
        <v>27666.666666666639</v>
      </c>
      <c r="G93" s="95">
        <f t="shared" si="17"/>
        <v>72333.333333333736</v>
      </c>
      <c r="T93" s="3">
        <f t="shared" si="18"/>
        <v>83</v>
      </c>
      <c r="U93" s="12">
        <f t="shared" si="19"/>
        <v>43684</v>
      </c>
      <c r="V93" s="95">
        <f t="shared" si="20"/>
        <v>429.01111111111163</v>
      </c>
      <c r="W93" s="95">
        <f t="shared" si="21"/>
        <v>109.94993268418631</v>
      </c>
      <c r="X93" s="95">
        <f t="shared" si="22"/>
        <v>319.06117842692532</v>
      </c>
      <c r="Y93" s="95">
        <f>IF(T93&lt;&gt;"",SUM($X$10:X93),"")</f>
        <v>26302.470398017362</v>
      </c>
      <c r="Z93" s="95">
        <f t="shared" si="23"/>
        <v>70697.529601982576</v>
      </c>
    </row>
    <row r="94" spans="1:26">
      <c r="A94" s="3">
        <f t="shared" si="12"/>
        <v>84</v>
      </c>
      <c r="B94" s="12">
        <f t="shared" si="13"/>
        <v>43715</v>
      </c>
      <c r="C94" s="95">
        <f t="shared" si="14"/>
        <v>428.57222222222276</v>
      </c>
      <c r="D94" s="95">
        <f t="shared" si="15"/>
        <v>95.23888888888942</v>
      </c>
      <c r="E94" s="95">
        <f t="shared" si="16"/>
        <v>333.33333333333331</v>
      </c>
      <c r="F94" s="95">
        <f>IF(A94&lt;&gt;"",SUM($E$10:E94),"")</f>
        <v>27999.999999999971</v>
      </c>
      <c r="G94" s="95">
        <f t="shared" si="17"/>
        <v>72000.000000000407</v>
      </c>
      <c r="T94" s="3">
        <f t="shared" si="18"/>
        <v>84</v>
      </c>
      <c r="U94" s="12">
        <f t="shared" si="19"/>
        <v>43715</v>
      </c>
      <c r="V94" s="95">
        <f t="shared" si="20"/>
        <v>428.57222222222276</v>
      </c>
      <c r="W94" s="95">
        <f t="shared" si="21"/>
        <v>109.45595297177444</v>
      </c>
      <c r="X94" s="95">
        <f t="shared" si="22"/>
        <v>319.11626925044834</v>
      </c>
      <c r="Y94" s="95">
        <f>IF(T94&lt;&gt;"",SUM($X$10:X94),"")</f>
        <v>26621.586667267809</v>
      </c>
      <c r="Z94" s="95">
        <f t="shared" si="23"/>
        <v>70378.413332732132</v>
      </c>
    </row>
    <row r="95" spans="1:26">
      <c r="A95" s="3">
        <f t="shared" si="12"/>
        <v>85</v>
      </c>
      <c r="B95" s="12">
        <f t="shared" si="13"/>
        <v>43745</v>
      </c>
      <c r="C95" s="95">
        <f t="shared" si="14"/>
        <v>428.13333333333384</v>
      </c>
      <c r="D95" s="95">
        <f t="shared" si="15"/>
        <v>94.800000000000537</v>
      </c>
      <c r="E95" s="95">
        <f t="shared" si="16"/>
        <v>333.33333333333331</v>
      </c>
      <c r="F95" s="95">
        <f>IF(A95&lt;&gt;"",SUM($E$10:E95),"")</f>
        <v>28333.333333333303</v>
      </c>
      <c r="G95" s="95">
        <f t="shared" si="17"/>
        <v>71666.666666667079</v>
      </c>
      <c r="T95" s="3">
        <f t="shared" si="18"/>
        <v>85</v>
      </c>
      <c r="U95" s="12">
        <f t="shared" si="19"/>
        <v>43745</v>
      </c>
      <c r="V95" s="95">
        <f t="shared" si="20"/>
        <v>428.13333333333384</v>
      </c>
      <c r="W95" s="95">
        <f t="shared" si="21"/>
        <v>108.96188796616178</v>
      </c>
      <c r="X95" s="95">
        <f t="shared" si="22"/>
        <v>319.17144536717205</v>
      </c>
      <c r="Y95" s="95">
        <f>IF(T95&lt;&gt;"",SUM($X$10:X95),"")</f>
        <v>26940.758112634983</v>
      </c>
      <c r="Z95" s="95">
        <f t="shared" si="23"/>
        <v>70059.241887364959</v>
      </c>
    </row>
    <row r="96" spans="1:26">
      <c r="A96" s="3">
        <f t="shared" si="12"/>
        <v>86</v>
      </c>
      <c r="B96" s="12">
        <f t="shared" si="13"/>
        <v>43776</v>
      </c>
      <c r="C96" s="95">
        <f t="shared" si="14"/>
        <v>427.69444444444497</v>
      </c>
      <c r="D96" s="95">
        <f t="shared" si="15"/>
        <v>94.361111111111654</v>
      </c>
      <c r="E96" s="95">
        <f t="shared" si="16"/>
        <v>333.33333333333331</v>
      </c>
      <c r="F96" s="95">
        <f>IF(A96&lt;&gt;"",SUM($E$10:E96),"")</f>
        <v>28666.666666666635</v>
      </c>
      <c r="G96" s="95">
        <f t="shared" si="17"/>
        <v>71333.33333333375</v>
      </c>
      <c r="T96" s="3">
        <f t="shared" si="18"/>
        <v>86</v>
      </c>
      <c r="U96" s="12">
        <f t="shared" si="19"/>
        <v>43776</v>
      </c>
      <c r="V96" s="95">
        <f t="shared" si="20"/>
        <v>427.69444444444497</v>
      </c>
      <c r="W96" s="95">
        <f t="shared" si="21"/>
        <v>108.46773753529492</v>
      </c>
      <c r="X96" s="95">
        <f t="shared" si="22"/>
        <v>319.22670690915004</v>
      </c>
      <c r="Y96" s="95">
        <f>IF(T96&lt;&gt;"",SUM($X$10:X96),"")</f>
        <v>27259.984819544134</v>
      </c>
      <c r="Z96" s="95">
        <f t="shared" si="23"/>
        <v>69740.015180455812</v>
      </c>
    </row>
    <row r="97" spans="1:26">
      <c r="A97" s="3">
        <f t="shared" si="12"/>
        <v>87</v>
      </c>
      <c r="B97" s="12">
        <f t="shared" si="13"/>
        <v>43806</v>
      </c>
      <c r="C97" s="95">
        <f t="shared" si="14"/>
        <v>427.2555555555561</v>
      </c>
      <c r="D97" s="95">
        <f t="shared" si="15"/>
        <v>93.922222222222771</v>
      </c>
      <c r="E97" s="95">
        <f t="shared" si="16"/>
        <v>333.33333333333331</v>
      </c>
      <c r="F97" s="95">
        <f>IF(A97&lt;&gt;"",SUM($E$10:E97),"")</f>
        <v>28999.999999999967</v>
      </c>
      <c r="G97" s="95">
        <f t="shared" si="17"/>
        <v>71000.000000000422</v>
      </c>
      <c r="T97" s="3">
        <f t="shared" si="18"/>
        <v>87</v>
      </c>
      <c r="U97" s="12">
        <f t="shared" si="19"/>
        <v>43806</v>
      </c>
      <c r="V97" s="95">
        <f t="shared" si="20"/>
        <v>427.2555555555561</v>
      </c>
      <c r="W97" s="95">
        <f t="shared" si="21"/>
        <v>107.97350154691603</v>
      </c>
      <c r="X97" s="95">
        <f t="shared" si="22"/>
        <v>319.2820540086401</v>
      </c>
      <c r="Y97" s="95">
        <f>IF(T97&lt;&gt;"",SUM($X$10:X97),"")</f>
        <v>27579.266873552773</v>
      </c>
      <c r="Z97" s="95">
        <f t="shared" si="23"/>
        <v>69420.733126447172</v>
      </c>
    </row>
    <row r="98" spans="1:26">
      <c r="A98" s="3">
        <f t="shared" si="12"/>
        <v>88</v>
      </c>
      <c r="B98" s="12">
        <f t="shared" si="13"/>
        <v>43837</v>
      </c>
      <c r="C98" s="95">
        <f t="shared" si="14"/>
        <v>426.81666666666717</v>
      </c>
      <c r="D98" s="95">
        <f t="shared" si="15"/>
        <v>93.483333333333889</v>
      </c>
      <c r="E98" s="95">
        <f t="shared" si="16"/>
        <v>333.33333333333331</v>
      </c>
      <c r="F98" s="95">
        <f>IF(A98&lt;&gt;"",SUM($E$10:E98),"")</f>
        <v>29333.333333333299</v>
      </c>
      <c r="G98" s="95">
        <f t="shared" si="17"/>
        <v>70666.666666667094</v>
      </c>
      <c r="T98" s="3">
        <f t="shared" si="18"/>
        <v>88</v>
      </c>
      <c r="U98" s="12">
        <f t="shared" si="19"/>
        <v>43837</v>
      </c>
      <c r="V98" s="95">
        <f t="shared" si="20"/>
        <v>426.81666666666717</v>
      </c>
      <c r="W98" s="95">
        <f t="shared" si="21"/>
        <v>107.47917986856248</v>
      </c>
      <c r="X98" s="95">
        <f t="shared" si="22"/>
        <v>319.33748679810469</v>
      </c>
      <c r="Y98" s="95">
        <f>IF(T98&lt;&gt;"",SUM($X$10:X98),"")</f>
        <v>27898.604360350877</v>
      </c>
      <c r="Z98" s="95">
        <f t="shared" si="23"/>
        <v>69101.395639649068</v>
      </c>
    </row>
    <row r="99" spans="1:26">
      <c r="A99" s="3">
        <f t="shared" si="12"/>
        <v>89</v>
      </c>
      <c r="B99" s="12">
        <f t="shared" si="13"/>
        <v>43868</v>
      </c>
      <c r="C99" s="95">
        <f t="shared" si="14"/>
        <v>426.37777777777831</v>
      </c>
      <c r="D99" s="95">
        <f t="shared" si="15"/>
        <v>93.044444444445006</v>
      </c>
      <c r="E99" s="95">
        <f t="shared" si="16"/>
        <v>333.33333333333331</v>
      </c>
      <c r="F99" s="95">
        <f>IF(A99&lt;&gt;"",SUM($E$10:E99),"")</f>
        <v>29666.666666666631</v>
      </c>
      <c r="G99" s="95">
        <f t="shared" si="17"/>
        <v>70333.333333333765</v>
      </c>
      <c r="T99" s="3">
        <f t="shared" si="18"/>
        <v>89</v>
      </c>
      <c r="U99" s="12">
        <f t="shared" si="19"/>
        <v>43868</v>
      </c>
      <c r="V99" s="95">
        <f t="shared" si="20"/>
        <v>426.37777777777831</v>
      </c>
      <c r="W99" s="95">
        <f t="shared" si="21"/>
        <v>106.98477236756661</v>
      </c>
      <c r="X99" s="95">
        <f t="shared" si="22"/>
        <v>319.39300541021169</v>
      </c>
      <c r="Y99" s="95">
        <f>IF(T99&lt;&gt;"",SUM($X$10:X99),"")</f>
        <v>28217.99736576109</v>
      </c>
      <c r="Z99" s="95">
        <f t="shared" si="23"/>
        <v>68782.002634238859</v>
      </c>
    </row>
    <row r="100" spans="1:26">
      <c r="A100" s="3">
        <f t="shared" si="12"/>
        <v>90</v>
      </c>
      <c r="B100" s="12">
        <f t="shared" si="13"/>
        <v>43897</v>
      </c>
      <c r="C100" s="95">
        <f t="shared" si="14"/>
        <v>425.93888888888944</v>
      </c>
      <c r="D100" s="95">
        <f t="shared" si="15"/>
        <v>92.605555555556123</v>
      </c>
      <c r="E100" s="95">
        <f t="shared" si="16"/>
        <v>333.33333333333331</v>
      </c>
      <c r="F100" s="95">
        <f>IF(A100&lt;&gt;"",SUM($E$10:E100),"")</f>
        <v>29999.999999999964</v>
      </c>
      <c r="G100" s="95">
        <f t="shared" si="17"/>
        <v>70000.000000000437</v>
      </c>
      <c r="T100" s="3">
        <f t="shared" si="18"/>
        <v>90</v>
      </c>
      <c r="U100" s="12">
        <f t="shared" si="19"/>
        <v>43897</v>
      </c>
      <c r="V100" s="95">
        <f t="shared" si="20"/>
        <v>425.93888888888944</v>
      </c>
      <c r="W100" s="95">
        <f t="shared" si="21"/>
        <v>106.49027891105531</v>
      </c>
      <c r="X100" s="95">
        <f t="shared" si="22"/>
        <v>319.44860997783411</v>
      </c>
      <c r="Y100" s="95">
        <f>IF(T100&lt;&gt;"",SUM($X$10:X100),"")</f>
        <v>28537.445975738923</v>
      </c>
      <c r="Z100" s="95">
        <f t="shared" si="23"/>
        <v>68462.55402426103</v>
      </c>
    </row>
    <row r="101" spans="1:26">
      <c r="A101" s="3">
        <f t="shared" si="12"/>
        <v>91</v>
      </c>
      <c r="B101" s="12">
        <f t="shared" si="13"/>
        <v>43928</v>
      </c>
      <c r="C101" s="95">
        <f t="shared" si="14"/>
        <v>425.50000000000057</v>
      </c>
      <c r="D101" s="95">
        <f t="shared" si="15"/>
        <v>92.16666666666724</v>
      </c>
      <c r="E101" s="95">
        <f t="shared" si="16"/>
        <v>333.33333333333331</v>
      </c>
      <c r="F101" s="95">
        <f>IF(A101&lt;&gt;"",SUM($E$10:E101),"")</f>
        <v>30333.333333333296</v>
      </c>
      <c r="G101" s="95">
        <f t="shared" si="17"/>
        <v>69666.666666667108</v>
      </c>
      <c r="T101" s="3">
        <f t="shared" si="18"/>
        <v>91</v>
      </c>
      <c r="U101" s="12">
        <f t="shared" si="19"/>
        <v>43928</v>
      </c>
      <c r="V101" s="95">
        <f t="shared" si="20"/>
        <v>425.50000000000057</v>
      </c>
      <c r="W101" s="95">
        <f t="shared" si="21"/>
        <v>105.9956993659498</v>
      </c>
      <c r="X101" s="95">
        <f t="shared" si="22"/>
        <v>319.50430063405076</v>
      </c>
      <c r="Y101" s="95">
        <f>IF(T101&lt;&gt;"",SUM($X$10:X101),"")</f>
        <v>28856.950276372972</v>
      </c>
      <c r="Z101" s="95">
        <f t="shared" si="23"/>
        <v>68143.049723626973</v>
      </c>
    </row>
    <row r="102" spans="1:26">
      <c r="A102" s="3">
        <f t="shared" si="12"/>
        <v>92</v>
      </c>
      <c r="B102" s="12">
        <f t="shared" si="13"/>
        <v>43958</v>
      </c>
      <c r="C102" s="95">
        <f t="shared" si="14"/>
        <v>425.0611111111117</v>
      </c>
      <c r="D102" s="95">
        <f t="shared" si="15"/>
        <v>91.727777777778357</v>
      </c>
      <c r="E102" s="95">
        <f t="shared" si="16"/>
        <v>333.33333333333331</v>
      </c>
      <c r="F102" s="95">
        <f>IF(A102&lt;&gt;"",SUM($E$10:E102),"")</f>
        <v>30666.666666666628</v>
      </c>
      <c r="G102" s="95">
        <f t="shared" si="17"/>
        <v>69333.33333333378</v>
      </c>
      <c r="T102" s="3">
        <f t="shared" si="18"/>
        <v>92</v>
      </c>
      <c r="U102" s="12">
        <f t="shared" si="19"/>
        <v>43958</v>
      </c>
      <c r="V102" s="95">
        <f t="shared" si="20"/>
        <v>425.0611111111117</v>
      </c>
      <c r="W102" s="95">
        <f t="shared" si="21"/>
        <v>105.50103359896521</v>
      </c>
      <c r="X102" s="95">
        <f t="shared" si="22"/>
        <v>319.56007751214651</v>
      </c>
      <c r="Y102" s="95">
        <f>IF(T102&lt;&gt;"",SUM($X$10:X102),"")</f>
        <v>29176.510353885118</v>
      </c>
      <c r="Z102" s="95">
        <f t="shared" si="23"/>
        <v>67823.489646114831</v>
      </c>
    </row>
    <row r="103" spans="1:26">
      <c r="A103" s="3">
        <f t="shared" si="12"/>
        <v>93</v>
      </c>
      <c r="B103" s="12">
        <f t="shared" si="13"/>
        <v>43989</v>
      </c>
      <c r="C103" s="95">
        <f t="shared" si="14"/>
        <v>424.62222222222277</v>
      </c>
      <c r="D103" s="95">
        <f t="shared" si="15"/>
        <v>91.288888888889474</v>
      </c>
      <c r="E103" s="95">
        <f t="shared" si="16"/>
        <v>333.33333333333331</v>
      </c>
      <c r="F103" s="95">
        <f>IF(A103&lt;&gt;"",SUM($E$10:E103),"")</f>
        <v>30999.99999999996</v>
      </c>
      <c r="G103" s="95">
        <f t="shared" si="17"/>
        <v>69000.000000000451</v>
      </c>
      <c r="T103" s="3">
        <f t="shared" si="18"/>
        <v>93</v>
      </c>
      <c r="U103" s="12">
        <f t="shared" si="19"/>
        <v>43989</v>
      </c>
      <c r="V103" s="95">
        <f t="shared" si="20"/>
        <v>424.62222222222277</v>
      </c>
      <c r="W103" s="95">
        <f t="shared" si="21"/>
        <v>105.00628147661035</v>
      </c>
      <c r="X103" s="95">
        <f t="shared" si="22"/>
        <v>319.61594074561242</v>
      </c>
      <c r="Y103" s="95">
        <f>IF(T103&lt;&gt;"",SUM($X$10:X103),"")</f>
        <v>29496.126294630729</v>
      </c>
      <c r="Z103" s="95">
        <f t="shared" si="23"/>
        <v>67503.873705369217</v>
      </c>
    </row>
    <row r="104" spans="1:26">
      <c r="A104" s="3">
        <f t="shared" si="12"/>
        <v>94</v>
      </c>
      <c r="B104" s="12">
        <f t="shared" si="13"/>
        <v>44019</v>
      </c>
      <c r="C104" s="95">
        <f t="shared" si="14"/>
        <v>424.18333333333391</v>
      </c>
      <c r="D104" s="95">
        <f t="shared" si="15"/>
        <v>90.850000000000591</v>
      </c>
      <c r="E104" s="95">
        <f t="shared" si="16"/>
        <v>333.33333333333331</v>
      </c>
      <c r="F104" s="95">
        <f>IF(A104&lt;&gt;"",SUM($E$10:E104),"")</f>
        <v>31333.333333333292</v>
      </c>
      <c r="G104" s="95">
        <f t="shared" si="17"/>
        <v>68666.666666667123</v>
      </c>
      <c r="T104" s="3">
        <f t="shared" si="18"/>
        <v>94</v>
      </c>
      <c r="U104" s="12">
        <f t="shared" si="19"/>
        <v>44019</v>
      </c>
      <c r="V104" s="95">
        <f t="shared" si="20"/>
        <v>424.18333333333391</v>
      </c>
      <c r="W104" s="95">
        <f t="shared" si="21"/>
        <v>104.51144286518736</v>
      </c>
      <c r="X104" s="95">
        <f t="shared" si="22"/>
        <v>319.67189046814656</v>
      </c>
      <c r="Y104" s="95">
        <f>IF(T104&lt;&gt;"",SUM($X$10:X104),"")</f>
        <v>29815.798185098876</v>
      </c>
      <c r="Z104" s="95">
        <f t="shared" si="23"/>
        <v>67184.201814901069</v>
      </c>
    </row>
    <row r="105" spans="1:26">
      <c r="A105" s="3">
        <f t="shared" si="12"/>
        <v>95</v>
      </c>
      <c r="B105" s="12">
        <f t="shared" si="13"/>
        <v>44050</v>
      </c>
      <c r="C105" s="95">
        <f t="shared" si="14"/>
        <v>423.74444444444504</v>
      </c>
      <c r="D105" s="95">
        <f t="shared" si="15"/>
        <v>90.411111111111708</v>
      </c>
      <c r="E105" s="95">
        <f t="shared" si="16"/>
        <v>333.33333333333331</v>
      </c>
      <c r="F105" s="95">
        <f>IF(A105&lt;&gt;"",SUM($E$10:E105),"")</f>
        <v>31666.666666666624</v>
      </c>
      <c r="G105" s="95">
        <f t="shared" si="17"/>
        <v>68333.333333333794</v>
      </c>
      <c r="T105" s="3">
        <f t="shared" si="18"/>
        <v>95</v>
      </c>
      <c r="U105" s="12">
        <f t="shared" si="19"/>
        <v>44050</v>
      </c>
      <c r="V105" s="95">
        <f t="shared" si="20"/>
        <v>423.74444444444504</v>
      </c>
      <c r="W105" s="95">
        <f t="shared" si="21"/>
        <v>104.01651763079136</v>
      </c>
      <c r="X105" s="95">
        <f t="shared" si="22"/>
        <v>319.72792681365365</v>
      </c>
      <c r="Y105" s="95">
        <f>IF(T105&lt;&gt;"",SUM($X$10:X105),"")</f>
        <v>30135.526111912532</v>
      </c>
      <c r="Z105" s="95">
        <f t="shared" si="23"/>
        <v>66864.473888087421</v>
      </c>
    </row>
    <row r="106" spans="1:26">
      <c r="A106" s="3">
        <f t="shared" si="12"/>
        <v>96</v>
      </c>
      <c r="B106" s="12">
        <f t="shared" si="13"/>
        <v>44081</v>
      </c>
      <c r="C106" s="95">
        <f t="shared" si="14"/>
        <v>423.30555555555617</v>
      </c>
      <c r="D106" s="95">
        <f t="shared" si="15"/>
        <v>89.97222222222284</v>
      </c>
      <c r="E106" s="95">
        <f t="shared" si="16"/>
        <v>333.33333333333331</v>
      </c>
      <c r="F106" s="95">
        <f>IF(A106&lt;&gt;"",SUM($E$10:E106),"")</f>
        <v>31999.999999999956</v>
      </c>
      <c r="G106" s="95">
        <f t="shared" si="17"/>
        <v>68000.000000000466</v>
      </c>
      <c r="T106" s="3">
        <f t="shared" si="18"/>
        <v>96</v>
      </c>
      <c r="U106" s="12">
        <f t="shared" si="19"/>
        <v>44081</v>
      </c>
      <c r="V106" s="95">
        <f t="shared" si="20"/>
        <v>423.30555555555617</v>
      </c>
      <c r="W106" s="95">
        <f t="shared" si="21"/>
        <v>103.52150563931016</v>
      </c>
      <c r="X106" s="95">
        <f t="shared" si="22"/>
        <v>319.78404991624598</v>
      </c>
      <c r="Y106" s="95">
        <f>IF(T106&lt;&gt;"",SUM($X$10:X106),"")</f>
        <v>30455.310161828776</v>
      </c>
      <c r="Z106" s="95">
        <f t="shared" si="23"/>
        <v>66544.68983817118</v>
      </c>
    </row>
    <row r="107" spans="1:26">
      <c r="A107" s="3">
        <f t="shared" si="12"/>
        <v>97</v>
      </c>
      <c r="B107" s="12">
        <f t="shared" si="13"/>
        <v>44111</v>
      </c>
      <c r="C107" s="95">
        <f t="shared" si="14"/>
        <v>422.86666666666724</v>
      </c>
      <c r="D107" s="95">
        <f t="shared" si="15"/>
        <v>89.533333333333957</v>
      </c>
      <c r="E107" s="95">
        <f t="shared" si="16"/>
        <v>333.33333333333331</v>
      </c>
      <c r="F107" s="95">
        <f>IF(A107&lt;&gt;"",SUM($E$10:E107),"")</f>
        <v>32333.333333333288</v>
      </c>
      <c r="G107" s="95">
        <f t="shared" si="17"/>
        <v>67666.666666667137</v>
      </c>
      <c r="T107" s="3">
        <f t="shared" si="18"/>
        <v>97</v>
      </c>
      <c r="U107" s="12">
        <f t="shared" si="19"/>
        <v>44111</v>
      </c>
      <c r="V107" s="95">
        <f t="shared" si="20"/>
        <v>422.86666666666724</v>
      </c>
      <c r="W107" s="95">
        <f t="shared" si="21"/>
        <v>103.02640675642397</v>
      </c>
      <c r="X107" s="95">
        <f t="shared" si="22"/>
        <v>319.84025991024328</v>
      </c>
      <c r="Y107" s="95">
        <f>IF(T107&lt;&gt;"",SUM($X$10:X107),"")</f>
        <v>30775.150421739021</v>
      </c>
      <c r="Z107" s="95">
        <f t="shared" si="23"/>
        <v>66224.849578260939</v>
      </c>
    </row>
    <row r="108" spans="1:26">
      <c r="A108" s="3">
        <f t="shared" si="12"/>
        <v>98</v>
      </c>
      <c r="B108" s="12">
        <f t="shared" si="13"/>
        <v>44142</v>
      </c>
      <c r="C108" s="95">
        <f t="shared" si="14"/>
        <v>422.42777777777837</v>
      </c>
      <c r="D108" s="95">
        <f t="shared" si="15"/>
        <v>89.094444444445074</v>
      </c>
      <c r="E108" s="95">
        <f t="shared" si="16"/>
        <v>333.33333333333331</v>
      </c>
      <c r="F108" s="95">
        <f>IF(A108&lt;&gt;"",SUM($E$10:E108),"")</f>
        <v>32666.666666666621</v>
      </c>
      <c r="G108" s="95">
        <f t="shared" si="17"/>
        <v>67333.333333333809</v>
      </c>
      <c r="T108" s="3">
        <f t="shared" si="18"/>
        <v>98</v>
      </c>
      <c r="U108" s="12">
        <f t="shared" si="19"/>
        <v>44142</v>
      </c>
      <c r="V108" s="95">
        <f t="shared" si="20"/>
        <v>422.42777777777837</v>
      </c>
      <c r="W108" s="95">
        <f t="shared" si="21"/>
        <v>102.53122084760497</v>
      </c>
      <c r="X108" s="95">
        <f t="shared" si="22"/>
        <v>319.8965569301734</v>
      </c>
      <c r="Y108" s="95">
        <f>IF(T108&lt;&gt;"",SUM($X$10:X108),"")</f>
        <v>31095.046978669194</v>
      </c>
      <c r="Z108" s="95">
        <f t="shared" si="23"/>
        <v>65904.953021330759</v>
      </c>
    </row>
    <row r="109" spans="1:26">
      <c r="A109" s="3">
        <f t="shared" si="12"/>
        <v>99</v>
      </c>
      <c r="B109" s="12">
        <f t="shared" si="13"/>
        <v>44172</v>
      </c>
      <c r="C109" s="95">
        <f t="shared" si="14"/>
        <v>421.98888888888951</v>
      </c>
      <c r="D109" s="95">
        <f t="shared" si="15"/>
        <v>88.655555555556191</v>
      </c>
      <c r="E109" s="95">
        <f t="shared" si="16"/>
        <v>333.33333333333331</v>
      </c>
      <c r="F109" s="95">
        <f>IF(A109&lt;&gt;"",SUM($E$10:E109),"")</f>
        <v>32999.999999999956</v>
      </c>
      <c r="G109" s="95">
        <f t="shared" si="17"/>
        <v>67000.00000000048</v>
      </c>
      <c r="T109" s="3">
        <f t="shared" si="18"/>
        <v>99</v>
      </c>
      <c r="U109" s="12">
        <f t="shared" si="19"/>
        <v>44172</v>
      </c>
      <c r="V109" s="95">
        <f t="shared" si="20"/>
        <v>421.98888888888951</v>
      </c>
      <c r="W109" s="95">
        <f t="shared" si="21"/>
        <v>102.03594777811712</v>
      </c>
      <c r="X109" s="95">
        <f t="shared" si="22"/>
        <v>319.95294111077237</v>
      </c>
      <c r="Y109" s="95">
        <f>IF(T109&lt;&gt;"",SUM($X$10:X109),"")</f>
        <v>31414.999919779966</v>
      </c>
      <c r="Z109" s="95">
        <f t="shared" si="23"/>
        <v>65585.000080219994</v>
      </c>
    </row>
    <row r="110" spans="1:26">
      <c r="A110" s="3">
        <f t="shared" si="12"/>
        <v>100</v>
      </c>
      <c r="B110" s="12">
        <f t="shared" si="13"/>
        <v>44203</v>
      </c>
      <c r="C110" s="95">
        <f t="shared" si="14"/>
        <v>421.55000000000064</v>
      </c>
      <c r="D110" s="95">
        <f t="shared" si="15"/>
        <v>88.216666666667308</v>
      </c>
      <c r="E110" s="95">
        <f t="shared" si="16"/>
        <v>333.33333333333331</v>
      </c>
      <c r="F110" s="95">
        <f>IF(A110&lt;&gt;"",SUM($E$10:E110),"")</f>
        <v>33333.333333333292</v>
      </c>
      <c r="G110" s="95">
        <f t="shared" si="17"/>
        <v>66666.666666667152</v>
      </c>
      <c r="T110" s="3">
        <f t="shared" si="18"/>
        <v>100</v>
      </c>
      <c r="U110" s="12">
        <f t="shared" si="19"/>
        <v>44203</v>
      </c>
      <c r="V110" s="95">
        <f t="shared" si="20"/>
        <v>421.55000000000064</v>
      </c>
      <c r="W110" s="95">
        <f t="shared" si="21"/>
        <v>101.54058741301579</v>
      </c>
      <c r="X110" s="95">
        <f t="shared" si="22"/>
        <v>320.00941258698487</v>
      </c>
      <c r="Y110" s="95">
        <f>IF(T110&lt;&gt;"",SUM($X$10:X110),"")</f>
        <v>31735.00933236695</v>
      </c>
      <c r="Z110" s="95">
        <f t="shared" si="23"/>
        <v>65264.990667633007</v>
      </c>
    </row>
    <row r="111" spans="1:26">
      <c r="A111" s="3">
        <f t="shared" si="12"/>
        <v>101</v>
      </c>
      <c r="B111" s="12">
        <f t="shared" si="13"/>
        <v>44234</v>
      </c>
      <c r="C111" s="95">
        <f t="shared" si="14"/>
        <v>421.11111111111177</v>
      </c>
      <c r="D111" s="95">
        <f t="shared" si="15"/>
        <v>87.777777777778425</v>
      </c>
      <c r="E111" s="95">
        <f t="shared" si="16"/>
        <v>333.33333333333331</v>
      </c>
      <c r="F111" s="95">
        <f>IF(A111&lt;&gt;"",SUM($E$10:E111),"")</f>
        <v>33666.666666666628</v>
      </c>
      <c r="G111" s="95">
        <f t="shared" si="17"/>
        <v>66333.333333333823</v>
      </c>
      <c r="T111" s="3">
        <f t="shared" si="18"/>
        <v>101</v>
      </c>
      <c r="U111" s="12">
        <f t="shared" si="19"/>
        <v>44234</v>
      </c>
      <c r="V111" s="95">
        <f t="shared" si="20"/>
        <v>421.11111111111177</v>
      </c>
      <c r="W111" s="95">
        <f t="shared" si="21"/>
        <v>101.04513961714733</v>
      </c>
      <c r="X111" s="95">
        <f t="shared" si="22"/>
        <v>320.06597149396441</v>
      </c>
      <c r="Y111" s="95">
        <f>IF(T111&lt;&gt;"",SUM($X$10:X111),"")</f>
        <v>32055.075303860915</v>
      </c>
      <c r="Z111" s="95">
        <f t="shared" si="23"/>
        <v>64944.924696139045</v>
      </c>
    </row>
    <row r="112" spans="1:26">
      <c r="A112" s="3">
        <f t="shared" si="12"/>
        <v>102</v>
      </c>
      <c r="B112" s="12">
        <f t="shared" si="13"/>
        <v>44262</v>
      </c>
      <c r="C112" s="95">
        <f t="shared" si="14"/>
        <v>420.67222222222284</v>
      </c>
      <c r="D112" s="95">
        <f t="shared" si="15"/>
        <v>87.338888888889542</v>
      </c>
      <c r="E112" s="95">
        <f t="shared" si="16"/>
        <v>333.33333333333331</v>
      </c>
      <c r="F112" s="95">
        <f>IF(A112&lt;&gt;"",SUM($E$10:E112),"")</f>
        <v>33999.999999999964</v>
      </c>
      <c r="G112" s="95">
        <f t="shared" si="17"/>
        <v>66000.000000000495</v>
      </c>
      <c r="T112" s="3">
        <f t="shared" si="18"/>
        <v>102</v>
      </c>
      <c r="U112" s="12">
        <f t="shared" si="19"/>
        <v>44262</v>
      </c>
      <c r="V112" s="95">
        <f t="shared" si="20"/>
        <v>420.67222222222284</v>
      </c>
      <c r="W112" s="95">
        <f t="shared" si="21"/>
        <v>100.54960425514898</v>
      </c>
      <c r="X112" s="95">
        <f t="shared" si="22"/>
        <v>320.12261796707389</v>
      </c>
      <c r="Y112" s="95">
        <f>IF(T112&lt;&gt;"",SUM($X$10:X112),"")</f>
        <v>32375.197921827988</v>
      </c>
      <c r="Z112" s="95">
        <f t="shared" si="23"/>
        <v>64624.802078171968</v>
      </c>
    </row>
    <row r="113" spans="1:26">
      <c r="A113" s="3">
        <f t="shared" si="12"/>
        <v>103</v>
      </c>
      <c r="B113" s="12">
        <f t="shared" si="13"/>
        <v>44293</v>
      </c>
      <c r="C113" s="95">
        <f t="shared" si="14"/>
        <v>420.23333333333397</v>
      </c>
      <c r="D113" s="95">
        <f t="shared" si="15"/>
        <v>86.900000000000659</v>
      </c>
      <c r="E113" s="95">
        <f t="shared" si="16"/>
        <v>333.33333333333331</v>
      </c>
      <c r="F113" s="95">
        <f>IF(A113&lt;&gt;"",SUM($E$10:E113),"")</f>
        <v>34333.333333333299</v>
      </c>
      <c r="G113" s="95">
        <f t="shared" si="17"/>
        <v>65666.666666667166</v>
      </c>
      <c r="T113" s="3">
        <f t="shared" si="18"/>
        <v>103</v>
      </c>
      <c r="U113" s="12">
        <f t="shared" si="19"/>
        <v>44293</v>
      </c>
      <c r="V113" s="95">
        <f t="shared" si="20"/>
        <v>420.23333333333397</v>
      </c>
      <c r="W113" s="95">
        <f t="shared" si="21"/>
        <v>100.05398119144827</v>
      </c>
      <c r="X113" s="95">
        <f t="shared" si="22"/>
        <v>320.17935214188572</v>
      </c>
      <c r="Y113" s="95">
        <f>IF(T113&lt;&gt;"",SUM($X$10:X113),"")</f>
        <v>32695.377273969872</v>
      </c>
      <c r="Z113" s="95">
        <f t="shared" si="23"/>
        <v>64304.62272603008</v>
      </c>
    </row>
    <row r="114" spans="1:26">
      <c r="A114" s="3">
        <f t="shared" si="12"/>
        <v>104</v>
      </c>
      <c r="B114" s="12">
        <f t="shared" si="13"/>
        <v>44323</v>
      </c>
      <c r="C114" s="95">
        <f t="shared" si="14"/>
        <v>419.79444444444511</v>
      </c>
      <c r="D114" s="95">
        <f t="shared" si="15"/>
        <v>86.461111111111776</v>
      </c>
      <c r="E114" s="95">
        <f t="shared" si="16"/>
        <v>333.33333333333331</v>
      </c>
      <c r="F114" s="95">
        <f>IF(A114&lt;&gt;"",SUM($E$10:E114),"")</f>
        <v>34666.666666666635</v>
      </c>
      <c r="G114" s="95">
        <f t="shared" si="17"/>
        <v>65333.333333333831</v>
      </c>
      <c r="T114" s="3">
        <f t="shared" si="18"/>
        <v>104</v>
      </c>
      <c r="U114" s="12">
        <f t="shared" si="19"/>
        <v>44323</v>
      </c>
      <c r="V114" s="95">
        <f t="shared" si="20"/>
        <v>419.79444444444511</v>
      </c>
      <c r="W114" s="95">
        <f t="shared" si="21"/>
        <v>99.558270290262939</v>
      </c>
      <c r="X114" s="95">
        <f t="shared" si="22"/>
        <v>320.23617415418215</v>
      </c>
      <c r="Y114" s="95">
        <f>IF(T114&lt;&gt;"",SUM($X$10:X114),"")</f>
        <v>33015.613448124052</v>
      </c>
      <c r="Z114" s="95">
        <f t="shared" si="23"/>
        <v>63984.386551875898</v>
      </c>
    </row>
    <row r="115" spans="1:26">
      <c r="A115" s="3">
        <f t="shared" si="12"/>
        <v>105</v>
      </c>
      <c r="B115" s="12">
        <f t="shared" si="13"/>
        <v>44354</v>
      </c>
      <c r="C115" s="95">
        <f t="shared" si="14"/>
        <v>419.35555555555618</v>
      </c>
      <c r="D115" s="95">
        <f t="shared" si="15"/>
        <v>86.022222222222879</v>
      </c>
      <c r="E115" s="95">
        <f t="shared" si="16"/>
        <v>333.33333333333331</v>
      </c>
      <c r="F115" s="95">
        <f>IF(A115&lt;&gt;"",SUM($E$10:E115),"")</f>
        <v>34999.999999999971</v>
      </c>
      <c r="G115" s="95">
        <f t="shared" si="17"/>
        <v>65000.000000000495</v>
      </c>
      <c r="T115" s="3">
        <f t="shared" si="18"/>
        <v>105</v>
      </c>
      <c r="U115" s="12">
        <f t="shared" si="19"/>
        <v>44354</v>
      </c>
      <c r="V115" s="95">
        <f t="shared" si="20"/>
        <v>419.35555555555618</v>
      </c>
      <c r="W115" s="95">
        <f t="shared" si="21"/>
        <v>99.062471415600442</v>
      </c>
      <c r="X115" s="95">
        <f t="shared" si="22"/>
        <v>320.29308413995574</v>
      </c>
      <c r="Y115" s="95">
        <f>IF(T115&lt;&gt;"",SUM($X$10:X115),"")</f>
        <v>33335.906532264009</v>
      </c>
      <c r="Z115" s="95">
        <f t="shared" si="23"/>
        <v>63664.09346773594</v>
      </c>
    </row>
    <row r="116" spans="1:26">
      <c r="A116" s="3">
        <f t="shared" si="12"/>
        <v>106</v>
      </c>
      <c r="B116" s="12">
        <f t="shared" si="13"/>
        <v>44384</v>
      </c>
      <c r="C116" s="95">
        <f t="shared" si="14"/>
        <v>418.91666666666731</v>
      </c>
      <c r="D116" s="95">
        <f t="shared" si="15"/>
        <v>85.583333333333982</v>
      </c>
      <c r="E116" s="95">
        <f t="shared" si="16"/>
        <v>333.33333333333331</v>
      </c>
      <c r="F116" s="95">
        <f>IF(A116&lt;&gt;"",SUM($E$10:E116),"")</f>
        <v>35333.333333333307</v>
      </c>
      <c r="G116" s="95">
        <f t="shared" si="17"/>
        <v>64666.666666667159</v>
      </c>
      <c r="T116" s="3">
        <f t="shared" si="18"/>
        <v>106</v>
      </c>
      <c r="U116" s="12">
        <f t="shared" si="19"/>
        <v>44384</v>
      </c>
      <c r="V116" s="95">
        <f t="shared" si="20"/>
        <v>418.91666666666731</v>
      </c>
      <c r="W116" s="95">
        <f t="shared" si="21"/>
        <v>98.566584431257709</v>
      </c>
      <c r="X116" s="95">
        <f t="shared" si="22"/>
        <v>320.35008223540962</v>
      </c>
      <c r="Y116" s="95">
        <f>IF(T116&lt;&gt;"",SUM($X$10:X116),"")</f>
        <v>33656.25661449942</v>
      </c>
      <c r="Z116" s="95">
        <f t="shared" si="23"/>
        <v>63343.743385500529</v>
      </c>
    </row>
    <row r="117" spans="1:26">
      <c r="A117" s="3">
        <f t="shared" si="12"/>
        <v>107</v>
      </c>
      <c r="B117" s="12">
        <f t="shared" si="13"/>
        <v>44415</v>
      </c>
      <c r="C117" s="95">
        <f t="shared" si="14"/>
        <v>418.47777777777844</v>
      </c>
      <c r="D117" s="95">
        <f t="shared" si="15"/>
        <v>85.144444444445099</v>
      </c>
      <c r="E117" s="95">
        <f t="shared" si="16"/>
        <v>333.33333333333331</v>
      </c>
      <c r="F117" s="95">
        <f>IF(A117&lt;&gt;"",SUM($E$10:E117),"")</f>
        <v>35666.666666666642</v>
      </c>
      <c r="G117" s="95">
        <f t="shared" si="17"/>
        <v>64333.333333333823</v>
      </c>
      <c r="T117" s="3">
        <f t="shared" si="18"/>
        <v>107</v>
      </c>
      <c r="U117" s="12">
        <f t="shared" si="19"/>
        <v>44415</v>
      </c>
      <c r="V117" s="95">
        <f t="shared" si="20"/>
        <v>418.47777777777844</v>
      </c>
      <c r="W117" s="95">
        <f t="shared" si="21"/>
        <v>98.070609200820812</v>
      </c>
      <c r="X117" s="95">
        <f t="shared" si="22"/>
        <v>320.40716857695764</v>
      </c>
      <c r="Y117" s="95">
        <f>IF(T117&lt;&gt;"",SUM($X$10:X117),"")</f>
        <v>33976.663783076379</v>
      </c>
      <c r="Z117" s="95">
        <f t="shared" si="23"/>
        <v>63023.33621692357</v>
      </c>
    </row>
    <row r="118" spans="1:26">
      <c r="A118" s="3">
        <f t="shared" si="12"/>
        <v>108</v>
      </c>
      <c r="B118" s="12">
        <f t="shared" si="13"/>
        <v>44446</v>
      </c>
      <c r="C118" s="95">
        <f t="shared" si="14"/>
        <v>418.03888888888952</v>
      </c>
      <c r="D118" s="95">
        <f t="shared" si="15"/>
        <v>84.705555555556202</v>
      </c>
      <c r="E118" s="95">
        <f t="shared" si="16"/>
        <v>333.33333333333331</v>
      </c>
      <c r="F118" s="95">
        <f>IF(A118&lt;&gt;"",SUM($E$10:E118),"")</f>
        <v>35999.999999999978</v>
      </c>
      <c r="G118" s="95">
        <f t="shared" si="17"/>
        <v>64000.000000000487</v>
      </c>
      <c r="T118" s="3">
        <f t="shared" si="18"/>
        <v>108</v>
      </c>
      <c r="U118" s="12">
        <f t="shared" si="19"/>
        <v>44446</v>
      </c>
      <c r="V118" s="95">
        <f t="shared" si="20"/>
        <v>418.03888888888952</v>
      </c>
      <c r="W118" s="95">
        <f t="shared" si="21"/>
        <v>97.574545587664574</v>
      </c>
      <c r="X118" s="95">
        <f t="shared" si="22"/>
        <v>320.46434330122497</v>
      </c>
      <c r="Y118" s="95">
        <f>IF(T118&lt;&gt;"",SUM($X$10:X118),"")</f>
        <v>34297.128126377604</v>
      </c>
      <c r="Z118" s="95">
        <f t="shared" si="23"/>
        <v>62702.871873622345</v>
      </c>
    </row>
    <row r="119" spans="1:26">
      <c r="A119" s="3">
        <f t="shared" si="12"/>
        <v>109</v>
      </c>
      <c r="B119" s="12">
        <f t="shared" si="13"/>
        <v>44476</v>
      </c>
      <c r="C119" s="95">
        <f t="shared" si="14"/>
        <v>417.60000000000059</v>
      </c>
      <c r="D119" s="95">
        <f t="shared" si="15"/>
        <v>84.266666666667305</v>
      </c>
      <c r="E119" s="95">
        <f t="shared" si="16"/>
        <v>333.33333333333331</v>
      </c>
      <c r="F119" s="95">
        <f>IF(A119&lt;&gt;"",SUM($E$10:E119),"")</f>
        <v>36333.333333333314</v>
      </c>
      <c r="G119" s="95">
        <f t="shared" si="17"/>
        <v>63666.666666667152</v>
      </c>
      <c r="T119" s="3">
        <f t="shared" si="18"/>
        <v>109</v>
      </c>
      <c r="U119" s="12">
        <f t="shared" si="19"/>
        <v>44476</v>
      </c>
      <c r="V119" s="95">
        <f t="shared" si="20"/>
        <v>417.60000000000059</v>
      </c>
      <c r="W119" s="95">
        <f t="shared" si="21"/>
        <v>97.078393454952348</v>
      </c>
      <c r="X119" s="95">
        <f t="shared" si="22"/>
        <v>320.52160654504826</v>
      </c>
      <c r="Y119" s="95">
        <f>IF(T119&lt;&gt;"",SUM($X$10:X119),"")</f>
        <v>34617.649732922655</v>
      </c>
      <c r="Z119" s="95">
        <f t="shared" si="23"/>
        <v>62382.350267077294</v>
      </c>
    </row>
    <row r="120" spans="1:26">
      <c r="A120" s="3">
        <f t="shared" si="12"/>
        <v>110</v>
      </c>
      <c r="B120" s="12">
        <f t="shared" si="13"/>
        <v>44507</v>
      </c>
      <c r="C120" s="95">
        <f t="shared" si="14"/>
        <v>417.16111111111172</v>
      </c>
      <c r="D120" s="95">
        <f t="shared" si="15"/>
        <v>83.827777777778422</v>
      </c>
      <c r="E120" s="95">
        <f t="shared" si="16"/>
        <v>333.33333333333331</v>
      </c>
      <c r="F120" s="95">
        <f>IF(A120&lt;&gt;"",SUM($E$10:E120),"")</f>
        <v>36666.66666666665</v>
      </c>
      <c r="G120" s="95">
        <f t="shared" si="17"/>
        <v>63333.333333333816</v>
      </c>
      <c r="T120" s="3">
        <f t="shared" si="18"/>
        <v>110</v>
      </c>
      <c r="U120" s="12">
        <f t="shared" si="19"/>
        <v>44507</v>
      </c>
      <c r="V120" s="95">
        <f t="shared" si="20"/>
        <v>417.16111111111172</v>
      </c>
      <c r="W120" s="95">
        <f t="shared" si="21"/>
        <v>96.58215266563559</v>
      </c>
      <c r="X120" s="95">
        <f t="shared" si="22"/>
        <v>320.57895844547613</v>
      </c>
      <c r="Y120" s="95">
        <f>IF(T120&lt;&gt;"",SUM($X$10:X120),"")</f>
        <v>34938.228691368131</v>
      </c>
      <c r="Z120" s="95">
        <f t="shared" si="23"/>
        <v>62061.771308631818</v>
      </c>
    </row>
    <row r="121" spans="1:26">
      <c r="A121" s="3">
        <f t="shared" si="12"/>
        <v>111</v>
      </c>
      <c r="B121" s="12">
        <f t="shared" si="13"/>
        <v>44537</v>
      </c>
      <c r="C121" s="95">
        <f t="shared" si="14"/>
        <v>416.72222222222285</v>
      </c>
      <c r="D121" s="95">
        <f t="shared" si="15"/>
        <v>83.388888888889525</v>
      </c>
      <c r="E121" s="95">
        <f t="shared" si="16"/>
        <v>333.33333333333331</v>
      </c>
      <c r="F121" s="95">
        <f>IF(A121&lt;&gt;"",SUM($E$10:E121),"")</f>
        <v>36999.999999999985</v>
      </c>
      <c r="G121" s="95">
        <f t="shared" si="17"/>
        <v>63000.00000000048</v>
      </c>
      <c r="T121" s="3">
        <f t="shared" si="18"/>
        <v>111</v>
      </c>
      <c r="U121" s="12">
        <f t="shared" si="19"/>
        <v>44537</v>
      </c>
      <c r="V121" s="95">
        <f t="shared" si="20"/>
        <v>416.72222222222285</v>
      </c>
      <c r="W121" s="95">
        <f t="shared" si="21"/>
        <v>96.085823082453601</v>
      </c>
      <c r="X121" s="95">
        <f t="shared" si="22"/>
        <v>320.63639913976925</v>
      </c>
      <c r="Y121" s="95">
        <f>IF(T121&lt;&gt;"",SUM($X$10:X121),"")</f>
        <v>35258.865090507898</v>
      </c>
      <c r="Z121" s="95">
        <f t="shared" si="23"/>
        <v>61741.134909492052</v>
      </c>
    </row>
    <row r="122" spans="1:26">
      <c r="A122" s="3">
        <f t="shared" si="12"/>
        <v>112</v>
      </c>
      <c r="B122" s="12">
        <f t="shared" si="13"/>
        <v>44568</v>
      </c>
      <c r="C122" s="95">
        <f t="shared" si="14"/>
        <v>416.28333333333399</v>
      </c>
      <c r="D122" s="95">
        <f t="shared" si="15"/>
        <v>82.950000000000642</v>
      </c>
      <c r="E122" s="95">
        <f t="shared" si="16"/>
        <v>333.33333333333331</v>
      </c>
      <c r="F122" s="95">
        <f>IF(A122&lt;&gt;"",SUM($E$10:E122),"")</f>
        <v>37333.333333333321</v>
      </c>
      <c r="G122" s="95">
        <f t="shared" si="17"/>
        <v>62666.666666667144</v>
      </c>
      <c r="T122" s="3">
        <f t="shared" si="18"/>
        <v>112</v>
      </c>
      <c r="U122" s="12">
        <f t="shared" si="19"/>
        <v>44568</v>
      </c>
      <c r="V122" s="95">
        <f t="shared" si="20"/>
        <v>416.28333333333399</v>
      </c>
      <c r="W122" s="95">
        <f t="shared" si="21"/>
        <v>95.589404567933158</v>
      </c>
      <c r="X122" s="95">
        <f t="shared" si="22"/>
        <v>320.69392876540081</v>
      </c>
      <c r="Y122" s="95">
        <f>IF(T122&lt;&gt;"",SUM($X$10:X122),"")</f>
        <v>35579.5590192733</v>
      </c>
      <c r="Z122" s="95">
        <f t="shared" si="23"/>
        <v>61420.440980726649</v>
      </c>
    </row>
    <row r="123" spans="1:26">
      <c r="A123" s="3">
        <f t="shared" si="12"/>
        <v>113</v>
      </c>
      <c r="B123" s="12">
        <f t="shared" si="13"/>
        <v>44599</v>
      </c>
      <c r="C123" s="95">
        <f t="shared" si="14"/>
        <v>415.84444444444506</v>
      </c>
      <c r="D123" s="95">
        <f t="shared" si="15"/>
        <v>82.511111111111745</v>
      </c>
      <c r="E123" s="95">
        <f t="shared" si="16"/>
        <v>333.33333333333331</v>
      </c>
      <c r="F123" s="95">
        <f>IF(A123&lt;&gt;"",SUM($E$10:E123),"")</f>
        <v>37666.666666666657</v>
      </c>
      <c r="G123" s="95">
        <f t="shared" si="17"/>
        <v>62333.333333333809</v>
      </c>
      <c r="T123" s="3">
        <f t="shared" si="18"/>
        <v>113</v>
      </c>
      <c r="U123" s="12">
        <f t="shared" si="19"/>
        <v>44599</v>
      </c>
      <c r="V123" s="95">
        <f t="shared" si="20"/>
        <v>415.84444444444506</v>
      </c>
      <c r="W123" s="95">
        <f t="shared" si="21"/>
        <v>95.09289698438819</v>
      </c>
      <c r="X123" s="95">
        <f t="shared" si="22"/>
        <v>320.75154746005688</v>
      </c>
      <c r="Y123" s="95">
        <f>IF(T123&lt;&gt;"",SUM($X$10:X123),"")</f>
        <v>35900.310566733358</v>
      </c>
      <c r="Z123" s="95">
        <f t="shared" si="23"/>
        <v>61099.689433266591</v>
      </c>
    </row>
    <row r="124" spans="1:26">
      <c r="A124" s="3">
        <f t="shared" si="12"/>
        <v>114</v>
      </c>
      <c r="B124" s="12">
        <f t="shared" si="13"/>
        <v>44627</v>
      </c>
      <c r="C124" s="95">
        <f t="shared" si="14"/>
        <v>415.40555555555613</v>
      </c>
      <c r="D124" s="95">
        <f t="shared" si="15"/>
        <v>82.072222222222848</v>
      </c>
      <c r="E124" s="95">
        <f t="shared" si="16"/>
        <v>333.33333333333331</v>
      </c>
      <c r="F124" s="95">
        <f>IF(A124&lt;&gt;"",SUM($E$10:E124),"")</f>
        <v>37999.999999999993</v>
      </c>
      <c r="G124" s="95">
        <f t="shared" si="17"/>
        <v>62000.000000000473</v>
      </c>
      <c r="T124" s="3">
        <f t="shared" si="18"/>
        <v>114</v>
      </c>
      <c r="U124" s="12">
        <f t="shared" si="19"/>
        <v>44627</v>
      </c>
      <c r="V124" s="95">
        <f t="shared" si="20"/>
        <v>415.40555555555613</v>
      </c>
      <c r="W124" s="95">
        <f t="shared" si="21"/>
        <v>94.596300193919461</v>
      </c>
      <c r="X124" s="95">
        <f t="shared" si="22"/>
        <v>320.8092553616367</v>
      </c>
      <c r="Y124" s="95">
        <f>IF(T124&lt;&gt;"",SUM($X$10:X124),"")</f>
        <v>36221.119822094995</v>
      </c>
      <c r="Z124" s="95">
        <f t="shared" si="23"/>
        <v>60778.880177904954</v>
      </c>
    </row>
    <row r="125" spans="1:26">
      <c r="A125" s="3">
        <f t="shared" si="12"/>
        <v>115</v>
      </c>
      <c r="B125" s="12">
        <f t="shared" si="13"/>
        <v>44658</v>
      </c>
      <c r="C125" s="95">
        <f t="shared" si="14"/>
        <v>414.96666666666727</v>
      </c>
      <c r="D125" s="95">
        <f t="shared" si="15"/>
        <v>81.633333333333965</v>
      </c>
      <c r="E125" s="95">
        <f t="shared" si="16"/>
        <v>333.33333333333331</v>
      </c>
      <c r="F125" s="95">
        <f>IF(A125&lt;&gt;"",SUM($E$10:E125),"")</f>
        <v>38333.333333333328</v>
      </c>
      <c r="G125" s="95">
        <f t="shared" si="17"/>
        <v>61666.666666667137</v>
      </c>
      <c r="T125" s="3">
        <f t="shared" si="18"/>
        <v>115</v>
      </c>
      <c r="U125" s="12">
        <f t="shared" si="19"/>
        <v>44658</v>
      </c>
      <c r="V125" s="95">
        <f t="shared" si="20"/>
        <v>414.96666666666727</v>
      </c>
      <c r="W125" s="95">
        <f t="shared" si="21"/>
        <v>94.099614058414261</v>
      </c>
      <c r="X125" s="95">
        <f t="shared" si="22"/>
        <v>320.867052608253</v>
      </c>
      <c r="Y125" s="95">
        <f>IF(T125&lt;&gt;"",SUM($X$10:X125),"")</f>
        <v>36541.986874703245</v>
      </c>
      <c r="Z125" s="95">
        <f t="shared" si="23"/>
        <v>60458.013125296704</v>
      </c>
    </row>
    <row r="126" spans="1:26">
      <c r="A126" s="3">
        <f t="shared" si="12"/>
        <v>116</v>
      </c>
      <c r="B126" s="12">
        <f t="shared" si="13"/>
        <v>44688</v>
      </c>
      <c r="C126" s="95">
        <f t="shared" si="14"/>
        <v>414.5277777777784</v>
      </c>
      <c r="D126" s="95">
        <f t="shared" si="15"/>
        <v>81.194444444445068</v>
      </c>
      <c r="E126" s="95">
        <f t="shared" si="16"/>
        <v>333.33333333333331</v>
      </c>
      <c r="F126" s="95">
        <f>IF(A126&lt;&gt;"",SUM($E$10:E126),"")</f>
        <v>38666.666666666664</v>
      </c>
      <c r="G126" s="95">
        <f t="shared" si="17"/>
        <v>61333.333333333801</v>
      </c>
      <c r="T126" s="3">
        <f t="shared" si="18"/>
        <v>116</v>
      </c>
      <c r="U126" s="12">
        <f t="shared" si="19"/>
        <v>44688</v>
      </c>
      <c r="V126" s="95">
        <f t="shared" si="20"/>
        <v>414.5277777777784</v>
      </c>
      <c r="W126" s="95">
        <f t="shared" si="21"/>
        <v>93.602838439546019</v>
      </c>
      <c r="X126" s="95">
        <f t="shared" si="22"/>
        <v>320.92493933823238</v>
      </c>
      <c r="Y126" s="95">
        <f>IF(T126&lt;&gt;"",SUM($X$10:X126),"")</f>
        <v>36862.911814041479</v>
      </c>
      <c r="Z126" s="95">
        <f t="shared" si="23"/>
        <v>60137.08818595847</v>
      </c>
    </row>
    <row r="127" spans="1:26">
      <c r="A127" s="3">
        <f t="shared" si="12"/>
        <v>117</v>
      </c>
      <c r="B127" s="12">
        <f t="shared" si="13"/>
        <v>44719</v>
      </c>
      <c r="C127" s="95">
        <f t="shared" si="14"/>
        <v>414.08888888888947</v>
      </c>
      <c r="D127" s="95">
        <f t="shared" si="15"/>
        <v>80.755555555556171</v>
      </c>
      <c r="E127" s="95">
        <f t="shared" si="16"/>
        <v>333.33333333333331</v>
      </c>
      <c r="F127" s="95">
        <f>IF(A127&lt;&gt;"",SUM($E$10:E127),"")</f>
        <v>39000</v>
      </c>
      <c r="G127" s="95">
        <f t="shared" si="17"/>
        <v>61000.000000000466</v>
      </c>
      <c r="T127" s="3">
        <f t="shared" si="18"/>
        <v>117</v>
      </c>
      <c r="U127" s="12">
        <f t="shared" si="19"/>
        <v>44719</v>
      </c>
      <c r="V127" s="95">
        <f t="shared" si="20"/>
        <v>414.08888888888947</v>
      </c>
      <c r="W127" s="95">
        <f t="shared" si="21"/>
        <v>93.105973198774024</v>
      </c>
      <c r="X127" s="95">
        <f t="shared" si="22"/>
        <v>320.98291569011542</v>
      </c>
      <c r="Y127" s="95">
        <f>IF(T127&lt;&gt;"",SUM($X$10:X127),"")</f>
        <v>37183.894729731597</v>
      </c>
      <c r="Z127" s="95">
        <f t="shared" si="23"/>
        <v>59816.105270268352</v>
      </c>
    </row>
    <row r="128" spans="1:26">
      <c r="A128" s="3">
        <f t="shared" si="12"/>
        <v>118</v>
      </c>
      <c r="B128" s="12">
        <f t="shared" si="13"/>
        <v>44749</v>
      </c>
      <c r="C128" s="95">
        <f t="shared" si="14"/>
        <v>413.6500000000006</v>
      </c>
      <c r="D128" s="95">
        <f t="shared" si="15"/>
        <v>80.316666666667288</v>
      </c>
      <c r="E128" s="95">
        <f t="shared" si="16"/>
        <v>333.33333333333331</v>
      </c>
      <c r="F128" s="95">
        <f>IF(A128&lt;&gt;"",SUM($E$10:E128),"")</f>
        <v>39333.333333333336</v>
      </c>
      <c r="G128" s="95">
        <f t="shared" si="17"/>
        <v>60666.66666666713</v>
      </c>
      <c r="T128" s="3">
        <f t="shared" si="18"/>
        <v>118</v>
      </c>
      <c r="U128" s="12">
        <f t="shared" si="19"/>
        <v>44749</v>
      </c>
      <c r="V128" s="95">
        <f t="shared" si="20"/>
        <v>413.6500000000006</v>
      </c>
      <c r="W128" s="95">
        <f t="shared" si="21"/>
        <v>92.609018197343033</v>
      </c>
      <c r="X128" s="95">
        <f t="shared" si="22"/>
        <v>321.0409818026576</v>
      </c>
      <c r="Y128" s="95">
        <f>IF(T128&lt;&gt;"",SUM($X$10:X128),"")</f>
        <v>37504.935711534257</v>
      </c>
      <c r="Z128" s="95">
        <f t="shared" si="23"/>
        <v>59495.064288465692</v>
      </c>
    </row>
    <row r="129" spans="1:26">
      <c r="A129" s="3">
        <f t="shared" si="12"/>
        <v>119</v>
      </c>
      <c r="B129" s="12">
        <f t="shared" si="13"/>
        <v>44780</v>
      </c>
      <c r="C129" s="95">
        <f t="shared" si="14"/>
        <v>413.21111111111168</v>
      </c>
      <c r="D129" s="95">
        <f t="shared" si="15"/>
        <v>79.877777777778391</v>
      </c>
      <c r="E129" s="95">
        <f t="shared" si="16"/>
        <v>333.33333333333331</v>
      </c>
      <c r="F129" s="95">
        <f>IF(A129&lt;&gt;"",SUM($E$10:E129),"")</f>
        <v>39666.666666666672</v>
      </c>
      <c r="G129" s="95">
        <f t="shared" si="17"/>
        <v>60333.333333333794</v>
      </c>
      <c r="T129" s="3">
        <f t="shared" si="18"/>
        <v>119</v>
      </c>
      <c r="U129" s="12">
        <f t="shared" si="19"/>
        <v>44780</v>
      </c>
      <c r="V129" s="95">
        <f t="shared" si="20"/>
        <v>413.21111111111168</v>
      </c>
      <c r="W129" s="95">
        <f t="shared" si="21"/>
        <v>92.111973296283026</v>
      </c>
      <c r="X129" s="95">
        <f t="shared" si="22"/>
        <v>321.09913781482862</v>
      </c>
      <c r="Y129" s="95">
        <f>IF(T129&lt;&gt;"",SUM($X$10:X129),"")</f>
        <v>37826.034849349089</v>
      </c>
      <c r="Z129" s="95">
        <f t="shared" si="23"/>
        <v>59173.96515065086</v>
      </c>
    </row>
    <row r="130" spans="1:26">
      <c r="A130" s="3">
        <f t="shared" si="12"/>
        <v>120</v>
      </c>
      <c r="B130" s="12">
        <f t="shared" si="13"/>
        <v>44811</v>
      </c>
      <c r="C130" s="95">
        <f t="shared" si="14"/>
        <v>412.77222222222281</v>
      </c>
      <c r="D130" s="95">
        <f t="shared" si="15"/>
        <v>79.438888888889494</v>
      </c>
      <c r="E130" s="95">
        <f t="shared" si="16"/>
        <v>333.33333333333331</v>
      </c>
      <c r="F130" s="95">
        <f>IF(A130&lt;&gt;"",SUM($E$10:E130),"")</f>
        <v>40000.000000000007</v>
      </c>
      <c r="G130" s="95">
        <f t="shared" si="17"/>
        <v>60000.000000000458</v>
      </c>
      <c r="T130" s="3">
        <f t="shared" si="18"/>
        <v>120</v>
      </c>
      <c r="U130" s="12">
        <f t="shared" si="19"/>
        <v>44811</v>
      </c>
      <c r="V130" s="95">
        <f t="shared" si="20"/>
        <v>412.77222222222281</v>
      </c>
      <c r="W130" s="95">
        <f t="shared" si="21"/>
        <v>91.614838356408796</v>
      </c>
      <c r="X130" s="95">
        <f t="shared" si="22"/>
        <v>321.15738386581404</v>
      </c>
      <c r="Y130" s="95">
        <f>IF(T130&lt;&gt;"",SUM($X$10:X130),"")</f>
        <v>38147.192233214904</v>
      </c>
      <c r="Z130" s="95">
        <f t="shared" si="23"/>
        <v>58852.807766785045</v>
      </c>
    </row>
    <row r="131" spans="1:26">
      <c r="A131" s="3">
        <f t="shared" si="12"/>
        <v>121</v>
      </c>
      <c r="B131" s="12">
        <f t="shared" si="13"/>
        <v>44841</v>
      </c>
      <c r="C131" s="95">
        <f t="shared" si="14"/>
        <v>412.33333333333394</v>
      </c>
      <c r="D131" s="95">
        <f t="shared" si="15"/>
        <v>79.000000000000611</v>
      </c>
      <c r="E131" s="95">
        <f t="shared" si="16"/>
        <v>333.33333333333331</v>
      </c>
      <c r="F131" s="95">
        <f>IF(A131&lt;&gt;"",SUM($E$10:E131),"")</f>
        <v>40333.333333333343</v>
      </c>
      <c r="G131" s="95">
        <f t="shared" si="17"/>
        <v>59666.666666667123</v>
      </c>
      <c r="T131" s="3">
        <f t="shared" si="18"/>
        <v>121</v>
      </c>
      <c r="U131" s="12">
        <f t="shared" si="19"/>
        <v>44841</v>
      </c>
      <c r="V131" s="95">
        <f t="shared" si="20"/>
        <v>412.33333333333394</v>
      </c>
      <c r="W131" s="95">
        <f t="shared" si="21"/>
        <v>91.117613238319677</v>
      </c>
      <c r="X131" s="95">
        <f t="shared" si="22"/>
        <v>321.21572009501426</v>
      </c>
      <c r="Y131" s="95">
        <f>IF(T131&lt;&gt;"",SUM($X$10:X131),"")</f>
        <v>38468.407953309921</v>
      </c>
      <c r="Z131" s="95">
        <f t="shared" si="23"/>
        <v>58531.592046690028</v>
      </c>
    </row>
    <row r="132" spans="1:26">
      <c r="A132" s="3">
        <f t="shared" si="12"/>
        <v>122</v>
      </c>
      <c r="B132" s="12">
        <f t="shared" si="13"/>
        <v>44872</v>
      </c>
      <c r="C132" s="95">
        <f t="shared" si="14"/>
        <v>411.89444444444501</v>
      </c>
      <c r="D132" s="95">
        <f t="shared" si="15"/>
        <v>78.561111111111714</v>
      </c>
      <c r="E132" s="95">
        <f t="shared" si="16"/>
        <v>333.33333333333331</v>
      </c>
      <c r="F132" s="95">
        <f>IF(A132&lt;&gt;"",SUM($E$10:E132),"")</f>
        <v>40666.666666666679</v>
      </c>
      <c r="G132" s="95">
        <f t="shared" si="17"/>
        <v>59333.333333333787</v>
      </c>
      <c r="T132" s="3">
        <f t="shared" si="18"/>
        <v>122</v>
      </c>
      <c r="U132" s="12">
        <f t="shared" si="19"/>
        <v>44872</v>
      </c>
      <c r="V132" s="95">
        <f t="shared" si="20"/>
        <v>411.89444444444501</v>
      </c>
      <c r="W132" s="95">
        <f t="shared" si="21"/>
        <v>90.620297802399151</v>
      </c>
      <c r="X132" s="95">
        <f t="shared" si="22"/>
        <v>321.27414664204588</v>
      </c>
      <c r="Y132" s="95">
        <f>IF(T132&lt;&gt;"",SUM($X$10:X132),"")</f>
        <v>38789.68209995197</v>
      </c>
      <c r="Z132" s="95">
        <f t="shared" si="23"/>
        <v>58210.317900047979</v>
      </c>
    </row>
    <row r="133" spans="1:26">
      <c r="A133" s="3">
        <f t="shared" si="12"/>
        <v>123</v>
      </c>
      <c r="B133" s="12">
        <f t="shared" si="13"/>
        <v>44902</v>
      </c>
      <c r="C133" s="95">
        <f t="shared" si="14"/>
        <v>411.45555555555615</v>
      </c>
      <c r="D133" s="95">
        <f t="shared" si="15"/>
        <v>78.122222222222817</v>
      </c>
      <c r="E133" s="95">
        <f t="shared" si="16"/>
        <v>333.33333333333331</v>
      </c>
      <c r="F133" s="95">
        <f>IF(A133&lt;&gt;"",SUM($E$10:E133),"")</f>
        <v>41000.000000000015</v>
      </c>
      <c r="G133" s="95">
        <f t="shared" si="17"/>
        <v>59000.000000000451</v>
      </c>
      <c r="T133" s="3">
        <f t="shared" si="18"/>
        <v>123</v>
      </c>
      <c r="U133" s="12">
        <f t="shared" si="19"/>
        <v>44902</v>
      </c>
      <c r="V133" s="95">
        <f t="shared" si="20"/>
        <v>411.45555555555615</v>
      </c>
      <c r="W133" s="95">
        <f t="shared" si="21"/>
        <v>90.122891908814537</v>
      </c>
      <c r="X133" s="95">
        <f t="shared" si="22"/>
        <v>321.33266364674159</v>
      </c>
      <c r="Y133" s="95">
        <f>IF(T133&lt;&gt;"",SUM($X$10:X133),"")</f>
        <v>39111.014763598709</v>
      </c>
      <c r="Z133" s="95">
        <f t="shared" si="23"/>
        <v>57888.98523640124</v>
      </c>
    </row>
    <row r="134" spans="1:26">
      <c r="A134" s="3">
        <f t="shared" si="12"/>
        <v>124</v>
      </c>
      <c r="B134" s="12">
        <f t="shared" si="13"/>
        <v>44933</v>
      </c>
      <c r="C134" s="95">
        <f t="shared" si="14"/>
        <v>411.01666666666722</v>
      </c>
      <c r="D134" s="95">
        <f t="shared" si="15"/>
        <v>77.683333333333934</v>
      </c>
      <c r="E134" s="95">
        <f t="shared" si="16"/>
        <v>333.33333333333331</v>
      </c>
      <c r="F134" s="95">
        <f>IF(A134&lt;&gt;"",SUM($E$10:E134),"")</f>
        <v>41333.33333333335</v>
      </c>
      <c r="G134" s="95">
        <f t="shared" si="17"/>
        <v>58666.666666667115</v>
      </c>
      <c r="T134" s="3">
        <f t="shared" si="18"/>
        <v>124</v>
      </c>
      <c r="U134" s="12">
        <f t="shared" si="19"/>
        <v>44933</v>
      </c>
      <c r="V134" s="95">
        <f t="shared" si="20"/>
        <v>411.01666666666722</v>
      </c>
      <c r="W134" s="95">
        <f t="shared" si="21"/>
        <v>89.625395417516685</v>
      </c>
      <c r="X134" s="95">
        <f t="shared" si="22"/>
        <v>321.39127124915052</v>
      </c>
      <c r="Y134" s="95">
        <f>IF(T134&lt;&gt;"",SUM($X$10:X134),"")</f>
        <v>39432.40603484786</v>
      </c>
      <c r="Z134" s="95">
        <f t="shared" si="23"/>
        <v>57567.593965152089</v>
      </c>
    </row>
    <row r="135" spans="1:26">
      <c r="A135" s="3">
        <f t="shared" si="12"/>
        <v>125</v>
      </c>
      <c r="B135" s="12">
        <f t="shared" si="13"/>
        <v>44964</v>
      </c>
      <c r="C135" s="95">
        <f t="shared" si="14"/>
        <v>410.57777777777835</v>
      </c>
      <c r="D135" s="95">
        <f t="shared" si="15"/>
        <v>77.244444444445037</v>
      </c>
      <c r="E135" s="95">
        <f t="shared" si="16"/>
        <v>333.33333333333331</v>
      </c>
      <c r="F135" s="95">
        <f>IF(A135&lt;&gt;"",SUM($E$10:E135),"")</f>
        <v>41666.666666666686</v>
      </c>
      <c r="G135" s="95">
        <f t="shared" si="17"/>
        <v>58333.33333333378</v>
      </c>
      <c r="T135" s="3">
        <f t="shared" si="18"/>
        <v>125</v>
      </c>
      <c r="U135" s="12">
        <f t="shared" si="19"/>
        <v>44964</v>
      </c>
      <c r="V135" s="95">
        <f t="shared" si="20"/>
        <v>410.57777777777835</v>
      </c>
      <c r="W135" s="95">
        <f t="shared" si="21"/>
        <v>89.127808188239584</v>
      </c>
      <c r="X135" s="95">
        <f t="shared" si="22"/>
        <v>321.4499695895388</v>
      </c>
      <c r="Y135" s="95">
        <f>IF(T135&lt;&gt;"",SUM($X$10:X135),"")</f>
        <v>39753.856004437395</v>
      </c>
      <c r="Z135" s="95">
        <f t="shared" si="23"/>
        <v>57246.143995562554</v>
      </c>
    </row>
    <row r="136" spans="1:26">
      <c r="A136" s="3">
        <f t="shared" si="12"/>
        <v>126</v>
      </c>
      <c r="B136" s="12">
        <f t="shared" si="13"/>
        <v>44992</v>
      </c>
      <c r="C136" s="95">
        <f t="shared" si="14"/>
        <v>410.13888888888948</v>
      </c>
      <c r="D136" s="95">
        <f t="shared" si="15"/>
        <v>76.80555555555614</v>
      </c>
      <c r="E136" s="95">
        <f t="shared" si="16"/>
        <v>333.33333333333331</v>
      </c>
      <c r="F136" s="95">
        <f>IF(A136&lt;&gt;"",SUM($E$10:E136),"")</f>
        <v>42000.000000000022</v>
      </c>
      <c r="G136" s="95">
        <f t="shared" si="17"/>
        <v>58000.000000000444</v>
      </c>
      <c r="T136" s="3">
        <f t="shared" si="18"/>
        <v>126</v>
      </c>
      <c r="U136" s="12">
        <f t="shared" si="19"/>
        <v>44992</v>
      </c>
      <c r="V136" s="95">
        <f t="shared" si="20"/>
        <v>410.13888888888948</v>
      </c>
      <c r="W136" s="95">
        <f t="shared" si="21"/>
        <v>88.630130080500109</v>
      </c>
      <c r="X136" s="95">
        <f t="shared" si="22"/>
        <v>321.50875880838936</v>
      </c>
      <c r="Y136" s="95">
        <f>IF(T136&lt;&gt;"",SUM($X$10:X136),"")</f>
        <v>40075.364763245787</v>
      </c>
      <c r="Z136" s="95">
        <f t="shared" si="23"/>
        <v>56924.635236754162</v>
      </c>
    </row>
    <row r="137" spans="1:26">
      <c r="A137" s="3">
        <f t="shared" si="12"/>
        <v>127</v>
      </c>
      <c r="B137" s="12">
        <f t="shared" si="13"/>
        <v>45023</v>
      </c>
      <c r="C137" s="95">
        <f t="shared" si="14"/>
        <v>409.70000000000056</v>
      </c>
      <c r="D137" s="95">
        <f t="shared" si="15"/>
        <v>76.366666666667257</v>
      </c>
      <c r="E137" s="95">
        <f t="shared" si="16"/>
        <v>333.33333333333331</v>
      </c>
      <c r="F137" s="95">
        <f>IF(A137&lt;&gt;"",SUM($E$10:E137),"")</f>
        <v>42333.333333333358</v>
      </c>
      <c r="G137" s="95">
        <f t="shared" si="17"/>
        <v>57666.666666667108</v>
      </c>
      <c r="T137" s="3">
        <f t="shared" si="18"/>
        <v>127</v>
      </c>
      <c r="U137" s="12">
        <f t="shared" si="19"/>
        <v>45023</v>
      </c>
      <c r="V137" s="95">
        <f t="shared" si="20"/>
        <v>409.70000000000056</v>
      </c>
      <c r="W137" s="95">
        <f t="shared" si="21"/>
        <v>88.132360953597569</v>
      </c>
      <c r="X137" s="95">
        <f t="shared" si="22"/>
        <v>321.56763904640297</v>
      </c>
      <c r="Y137" s="95">
        <f>IF(T137&lt;&gt;"",SUM($X$10:X137),"")</f>
        <v>40396.932402292186</v>
      </c>
      <c r="Z137" s="95">
        <f t="shared" si="23"/>
        <v>56603.067597707763</v>
      </c>
    </row>
    <row r="138" spans="1:26">
      <c r="A138" s="3">
        <f t="shared" si="12"/>
        <v>128</v>
      </c>
      <c r="B138" s="12">
        <f t="shared" si="13"/>
        <v>45053</v>
      </c>
      <c r="C138" s="95">
        <f t="shared" si="14"/>
        <v>409.26111111111169</v>
      </c>
      <c r="D138" s="95">
        <f t="shared" si="15"/>
        <v>75.92777777777836</v>
      </c>
      <c r="E138" s="95">
        <f t="shared" si="16"/>
        <v>333.33333333333331</v>
      </c>
      <c r="F138" s="95">
        <f>IF(A138&lt;&gt;"",SUM($E$10:E138),"")</f>
        <v>42666.666666666693</v>
      </c>
      <c r="G138" s="95">
        <f t="shared" si="17"/>
        <v>57333.333333333772</v>
      </c>
      <c r="T138" s="3">
        <f t="shared" si="18"/>
        <v>128</v>
      </c>
      <c r="U138" s="12">
        <f t="shared" si="19"/>
        <v>45053</v>
      </c>
      <c r="V138" s="95">
        <f t="shared" si="20"/>
        <v>409.26111111111169</v>
      </c>
      <c r="W138" s="95">
        <f t="shared" si="21"/>
        <v>87.634500666613505</v>
      </c>
      <c r="X138" s="95">
        <f t="shared" si="22"/>
        <v>321.62661044449817</v>
      </c>
      <c r="Y138" s="95">
        <f>IF(T138&lt;&gt;"",SUM($X$10:X138),"")</f>
        <v>40718.559012736681</v>
      </c>
      <c r="Z138" s="95">
        <f t="shared" si="23"/>
        <v>56281.440987263268</v>
      </c>
    </row>
    <row r="139" spans="1:26">
      <c r="A139" s="3">
        <f t="shared" si="12"/>
        <v>129</v>
      </c>
      <c r="B139" s="12">
        <f t="shared" si="13"/>
        <v>45084</v>
      </c>
      <c r="C139" s="95">
        <f t="shared" si="14"/>
        <v>408.82222222222276</v>
      </c>
      <c r="D139" s="95">
        <f t="shared" si="15"/>
        <v>75.488888888889477</v>
      </c>
      <c r="E139" s="95">
        <f t="shared" si="16"/>
        <v>333.33333333333331</v>
      </c>
      <c r="F139" s="95">
        <f>IF(A139&lt;&gt;"",SUM($E$10:E139),"")</f>
        <v>43000.000000000029</v>
      </c>
      <c r="G139" s="95">
        <f t="shared" si="17"/>
        <v>57000.000000000437</v>
      </c>
      <c r="T139" s="3">
        <f t="shared" si="18"/>
        <v>129</v>
      </c>
      <c r="U139" s="12">
        <f t="shared" si="19"/>
        <v>45084</v>
      </c>
      <c r="V139" s="95">
        <f t="shared" si="20"/>
        <v>408.82222222222276</v>
      </c>
      <c r="W139" s="95">
        <f t="shared" si="21"/>
        <v>87.13654907841125</v>
      </c>
      <c r="X139" s="95">
        <f t="shared" si="22"/>
        <v>321.68567314381153</v>
      </c>
      <c r="Y139" s="95">
        <f>IF(T139&lt;&gt;"",SUM($X$10:X139),"")</f>
        <v>41040.244685880491</v>
      </c>
      <c r="Z139" s="95">
        <f t="shared" si="23"/>
        <v>55959.755314119458</v>
      </c>
    </row>
    <row r="140" spans="1:26">
      <c r="A140" s="3">
        <f t="shared" ref="A140:A203" si="24">IF(A139&lt;$G$4,A139+1,"")</f>
        <v>130</v>
      </c>
      <c r="B140" s="12">
        <f t="shared" ref="B140:B203" si="25">IF(A140&lt;&gt;"",EDATE($C$7,A140*12/$G$3),"")</f>
        <v>45114</v>
      </c>
      <c r="C140" s="95">
        <f t="shared" ref="C140:C203" si="26">IF(A140&lt;&gt;"",D140+E140,"")</f>
        <v>408.38333333333389</v>
      </c>
      <c r="D140" s="95">
        <f t="shared" ref="D140:D203" si="27">IF(A140&lt;&gt;"",G139*$G$5,"")</f>
        <v>75.05000000000058</v>
      </c>
      <c r="E140" s="95">
        <f t="shared" ref="E140:E203" si="28">IF(A140&lt;&gt;"",$G$6,"")</f>
        <v>333.33333333333331</v>
      </c>
      <c r="F140" s="95">
        <f>IF(A140&lt;&gt;"",SUM($E$10:E140),"")</f>
        <v>43333.333333333365</v>
      </c>
      <c r="G140" s="95">
        <f t="shared" ref="G140:G203" si="29">IF(A140&lt;&gt;"",G139-E140,"")</f>
        <v>56666.666666667101</v>
      </c>
      <c r="T140" s="3">
        <f t="shared" ref="T140:T203" si="30">IF(T139&lt;$G$4,T139+1,"")</f>
        <v>130</v>
      </c>
      <c r="U140" s="12">
        <f t="shared" ref="U140:U203" si="31">IF(T140&lt;&gt;"",EDATE($C$7,T140*12/$G$3),"")</f>
        <v>45114</v>
      </c>
      <c r="V140" s="95">
        <f t="shared" ref="V140:V203" si="32">IF(T140&lt;&gt;"",C140,"")</f>
        <v>408.38333333333389</v>
      </c>
      <c r="W140" s="95">
        <f t="shared" ref="W140:W203" si="33">IF(T140&lt;&gt;"",Z139*$Z$5,"")</f>
        <v>86.638506047635602</v>
      </c>
      <c r="X140" s="95">
        <f t="shared" ref="X140:X203" si="34">IF(T140&lt;&gt;"",V140-W140,"")</f>
        <v>321.74482728569831</v>
      </c>
      <c r="Y140" s="95">
        <f>IF(T140&lt;&gt;"",SUM($X$10:X140),"")</f>
        <v>41361.989513166191</v>
      </c>
      <c r="Z140" s="95">
        <f t="shared" ref="Z140:Z203" si="35">IF(T140&lt;&gt;"",Z139-X140,"")</f>
        <v>55638.010486833758</v>
      </c>
    </row>
    <row r="141" spans="1:26">
      <c r="A141" s="3">
        <f t="shared" si="24"/>
        <v>131</v>
      </c>
      <c r="B141" s="12">
        <f t="shared" si="25"/>
        <v>45145</v>
      </c>
      <c r="C141" s="95">
        <f t="shared" si="26"/>
        <v>407.94444444444503</v>
      </c>
      <c r="D141" s="95">
        <f t="shared" si="27"/>
        <v>74.611111111111683</v>
      </c>
      <c r="E141" s="95">
        <f t="shared" si="28"/>
        <v>333.33333333333331</v>
      </c>
      <c r="F141" s="95">
        <f>IF(A141&lt;&gt;"",SUM($E$10:E141),"")</f>
        <v>43666.666666666701</v>
      </c>
      <c r="G141" s="95">
        <f t="shared" si="29"/>
        <v>56333.333333333765</v>
      </c>
      <c r="T141" s="3">
        <f t="shared" si="30"/>
        <v>131</v>
      </c>
      <c r="U141" s="12">
        <f t="shared" si="31"/>
        <v>45145</v>
      </c>
      <c r="V141" s="95">
        <f t="shared" si="32"/>
        <v>407.94444444444503</v>
      </c>
      <c r="W141" s="95">
        <f t="shared" si="33"/>
        <v>86.140371432712541</v>
      </c>
      <c r="X141" s="95">
        <f t="shared" si="34"/>
        <v>321.8040730117325</v>
      </c>
      <c r="Y141" s="95">
        <f>IF(T141&lt;&gt;"",SUM($X$10:X141),"")</f>
        <v>41683.793586177926</v>
      </c>
      <c r="Z141" s="95">
        <f t="shared" si="35"/>
        <v>55316.206413822023</v>
      </c>
    </row>
    <row r="142" spans="1:26">
      <c r="A142" s="3">
        <f t="shared" si="24"/>
        <v>132</v>
      </c>
      <c r="B142" s="12">
        <f t="shared" si="25"/>
        <v>45176</v>
      </c>
      <c r="C142" s="95">
        <f t="shared" si="26"/>
        <v>407.5055555555561</v>
      </c>
      <c r="D142" s="95">
        <f t="shared" si="27"/>
        <v>74.1722222222228</v>
      </c>
      <c r="E142" s="95">
        <f t="shared" si="28"/>
        <v>333.33333333333331</v>
      </c>
      <c r="F142" s="95">
        <f>IF(A142&lt;&gt;"",SUM($E$10:E142),"")</f>
        <v>44000.000000000036</v>
      </c>
      <c r="G142" s="95">
        <f t="shared" si="29"/>
        <v>56000.000000000429</v>
      </c>
      <c r="T142" s="3">
        <f t="shared" si="30"/>
        <v>132</v>
      </c>
      <c r="U142" s="12">
        <f t="shared" si="31"/>
        <v>45176</v>
      </c>
      <c r="V142" s="95">
        <f t="shared" si="32"/>
        <v>407.5055555555561</v>
      </c>
      <c r="W142" s="95">
        <f t="shared" si="33"/>
        <v>85.642145091848846</v>
      </c>
      <c r="X142" s="95">
        <f t="shared" si="34"/>
        <v>321.86341046370728</v>
      </c>
      <c r="Y142" s="95">
        <f>IF(T142&lt;&gt;"",SUM($X$10:X142),"")</f>
        <v>42005.656996641635</v>
      </c>
      <c r="Z142" s="95">
        <f t="shared" si="35"/>
        <v>54994.343003358314</v>
      </c>
    </row>
    <row r="143" spans="1:26">
      <c r="A143" s="3">
        <f t="shared" si="24"/>
        <v>133</v>
      </c>
      <c r="B143" s="12">
        <f t="shared" si="25"/>
        <v>45206</v>
      </c>
      <c r="C143" s="95">
        <f t="shared" si="26"/>
        <v>407.06666666666723</v>
      </c>
      <c r="D143" s="95">
        <f t="shared" si="27"/>
        <v>73.733333333333903</v>
      </c>
      <c r="E143" s="95">
        <f t="shared" si="28"/>
        <v>333.33333333333331</v>
      </c>
      <c r="F143" s="95">
        <f>IF(A143&lt;&gt;"",SUM($E$10:E143),"")</f>
        <v>44333.333333333372</v>
      </c>
      <c r="G143" s="95">
        <f t="shared" si="29"/>
        <v>55666.666666667094</v>
      </c>
      <c r="T143" s="3">
        <f t="shared" si="30"/>
        <v>133</v>
      </c>
      <c r="U143" s="12">
        <f t="shared" si="31"/>
        <v>45206</v>
      </c>
      <c r="V143" s="95">
        <f t="shared" si="32"/>
        <v>407.06666666666723</v>
      </c>
      <c r="W143" s="95">
        <f t="shared" si="33"/>
        <v>85.143826883031792</v>
      </c>
      <c r="X143" s="95">
        <f t="shared" si="34"/>
        <v>321.92283978363542</v>
      </c>
      <c r="Y143" s="95">
        <f>IF(T143&lt;&gt;"",SUM($X$10:X143),"")</f>
        <v>42327.57983642527</v>
      </c>
      <c r="Z143" s="95">
        <f t="shared" si="35"/>
        <v>54672.420163574679</v>
      </c>
    </row>
    <row r="144" spans="1:26">
      <c r="A144" s="3">
        <f t="shared" si="24"/>
        <v>134</v>
      </c>
      <c r="B144" s="12">
        <f t="shared" si="25"/>
        <v>45237</v>
      </c>
      <c r="C144" s="95">
        <f t="shared" si="26"/>
        <v>406.62777777777831</v>
      </c>
      <c r="D144" s="95">
        <f t="shared" si="27"/>
        <v>73.294444444445006</v>
      </c>
      <c r="E144" s="95">
        <f t="shared" si="28"/>
        <v>333.33333333333331</v>
      </c>
      <c r="F144" s="95">
        <f>IF(A144&lt;&gt;"",SUM($E$10:E144),"")</f>
        <v>44666.666666666708</v>
      </c>
      <c r="G144" s="95">
        <f t="shared" si="29"/>
        <v>55333.333333333758</v>
      </c>
      <c r="T144" s="3">
        <f t="shared" si="30"/>
        <v>134</v>
      </c>
      <c r="U144" s="12">
        <f t="shared" si="31"/>
        <v>45237</v>
      </c>
      <c r="V144" s="95">
        <f t="shared" si="32"/>
        <v>406.62777777777831</v>
      </c>
      <c r="W144" s="95">
        <f t="shared" si="33"/>
        <v>84.645416664028758</v>
      </c>
      <c r="X144" s="95">
        <f t="shared" si="34"/>
        <v>321.98236111374956</v>
      </c>
      <c r="Y144" s="95">
        <f>IF(T144&lt;&gt;"",SUM($X$10:X144),"")</f>
        <v>42649.562197539017</v>
      </c>
      <c r="Z144" s="95">
        <f t="shared" si="35"/>
        <v>54350.437802460932</v>
      </c>
    </row>
    <row r="145" spans="1:26">
      <c r="A145" s="3">
        <f t="shared" si="24"/>
        <v>135</v>
      </c>
      <c r="B145" s="12">
        <f t="shared" si="25"/>
        <v>45267</v>
      </c>
      <c r="C145" s="95">
        <f t="shared" si="26"/>
        <v>406.18888888888944</v>
      </c>
      <c r="D145" s="95">
        <f t="shared" si="27"/>
        <v>72.855555555556123</v>
      </c>
      <c r="E145" s="95">
        <f t="shared" si="28"/>
        <v>333.33333333333331</v>
      </c>
      <c r="F145" s="95">
        <f>IF(A145&lt;&gt;"",SUM($E$10:E145),"")</f>
        <v>45000.000000000044</v>
      </c>
      <c r="G145" s="95">
        <f t="shared" si="29"/>
        <v>55000.000000000422</v>
      </c>
      <c r="T145" s="3">
        <f t="shared" si="30"/>
        <v>135</v>
      </c>
      <c r="U145" s="12">
        <f t="shared" si="31"/>
        <v>45267</v>
      </c>
      <c r="V145" s="95">
        <f t="shared" si="32"/>
        <v>406.18888888888944</v>
      </c>
      <c r="W145" s="95">
        <f t="shared" si="33"/>
        <v>84.146914292386924</v>
      </c>
      <c r="X145" s="95">
        <f t="shared" si="34"/>
        <v>322.04197459650254</v>
      </c>
      <c r="Y145" s="95">
        <f>IF(T145&lt;&gt;"",SUM($X$10:X145),"")</f>
        <v>42971.604172135521</v>
      </c>
      <c r="Z145" s="95">
        <f t="shared" si="35"/>
        <v>54028.395827864428</v>
      </c>
    </row>
    <row r="146" spans="1:26">
      <c r="A146" s="3">
        <f t="shared" si="24"/>
        <v>136</v>
      </c>
      <c r="B146" s="12">
        <f t="shared" si="25"/>
        <v>45298</v>
      </c>
      <c r="C146" s="95">
        <f t="shared" si="26"/>
        <v>405.75000000000057</v>
      </c>
      <c r="D146" s="95">
        <f t="shared" si="27"/>
        <v>72.416666666667226</v>
      </c>
      <c r="E146" s="95">
        <f t="shared" si="28"/>
        <v>333.33333333333331</v>
      </c>
      <c r="F146" s="95">
        <f>IF(A146&lt;&gt;"",SUM($E$10:E146),"")</f>
        <v>45333.333333333379</v>
      </c>
      <c r="G146" s="95">
        <f t="shared" si="29"/>
        <v>54666.666666667086</v>
      </c>
      <c r="T146" s="3">
        <f t="shared" si="30"/>
        <v>136</v>
      </c>
      <c r="U146" s="12">
        <f t="shared" si="31"/>
        <v>45298</v>
      </c>
      <c r="V146" s="95">
        <f t="shared" si="32"/>
        <v>405.75000000000057</v>
      </c>
      <c r="W146" s="95">
        <f t="shared" si="33"/>
        <v>83.648319625432904</v>
      </c>
      <c r="X146" s="95">
        <f t="shared" si="34"/>
        <v>322.10168037456765</v>
      </c>
      <c r="Y146" s="95">
        <f>IF(T146&lt;&gt;"",SUM($X$10:X146),"")</f>
        <v>43293.705852510087</v>
      </c>
      <c r="Z146" s="95">
        <f t="shared" si="35"/>
        <v>53706.294147489862</v>
      </c>
    </row>
    <row r="147" spans="1:26">
      <c r="A147" s="3">
        <f t="shared" si="24"/>
        <v>137</v>
      </c>
      <c r="B147" s="12">
        <f t="shared" si="25"/>
        <v>45329</v>
      </c>
      <c r="C147" s="95">
        <f t="shared" si="26"/>
        <v>405.31111111111164</v>
      </c>
      <c r="D147" s="95">
        <f t="shared" si="27"/>
        <v>71.977777777778329</v>
      </c>
      <c r="E147" s="95">
        <f t="shared" si="28"/>
        <v>333.33333333333331</v>
      </c>
      <c r="F147" s="95">
        <f>IF(A147&lt;&gt;"",SUM($E$10:E147),"")</f>
        <v>45666.666666666715</v>
      </c>
      <c r="G147" s="95">
        <f t="shared" si="29"/>
        <v>54333.33333333375</v>
      </c>
      <c r="T147" s="3">
        <f t="shared" si="30"/>
        <v>137</v>
      </c>
      <c r="U147" s="12">
        <f t="shared" si="31"/>
        <v>45329</v>
      </c>
      <c r="V147" s="95">
        <f t="shared" si="32"/>
        <v>405.31111111111164</v>
      </c>
      <c r="W147" s="95">
        <f t="shared" si="33"/>
        <v>83.149632520272462</v>
      </c>
      <c r="X147" s="95">
        <f t="shared" si="34"/>
        <v>322.16147859083918</v>
      </c>
      <c r="Y147" s="95">
        <f>IF(T147&lt;&gt;"",SUM($X$10:X147),"")</f>
        <v>43615.867331100926</v>
      </c>
      <c r="Z147" s="95">
        <f t="shared" si="35"/>
        <v>53384.132668899023</v>
      </c>
    </row>
    <row r="148" spans="1:26">
      <c r="A148" s="3">
        <f t="shared" si="24"/>
        <v>138</v>
      </c>
      <c r="B148" s="12">
        <f t="shared" si="25"/>
        <v>45358</v>
      </c>
      <c r="C148" s="95">
        <f t="shared" si="26"/>
        <v>404.87222222222277</v>
      </c>
      <c r="D148" s="95">
        <f t="shared" si="27"/>
        <v>71.538888888889446</v>
      </c>
      <c r="E148" s="95">
        <f t="shared" si="28"/>
        <v>333.33333333333331</v>
      </c>
      <c r="F148" s="95">
        <f>IF(A148&lt;&gt;"",SUM($E$10:E148),"")</f>
        <v>46000.000000000051</v>
      </c>
      <c r="G148" s="95">
        <f t="shared" si="29"/>
        <v>54000.000000000415</v>
      </c>
      <c r="T148" s="3">
        <f t="shared" si="30"/>
        <v>138</v>
      </c>
      <c r="U148" s="12">
        <f t="shared" si="31"/>
        <v>45358</v>
      </c>
      <c r="V148" s="95">
        <f t="shared" si="32"/>
        <v>404.87222222222277</v>
      </c>
      <c r="W148" s="95">
        <f t="shared" si="33"/>
        <v>82.650852833790069</v>
      </c>
      <c r="X148" s="95">
        <f t="shared" si="34"/>
        <v>322.22136938843272</v>
      </c>
      <c r="Y148" s="95">
        <f>IF(T148&lt;&gt;"",SUM($X$10:X148),"")</f>
        <v>43938.088700489359</v>
      </c>
      <c r="Z148" s="95">
        <f t="shared" si="35"/>
        <v>53061.91129951059</v>
      </c>
    </row>
    <row r="149" spans="1:26">
      <c r="A149" s="3">
        <f t="shared" si="24"/>
        <v>139</v>
      </c>
      <c r="B149" s="12">
        <f t="shared" si="25"/>
        <v>45389</v>
      </c>
      <c r="C149" s="95">
        <f t="shared" si="26"/>
        <v>404.43333333333385</v>
      </c>
      <c r="D149" s="95">
        <f t="shared" si="27"/>
        <v>71.100000000000549</v>
      </c>
      <c r="E149" s="95">
        <f t="shared" si="28"/>
        <v>333.33333333333331</v>
      </c>
      <c r="F149" s="95">
        <f>IF(A149&lt;&gt;"",SUM($E$10:E149),"")</f>
        <v>46333.333333333387</v>
      </c>
      <c r="G149" s="95">
        <f t="shared" si="29"/>
        <v>53666.666666667079</v>
      </c>
      <c r="T149" s="3">
        <f t="shared" si="30"/>
        <v>139</v>
      </c>
      <c r="U149" s="12">
        <f t="shared" si="31"/>
        <v>45389</v>
      </c>
      <c r="V149" s="95">
        <f t="shared" si="32"/>
        <v>404.43333333333385</v>
      </c>
      <c r="W149" s="95">
        <f t="shared" si="33"/>
        <v>82.151980422648677</v>
      </c>
      <c r="X149" s="95">
        <f t="shared" si="34"/>
        <v>322.2813529106852</v>
      </c>
      <c r="Y149" s="95">
        <f>IF(T149&lt;&gt;"",SUM($X$10:X149),"")</f>
        <v>44260.370053400045</v>
      </c>
      <c r="Z149" s="95">
        <f t="shared" si="35"/>
        <v>52739.629946599904</v>
      </c>
    </row>
    <row r="150" spans="1:26">
      <c r="A150" s="3">
        <f t="shared" si="24"/>
        <v>140</v>
      </c>
      <c r="B150" s="12">
        <f t="shared" si="25"/>
        <v>45419</v>
      </c>
      <c r="C150" s="95">
        <f t="shared" si="26"/>
        <v>403.99444444444498</v>
      </c>
      <c r="D150" s="95">
        <f t="shared" si="27"/>
        <v>70.661111111111651</v>
      </c>
      <c r="E150" s="95">
        <f t="shared" si="28"/>
        <v>333.33333333333331</v>
      </c>
      <c r="F150" s="95">
        <f>IF(A150&lt;&gt;"",SUM($E$10:E150),"")</f>
        <v>46666.666666666722</v>
      </c>
      <c r="G150" s="95">
        <f t="shared" si="29"/>
        <v>53333.333333333743</v>
      </c>
      <c r="T150" s="3">
        <f t="shared" si="30"/>
        <v>140</v>
      </c>
      <c r="U150" s="12">
        <f t="shared" si="31"/>
        <v>45419</v>
      </c>
      <c r="V150" s="95">
        <f t="shared" si="32"/>
        <v>403.99444444444498</v>
      </c>
      <c r="W150" s="95">
        <f t="shared" si="33"/>
        <v>81.653015143289281</v>
      </c>
      <c r="X150" s="95">
        <f t="shared" si="34"/>
        <v>322.3414293011557</v>
      </c>
      <c r="Y150" s="95">
        <f>IF(T150&lt;&gt;"",SUM($X$10:X150),"")</f>
        <v>44582.711482701205</v>
      </c>
      <c r="Z150" s="95">
        <f t="shared" si="35"/>
        <v>52417.288517298744</v>
      </c>
    </row>
    <row r="151" spans="1:26">
      <c r="A151" s="3">
        <f t="shared" si="24"/>
        <v>141</v>
      </c>
      <c r="B151" s="12">
        <f t="shared" si="25"/>
        <v>45450</v>
      </c>
      <c r="C151" s="95">
        <f t="shared" si="26"/>
        <v>403.55555555555611</v>
      </c>
      <c r="D151" s="95">
        <f t="shared" si="27"/>
        <v>70.222222222222769</v>
      </c>
      <c r="E151" s="95">
        <f t="shared" si="28"/>
        <v>333.33333333333331</v>
      </c>
      <c r="F151" s="95">
        <f>IF(A151&lt;&gt;"",SUM($E$10:E151),"")</f>
        <v>47000.000000000058</v>
      </c>
      <c r="G151" s="95">
        <f t="shared" si="29"/>
        <v>53000.000000000407</v>
      </c>
      <c r="T151" s="3">
        <f t="shared" si="30"/>
        <v>141</v>
      </c>
      <c r="U151" s="12">
        <f t="shared" si="31"/>
        <v>45450</v>
      </c>
      <c r="V151" s="95">
        <f t="shared" si="32"/>
        <v>403.55555555555611</v>
      </c>
      <c r="W151" s="95">
        <f t="shared" si="33"/>
        <v>81.153956851930644</v>
      </c>
      <c r="X151" s="95">
        <f t="shared" si="34"/>
        <v>322.4015987036255</v>
      </c>
      <c r="Y151" s="95">
        <f>IF(T151&lt;&gt;"",SUM($X$10:X151),"")</f>
        <v>44905.11308140483</v>
      </c>
      <c r="Z151" s="95">
        <f t="shared" si="35"/>
        <v>52094.886918595119</v>
      </c>
    </row>
    <row r="152" spans="1:26">
      <c r="A152" s="3">
        <f t="shared" si="24"/>
        <v>142</v>
      </c>
      <c r="B152" s="12">
        <f t="shared" si="25"/>
        <v>45480</v>
      </c>
      <c r="C152" s="95">
        <f t="shared" si="26"/>
        <v>403.11666666666719</v>
      </c>
      <c r="D152" s="95">
        <f t="shared" si="27"/>
        <v>69.783333333333871</v>
      </c>
      <c r="E152" s="95">
        <f t="shared" si="28"/>
        <v>333.33333333333331</v>
      </c>
      <c r="F152" s="95">
        <f>IF(A152&lt;&gt;"",SUM($E$10:E152),"")</f>
        <v>47333.333333333394</v>
      </c>
      <c r="G152" s="95">
        <f t="shared" si="29"/>
        <v>52666.666666667072</v>
      </c>
      <c r="T152" s="3">
        <f t="shared" si="30"/>
        <v>142</v>
      </c>
      <c r="U152" s="12">
        <f t="shared" si="31"/>
        <v>45480</v>
      </c>
      <c r="V152" s="95">
        <f t="shared" si="32"/>
        <v>403.11666666666719</v>
      </c>
      <c r="W152" s="95">
        <f t="shared" si="33"/>
        <v>80.654805404568904</v>
      </c>
      <c r="X152" s="95">
        <f t="shared" si="34"/>
        <v>322.4618612620983</v>
      </c>
      <c r="Y152" s="95">
        <f>IF(T152&lt;&gt;"",SUM($X$10:X152),"")</f>
        <v>45227.574942666928</v>
      </c>
      <c r="Z152" s="95">
        <f t="shared" si="35"/>
        <v>51772.425057333021</v>
      </c>
    </row>
    <row r="153" spans="1:26">
      <c r="A153" s="3">
        <f t="shared" si="24"/>
        <v>143</v>
      </c>
      <c r="B153" s="12">
        <f t="shared" si="25"/>
        <v>45511</v>
      </c>
      <c r="C153" s="95">
        <f t="shared" si="26"/>
        <v>402.67777777777826</v>
      </c>
      <c r="D153" s="95">
        <f t="shared" si="27"/>
        <v>69.344444444444974</v>
      </c>
      <c r="E153" s="95">
        <f t="shared" si="28"/>
        <v>333.33333333333331</v>
      </c>
      <c r="F153" s="95">
        <f>IF(A153&lt;&gt;"",SUM($E$10:E153),"")</f>
        <v>47666.66666666673</v>
      </c>
      <c r="G153" s="95">
        <f t="shared" si="29"/>
        <v>52333.333333333736</v>
      </c>
      <c r="T153" s="3">
        <f t="shared" si="30"/>
        <v>143</v>
      </c>
      <c r="U153" s="12">
        <f t="shared" si="31"/>
        <v>45511</v>
      </c>
      <c r="V153" s="95">
        <f t="shared" si="32"/>
        <v>402.67777777777826</v>
      </c>
      <c r="W153" s="95">
        <f t="shared" si="33"/>
        <v>80.155560656977258</v>
      </c>
      <c r="X153" s="95">
        <f t="shared" si="34"/>
        <v>322.52221712080097</v>
      </c>
      <c r="Y153" s="95">
        <f>IF(T153&lt;&gt;"",SUM($X$10:X153),"")</f>
        <v>45550.097159787729</v>
      </c>
      <c r="Z153" s="95">
        <f t="shared" si="35"/>
        <v>51449.90284021222</v>
      </c>
    </row>
    <row r="154" spans="1:26">
      <c r="A154" s="3">
        <f t="shared" si="24"/>
        <v>144</v>
      </c>
      <c r="B154" s="12">
        <f t="shared" si="25"/>
        <v>45542</v>
      </c>
      <c r="C154" s="95">
        <f t="shared" si="26"/>
        <v>402.23888888888939</v>
      </c>
      <c r="D154" s="95">
        <f t="shared" si="27"/>
        <v>68.905555555556091</v>
      </c>
      <c r="E154" s="95">
        <f t="shared" si="28"/>
        <v>333.33333333333331</v>
      </c>
      <c r="F154" s="95">
        <f>IF(A154&lt;&gt;"",SUM($E$10:E154),"")</f>
        <v>48000.000000000065</v>
      </c>
      <c r="G154" s="95">
        <f t="shared" si="29"/>
        <v>52000.0000000004</v>
      </c>
      <c r="T154" s="3">
        <f t="shared" si="30"/>
        <v>144</v>
      </c>
      <c r="U154" s="12">
        <f t="shared" si="31"/>
        <v>45542</v>
      </c>
      <c r="V154" s="95">
        <f t="shared" si="32"/>
        <v>402.23888888888939</v>
      </c>
      <c r="W154" s="95">
        <f t="shared" si="33"/>
        <v>79.656222464705593</v>
      </c>
      <c r="X154" s="95">
        <f t="shared" si="34"/>
        <v>322.5826664241838</v>
      </c>
      <c r="Y154" s="95">
        <f>IF(T154&lt;&gt;"",SUM($X$10:X154),"")</f>
        <v>45872.679826211912</v>
      </c>
      <c r="Z154" s="95">
        <f t="shared" si="35"/>
        <v>51127.320173788037</v>
      </c>
    </row>
    <row r="155" spans="1:26">
      <c r="A155" s="3">
        <f t="shared" si="24"/>
        <v>145</v>
      </c>
      <c r="B155" s="12">
        <f t="shared" si="25"/>
        <v>45572</v>
      </c>
      <c r="C155" s="95">
        <f t="shared" si="26"/>
        <v>401.80000000000052</v>
      </c>
      <c r="D155" s="95">
        <f t="shared" si="27"/>
        <v>68.466666666667194</v>
      </c>
      <c r="E155" s="95">
        <f t="shared" si="28"/>
        <v>333.33333333333331</v>
      </c>
      <c r="F155" s="95">
        <f>IF(A155&lt;&gt;"",SUM($E$10:E155),"")</f>
        <v>48333.333333333401</v>
      </c>
      <c r="G155" s="95">
        <f t="shared" si="29"/>
        <v>51666.666666667064</v>
      </c>
      <c r="T155" s="3">
        <f t="shared" si="30"/>
        <v>145</v>
      </c>
      <c r="U155" s="12">
        <f t="shared" si="31"/>
        <v>45572</v>
      </c>
      <c r="V155" s="95">
        <f t="shared" si="32"/>
        <v>401.80000000000052</v>
      </c>
      <c r="W155" s="95">
        <f t="shared" si="33"/>
        <v>79.15679068308016</v>
      </c>
      <c r="X155" s="95">
        <f t="shared" si="34"/>
        <v>322.64320931692038</v>
      </c>
      <c r="Y155" s="95">
        <f>IF(T155&lt;&gt;"",SUM($X$10:X155),"")</f>
        <v>46195.323035528832</v>
      </c>
      <c r="Z155" s="95">
        <f t="shared" si="35"/>
        <v>50804.676964471117</v>
      </c>
    </row>
    <row r="156" spans="1:26">
      <c r="A156" s="3">
        <f t="shared" si="24"/>
        <v>146</v>
      </c>
      <c r="B156" s="12">
        <f t="shared" si="25"/>
        <v>45603</v>
      </c>
      <c r="C156" s="95">
        <f t="shared" si="26"/>
        <v>401.36111111111165</v>
      </c>
      <c r="D156" s="95">
        <f t="shared" si="27"/>
        <v>68.027777777778311</v>
      </c>
      <c r="E156" s="95">
        <f t="shared" si="28"/>
        <v>333.33333333333331</v>
      </c>
      <c r="F156" s="95">
        <f>IF(A156&lt;&gt;"",SUM($E$10:E156),"")</f>
        <v>48666.666666666737</v>
      </c>
      <c r="G156" s="95">
        <f t="shared" si="29"/>
        <v>51333.333333333729</v>
      </c>
      <c r="T156" s="3">
        <f t="shared" si="30"/>
        <v>146</v>
      </c>
      <c r="U156" s="12">
        <f t="shared" si="31"/>
        <v>45603</v>
      </c>
      <c r="V156" s="95">
        <f t="shared" si="32"/>
        <v>401.36111111111165</v>
      </c>
      <c r="W156" s="95">
        <f t="shared" si="33"/>
        <v>78.657265167203221</v>
      </c>
      <c r="X156" s="95">
        <f t="shared" si="34"/>
        <v>322.70384594390845</v>
      </c>
      <c r="Y156" s="95">
        <f>IF(T156&lt;&gt;"",SUM($X$10:X156),"")</f>
        <v>46518.026881472739</v>
      </c>
      <c r="Z156" s="95">
        <f t="shared" si="35"/>
        <v>50481.97311852721</v>
      </c>
    </row>
    <row r="157" spans="1:26">
      <c r="A157" s="3">
        <f t="shared" si="24"/>
        <v>147</v>
      </c>
      <c r="B157" s="12">
        <f t="shared" si="25"/>
        <v>45633</v>
      </c>
      <c r="C157" s="95">
        <f t="shared" si="26"/>
        <v>400.92222222222273</v>
      </c>
      <c r="D157" s="95">
        <f t="shared" si="27"/>
        <v>67.588888888889414</v>
      </c>
      <c r="E157" s="95">
        <f t="shared" si="28"/>
        <v>333.33333333333331</v>
      </c>
      <c r="F157" s="95">
        <f>IF(A157&lt;&gt;"",SUM($E$10:E157),"")</f>
        <v>49000.000000000073</v>
      </c>
      <c r="G157" s="95">
        <f t="shared" si="29"/>
        <v>51000.000000000393</v>
      </c>
      <c r="T157" s="3">
        <f t="shared" si="30"/>
        <v>147</v>
      </c>
      <c r="U157" s="12">
        <f t="shared" si="31"/>
        <v>45633</v>
      </c>
      <c r="V157" s="95">
        <f t="shared" si="32"/>
        <v>400.92222222222273</v>
      </c>
      <c r="W157" s="95">
        <f t="shared" si="33"/>
        <v>78.157645771952716</v>
      </c>
      <c r="X157" s="95">
        <f t="shared" si="34"/>
        <v>322.76457645027</v>
      </c>
      <c r="Y157" s="95">
        <f>IF(T157&lt;&gt;"",SUM($X$10:X157),"")</f>
        <v>46840.791457923006</v>
      </c>
      <c r="Z157" s="95">
        <f t="shared" si="35"/>
        <v>50159.208542076944</v>
      </c>
    </row>
    <row r="158" spans="1:26">
      <c r="A158" s="3">
        <f t="shared" si="24"/>
        <v>148</v>
      </c>
      <c r="B158" s="12">
        <f t="shared" si="25"/>
        <v>45664</v>
      </c>
      <c r="C158" s="95">
        <f t="shared" si="26"/>
        <v>400.4833333333338</v>
      </c>
      <c r="D158" s="95">
        <f t="shared" si="27"/>
        <v>67.150000000000517</v>
      </c>
      <c r="E158" s="95">
        <f t="shared" si="28"/>
        <v>333.33333333333331</v>
      </c>
      <c r="F158" s="95">
        <f>IF(A158&lt;&gt;"",SUM($E$10:E158),"")</f>
        <v>49333.333333333409</v>
      </c>
      <c r="G158" s="95">
        <f t="shared" si="29"/>
        <v>50666.666666667057</v>
      </c>
      <c r="T158" s="3">
        <f t="shared" si="30"/>
        <v>148</v>
      </c>
      <c r="U158" s="12">
        <f t="shared" si="31"/>
        <v>45664</v>
      </c>
      <c r="V158" s="95">
        <f t="shared" si="32"/>
        <v>400.4833333333338</v>
      </c>
      <c r="W158" s="95">
        <f t="shared" si="33"/>
        <v>77.657932351981898</v>
      </c>
      <c r="X158" s="95">
        <f t="shared" si="34"/>
        <v>322.82540098135189</v>
      </c>
      <c r="Y158" s="95">
        <f>IF(T158&lt;&gt;"",SUM($X$10:X158),"")</f>
        <v>47163.616858904359</v>
      </c>
      <c r="Z158" s="95">
        <f t="shared" si="35"/>
        <v>49836.38314109559</v>
      </c>
    </row>
    <row r="159" spans="1:26">
      <c r="A159" s="3">
        <f t="shared" si="24"/>
        <v>149</v>
      </c>
      <c r="B159" s="12">
        <f t="shared" si="25"/>
        <v>45695</v>
      </c>
      <c r="C159" s="95">
        <f t="shared" si="26"/>
        <v>400.04444444444493</v>
      </c>
      <c r="D159" s="95">
        <f t="shared" si="27"/>
        <v>66.711111111111634</v>
      </c>
      <c r="E159" s="95">
        <f t="shared" si="28"/>
        <v>333.33333333333331</v>
      </c>
      <c r="F159" s="95">
        <f>IF(A159&lt;&gt;"",SUM($E$10:E159),"")</f>
        <v>49666.666666666744</v>
      </c>
      <c r="G159" s="95">
        <f t="shared" si="29"/>
        <v>50333.333333333721</v>
      </c>
      <c r="T159" s="3">
        <f t="shared" si="30"/>
        <v>149</v>
      </c>
      <c r="U159" s="12">
        <f t="shared" si="31"/>
        <v>45695</v>
      </c>
      <c r="V159" s="95">
        <f t="shared" si="32"/>
        <v>400.04444444444493</v>
      </c>
      <c r="W159" s="95">
        <f t="shared" si="33"/>
        <v>77.158124761718966</v>
      </c>
      <c r="X159" s="95">
        <f t="shared" si="34"/>
        <v>322.88631968272597</v>
      </c>
      <c r="Y159" s="95">
        <f>IF(T159&lt;&gt;"",SUM($X$10:X159),"")</f>
        <v>47486.503178587081</v>
      </c>
      <c r="Z159" s="95">
        <f t="shared" si="35"/>
        <v>49513.496821412868</v>
      </c>
    </row>
    <row r="160" spans="1:26">
      <c r="A160" s="3">
        <f t="shared" si="24"/>
        <v>150</v>
      </c>
      <c r="B160" s="12">
        <f t="shared" si="25"/>
        <v>45723</v>
      </c>
      <c r="C160" s="95">
        <f t="shared" si="26"/>
        <v>399.60555555555607</v>
      </c>
      <c r="D160" s="95">
        <f t="shared" si="27"/>
        <v>66.272222222222737</v>
      </c>
      <c r="E160" s="95">
        <f t="shared" si="28"/>
        <v>333.33333333333331</v>
      </c>
      <c r="F160" s="95">
        <f>IF(A160&lt;&gt;"",SUM($E$10:E160),"")</f>
        <v>50000.00000000008</v>
      </c>
      <c r="G160" s="95">
        <f t="shared" si="29"/>
        <v>50000.000000000386</v>
      </c>
      <c r="T160" s="3">
        <f t="shared" si="30"/>
        <v>150</v>
      </c>
      <c r="U160" s="12">
        <f t="shared" si="31"/>
        <v>45723</v>
      </c>
      <c r="V160" s="95">
        <f t="shared" si="32"/>
        <v>399.60555555555607</v>
      </c>
      <c r="W160" s="95">
        <f t="shared" si="33"/>
        <v>76.658222855366773</v>
      </c>
      <c r="X160" s="95">
        <f t="shared" si="34"/>
        <v>322.94733270018929</v>
      </c>
      <c r="Y160" s="95">
        <f>IF(T160&lt;&gt;"",SUM($X$10:X160),"")</f>
        <v>47809.450511287272</v>
      </c>
      <c r="Z160" s="95">
        <f t="shared" si="35"/>
        <v>49190.549488712677</v>
      </c>
    </row>
    <row r="161" spans="1:26">
      <c r="A161" s="3">
        <f t="shared" si="24"/>
        <v>151</v>
      </c>
      <c r="B161" s="12">
        <f t="shared" si="25"/>
        <v>45754</v>
      </c>
      <c r="C161" s="95">
        <f t="shared" si="26"/>
        <v>399.16666666666714</v>
      </c>
      <c r="D161" s="95">
        <f t="shared" si="27"/>
        <v>65.83333333333384</v>
      </c>
      <c r="E161" s="95">
        <f t="shared" si="28"/>
        <v>333.33333333333331</v>
      </c>
      <c r="F161" s="95">
        <f>IF(A161&lt;&gt;"",SUM($E$10:E161),"")</f>
        <v>50333.333333333416</v>
      </c>
      <c r="G161" s="95">
        <f t="shared" si="29"/>
        <v>49666.66666666705</v>
      </c>
      <c r="T161" s="3">
        <f t="shared" si="30"/>
        <v>151</v>
      </c>
      <c r="U161" s="12">
        <f t="shared" si="31"/>
        <v>45754</v>
      </c>
      <c r="V161" s="95">
        <f t="shared" si="32"/>
        <v>399.16666666666714</v>
      </c>
      <c r="W161" s="95">
        <f t="shared" si="33"/>
        <v>76.158226486902421</v>
      </c>
      <c r="X161" s="95">
        <f t="shared" si="34"/>
        <v>323.0084401797647</v>
      </c>
      <c r="Y161" s="95">
        <f>IF(T161&lt;&gt;"",SUM($X$10:X161),"")</f>
        <v>48132.458951467037</v>
      </c>
      <c r="Z161" s="95">
        <f t="shared" si="35"/>
        <v>48867.541048532912</v>
      </c>
    </row>
    <row r="162" spans="1:26">
      <c r="A162" s="3">
        <f t="shared" si="24"/>
        <v>152</v>
      </c>
      <c r="B162" s="12">
        <f t="shared" si="25"/>
        <v>45784</v>
      </c>
      <c r="C162" s="95">
        <f t="shared" si="26"/>
        <v>398.72777777777827</v>
      </c>
      <c r="D162" s="95">
        <f t="shared" si="27"/>
        <v>65.394444444444957</v>
      </c>
      <c r="E162" s="95">
        <f t="shared" si="28"/>
        <v>333.33333333333331</v>
      </c>
      <c r="F162" s="95">
        <f>IF(A162&lt;&gt;"",SUM($E$10:E162),"")</f>
        <v>50666.666666666752</v>
      </c>
      <c r="G162" s="95">
        <f t="shared" si="29"/>
        <v>49333.333333333714</v>
      </c>
      <c r="T162" s="3">
        <f t="shared" si="30"/>
        <v>152</v>
      </c>
      <c r="U162" s="12">
        <f t="shared" si="31"/>
        <v>45784</v>
      </c>
      <c r="V162" s="95">
        <f t="shared" si="32"/>
        <v>398.72777777777827</v>
      </c>
      <c r="W162" s="95">
        <f t="shared" si="33"/>
        <v>75.65813551007696</v>
      </c>
      <c r="X162" s="95">
        <f t="shared" si="34"/>
        <v>323.06964226770128</v>
      </c>
      <c r="Y162" s="95">
        <f>IF(T162&lt;&gt;"",SUM($X$10:X162),"")</f>
        <v>48455.528593734736</v>
      </c>
      <c r="Z162" s="95">
        <f t="shared" si="35"/>
        <v>48544.471406265213</v>
      </c>
    </row>
    <row r="163" spans="1:26">
      <c r="A163" s="3">
        <f t="shared" si="24"/>
        <v>153</v>
      </c>
      <c r="B163" s="12">
        <f t="shared" si="25"/>
        <v>45815</v>
      </c>
      <c r="C163" s="95">
        <f t="shared" si="26"/>
        <v>398.28888888888935</v>
      </c>
      <c r="D163" s="95">
        <f t="shared" si="27"/>
        <v>64.95555555555606</v>
      </c>
      <c r="E163" s="95">
        <f t="shared" si="28"/>
        <v>333.33333333333331</v>
      </c>
      <c r="F163" s="95">
        <f>IF(A163&lt;&gt;"",SUM($E$10:E163),"")</f>
        <v>51000.000000000087</v>
      </c>
      <c r="G163" s="95">
        <f t="shared" si="29"/>
        <v>49000.000000000378</v>
      </c>
      <c r="T163" s="3">
        <f t="shared" si="30"/>
        <v>153</v>
      </c>
      <c r="U163" s="12">
        <f t="shared" si="31"/>
        <v>45815</v>
      </c>
      <c r="V163" s="95">
        <f t="shared" si="32"/>
        <v>398.28888888888935</v>
      </c>
      <c r="W163" s="95">
        <f t="shared" si="33"/>
        <v>75.157949778415002</v>
      </c>
      <c r="X163" s="95">
        <f t="shared" si="34"/>
        <v>323.13093911047434</v>
      </c>
      <c r="Y163" s="95">
        <f>IF(T163&lt;&gt;"",SUM($X$10:X163),"")</f>
        <v>48778.659532845209</v>
      </c>
      <c r="Z163" s="95">
        <f t="shared" si="35"/>
        <v>48221.34046715474</v>
      </c>
    </row>
    <row r="164" spans="1:26">
      <c r="A164" s="3">
        <f t="shared" si="24"/>
        <v>154</v>
      </c>
      <c r="B164" s="12">
        <f t="shared" si="25"/>
        <v>45845</v>
      </c>
      <c r="C164" s="95">
        <f t="shared" si="26"/>
        <v>397.85000000000048</v>
      </c>
      <c r="D164" s="95">
        <f t="shared" si="27"/>
        <v>64.516666666667163</v>
      </c>
      <c r="E164" s="95">
        <f t="shared" si="28"/>
        <v>333.33333333333331</v>
      </c>
      <c r="F164" s="95">
        <f>IF(A164&lt;&gt;"",SUM($E$10:E164),"")</f>
        <v>51333.333333333423</v>
      </c>
      <c r="G164" s="95">
        <f t="shared" si="29"/>
        <v>48666.666666667043</v>
      </c>
      <c r="T164" s="3">
        <f t="shared" si="30"/>
        <v>154</v>
      </c>
      <c r="U164" s="12">
        <f t="shared" si="31"/>
        <v>45845</v>
      </c>
      <c r="V164" s="95">
        <f t="shared" si="32"/>
        <v>397.85000000000048</v>
      </c>
      <c r="W164" s="95">
        <f t="shared" si="33"/>
        <v>74.657669145214356</v>
      </c>
      <c r="X164" s="95">
        <f t="shared" si="34"/>
        <v>323.19233085478612</v>
      </c>
      <c r="Y164" s="95">
        <f>IF(T164&lt;&gt;"",SUM($X$10:X164),"")</f>
        <v>49101.851863699994</v>
      </c>
      <c r="Z164" s="95">
        <f t="shared" si="35"/>
        <v>47898.148136299955</v>
      </c>
    </row>
    <row r="165" spans="1:26">
      <c r="A165" s="3">
        <f t="shared" si="24"/>
        <v>155</v>
      </c>
      <c r="B165" s="12">
        <f t="shared" si="25"/>
        <v>45876</v>
      </c>
      <c r="C165" s="95">
        <f t="shared" si="26"/>
        <v>397.41111111111161</v>
      </c>
      <c r="D165" s="95">
        <f t="shared" si="27"/>
        <v>64.07777777777828</v>
      </c>
      <c r="E165" s="95">
        <f t="shared" si="28"/>
        <v>333.33333333333331</v>
      </c>
      <c r="F165" s="95">
        <f>IF(A165&lt;&gt;"",SUM($E$10:E165),"")</f>
        <v>51666.666666666759</v>
      </c>
      <c r="G165" s="95">
        <f t="shared" si="29"/>
        <v>48333.333333333707</v>
      </c>
      <c r="T165" s="3">
        <f t="shared" si="30"/>
        <v>155</v>
      </c>
      <c r="U165" s="12">
        <f t="shared" si="31"/>
        <v>45876</v>
      </c>
      <c r="V165" s="95">
        <f t="shared" si="32"/>
        <v>397.41111111111161</v>
      </c>
      <c r="W165" s="95">
        <f t="shared" si="33"/>
        <v>74.157293463545727</v>
      </c>
      <c r="X165" s="95">
        <f t="shared" si="34"/>
        <v>323.25381764756588</v>
      </c>
      <c r="Y165" s="95">
        <f>IF(T165&lt;&gt;"",SUM($X$10:X165),"")</f>
        <v>49425.105681347559</v>
      </c>
      <c r="Z165" s="95">
        <f t="shared" si="35"/>
        <v>47574.89431865239</v>
      </c>
    </row>
    <row r="166" spans="1:26">
      <c r="A166" s="3">
        <f t="shared" si="24"/>
        <v>156</v>
      </c>
      <c r="B166" s="12">
        <f t="shared" si="25"/>
        <v>45907</v>
      </c>
      <c r="C166" s="95">
        <f t="shared" si="26"/>
        <v>396.97222222222268</v>
      </c>
      <c r="D166" s="95">
        <f t="shared" si="27"/>
        <v>63.638888888889383</v>
      </c>
      <c r="E166" s="95">
        <f t="shared" si="28"/>
        <v>333.33333333333331</v>
      </c>
      <c r="F166" s="95">
        <f>IF(A166&lt;&gt;"",SUM($E$10:E166),"")</f>
        <v>52000.000000000095</v>
      </c>
      <c r="G166" s="95">
        <f t="shared" si="29"/>
        <v>48000.000000000371</v>
      </c>
      <c r="T166" s="3">
        <f t="shared" si="30"/>
        <v>156</v>
      </c>
      <c r="U166" s="12">
        <f t="shared" si="31"/>
        <v>45907</v>
      </c>
      <c r="V166" s="95">
        <f t="shared" si="32"/>
        <v>396.97222222222268</v>
      </c>
      <c r="W166" s="95">
        <f t="shared" si="33"/>
        <v>73.65682258625236</v>
      </c>
      <c r="X166" s="95">
        <f t="shared" si="34"/>
        <v>323.31539963597032</v>
      </c>
      <c r="Y166" s="95">
        <f>IF(T166&lt;&gt;"",SUM($X$10:X166),"")</f>
        <v>49748.421080983528</v>
      </c>
      <c r="Z166" s="95">
        <f t="shared" si="35"/>
        <v>47251.578919016421</v>
      </c>
    </row>
    <row r="167" spans="1:26">
      <c r="A167" s="3">
        <f t="shared" si="24"/>
        <v>157</v>
      </c>
      <c r="B167" s="12">
        <f t="shared" si="25"/>
        <v>45937</v>
      </c>
      <c r="C167" s="95">
        <f t="shared" si="26"/>
        <v>396.53333333333381</v>
      </c>
      <c r="D167" s="95">
        <f t="shared" si="27"/>
        <v>63.200000000000493</v>
      </c>
      <c r="E167" s="95">
        <f t="shared" si="28"/>
        <v>333.33333333333331</v>
      </c>
      <c r="F167" s="95">
        <f>IF(A167&lt;&gt;"",SUM($E$10:E167),"")</f>
        <v>52333.33333333343</v>
      </c>
      <c r="G167" s="95">
        <f t="shared" si="29"/>
        <v>47666.666666667035</v>
      </c>
      <c r="T167" s="3">
        <f t="shared" si="30"/>
        <v>157</v>
      </c>
      <c r="U167" s="12">
        <f t="shared" si="31"/>
        <v>45937</v>
      </c>
      <c r="V167" s="95">
        <f t="shared" si="32"/>
        <v>396.53333333333381</v>
      </c>
      <c r="W167" s="95">
        <f t="shared" si="33"/>
        <v>73.156256365949631</v>
      </c>
      <c r="X167" s="95">
        <f t="shared" si="34"/>
        <v>323.3770769673842</v>
      </c>
      <c r="Y167" s="95">
        <f>IF(T167&lt;&gt;"",SUM($X$10:X167),"")</f>
        <v>50071.798157950914</v>
      </c>
      <c r="Z167" s="95">
        <f t="shared" si="35"/>
        <v>46928.201842049035</v>
      </c>
    </row>
    <row r="168" spans="1:26">
      <c r="A168" s="3">
        <f t="shared" si="24"/>
        <v>158</v>
      </c>
      <c r="B168" s="12">
        <f t="shared" si="25"/>
        <v>45968</v>
      </c>
      <c r="C168" s="95">
        <f t="shared" si="26"/>
        <v>396.09444444444489</v>
      </c>
      <c r="D168" s="95">
        <f t="shared" si="27"/>
        <v>62.761111111111596</v>
      </c>
      <c r="E168" s="95">
        <f t="shared" si="28"/>
        <v>333.33333333333331</v>
      </c>
      <c r="F168" s="95">
        <f>IF(A168&lt;&gt;"",SUM($E$10:E168),"")</f>
        <v>52666.666666666766</v>
      </c>
      <c r="G168" s="95">
        <f t="shared" si="29"/>
        <v>47333.3333333337</v>
      </c>
      <c r="T168" s="3">
        <f t="shared" si="30"/>
        <v>158</v>
      </c>
      <c r="U168" s="12">
        <f t="shared" si="31"/>
        <v>45968</v>
      </c>
      <c r="V168" s="95">
        <f t="shared" si="32"/>
        <v>396.09444444444489</v>
      </c>
      <c r="W168" s="95">
        <f t="shared" si="33"/>
        <v>72.655594655024728</v>
      </c>
      <c r="X168" s="95">
        <f t="shared" si="34"/>
        <v>323.43884978942015</v>
      </c>
      <c r="Y168" s="95">
        <f>IF(T168&lt;&gt;"",SUM($X$10:X168),"")</f>
        <v>50395.237007740332</v>
      </c>
      <c r="Z168" s="95">
        <f t="shared" si="35"/>
        <v>46604.762992259617</v>
      </c>
    </row>
    <row r="169" spans="1:26">
      <c r="A169" s="3">
        <f t="shared" si="24"/>
        <v>159</v>
      </c>
      <c r="B169" s="12">
        <f t="shared" si="25"/>
        <v>45998</v>
      </c>
      <c r="C169" s="95">
        <f t="shared" si="26"/>
        <v>395.65555555555602</v>
      </c>
      <c r="D169" s="95">
        <f t="shared" si="27"/>
        <v>62.322222222222706</v>
      </c>
      <c r="E169" s="95">
        <f t="shared" si="28"/>
        <v>333.33333333333331</v>
      </c>
      <c r="F169" s="95">
        <f>IF(A169&lt;&gt;"",SUM($E$10:E169),"")</f>
        <v>53000.000000000102</v>
      </c>
      <c r="G169" s="95">
        <f t="shared" si="29"/>
        <v>47000.000000000364</v>
      </c>
      <c r="T169" s="3">
        <f t="shared" si="30"/>
        <v>159</v>
      </c>
      <c r="U169" s="12">
        <f t="shared" si="31"/>
        <v>45998</v>
      </c>
      <c r="V169" s="95">
        <f t="shared" si="32"/>
        <v>395.65555555555602</v>
      </c>
      <c r="W169" s="95">
        <f t="shared" si="33"/>
        <v>72.154837305636349</v>
      </c>
      <c r="X169" s="95">
        <f t="shared" si="34"/>
        <v>323.50071824991966</v>
      </c>
      <c r="Y169" s="95">
        <f>IF(T169&lt;&gt;"",SUM($X$10:X169),"")</f>
        <v>50718.73772599025</v>
      </c>
      <c r="Z169" s="95">
        <f t="shared" si="35"/>
        <v>46281.262274009699</v>
      </c>
    </row>
    <row r="170" spans="1:26">
      <c r="A170" s="3">
        <f t="shared" si="24"/>
        <v>160</v>
      </c>
      <c r="B170" s="12">
        <f t="shared" si="25"/>
        <v>46029</v>
      </c>
      <c r="C170" s="95">
        <f t="shared" si="26"/>
        <v>395.21666666666715</v>
      </c>
      <c r="D170" s="95">
        <f t="shared" si="27"/>
        <v>61.883333333333816</v>
      </c>
      <c r="E170" s="95">
        <f t="shared" si="28"/>
        <v>333.33333333333331</v>
      </c>
      <c r="F170" s="95">
        <f>IF(A170&lt;&gt;"",SUM($E$10:E170),"")</f>
        <v>53333.333333333438</v>
      </c>
      <c r="G170" s="95">
        <f t="shared" si="29"/>
        <v>46666.666666667028</v>
      </c>
      <c r="T170" s="3">
        <f t="shared" si="30"/>
        <v>160</v>
      </c>
      <c r="U170" s="12">
        <f t="shared" si="31"/>
        <v>46029</v>
      </c>
      <c r="V170" s="95">
        <f t="shared" si="32"/>
        <v>395.21666666666715</v>
      </c>
      <c r="W170" s="95">
        <f t="shared" si="33"/>
        <v>71.653984169714249</v>
      </c>
      <c r="X170" s="95">
        <f t="shared" si="34"/>
        <v>323.5626824969529</v>
      </c>
      <c r="Y170" s="95">
        <f>IF(T170&lt;&gt;"",SUM($X$10:X170),"")</f>
        <v>51042.300408487201</v>
      </c>
      <c r="Z170" s="95">
        <f t="shared" si="35"/>
        <v>45957.699591512748</v>
      </c>
    </row>
    <row r="171" spans="1:26">
      <c r="A171" s="3">
        <f t="shared" si="24"/>
        <v>161</v>
      </c>
      <c r="B171" s="12">
        <f t="shared" si="25"/>
        <v>46060</v>
      </c>
      <c r="C171" s="95">
        <f t="shared" si="26"/>
        <v>394.77777777777823</v>
      </c>
      <c r="D171" s="95">
        <f t="shared" si="27"/>
        <v>61.444444444444926</v>
      </c>
      <c r="E171" s="95">
        <f t="shared" si="28"/>
        <v>333.33333333333331</v>
      </c>
      <c r="F171" s="95">
        <f>IF(A171&lt;&gt;"",SUM($E$10:E171),"")</f>
        <v>53666.666666666773</v>
      </c>
      <c r="G171" s="95">
        <f t="shared" si="29"/>
        <v>46333.333333333692</v>
      </c>
      <c r="T171" s="3">
        <f t="shared" si="30"/>
        <v>161</v>
      </c>
      <c r="U171" s="12">
        <f t="shared" si="31"/>
        <v>46060</v>
      </c>
      <c r="V171" s="95">
        <f t="shared" si="32"/>
        <v>394.77777777777823</v>
      </c>
      <c r="W171" s="95">
        <f t="shared" si="33"/>
        <v>71.153035098958966</v>
      </c>
      <c r="X171" s="95">
        <f t="shared" si="34"/>
        <v>323.62474267881925</v>
      </c>
      <c r="Y171" s="95">
        <f>IF(T171&lt;&gt;"",SUM($X$10:X171),"")</f>
        <v>51365.925151166019</v>
      </c>
      <c r="Z171" s="95">
        <f t="shared" si="35"/>
        <v>45634.07484883393</v>
      </c>
    </row>
    <row r="172" spans="1:26">
      <c r="A172" s="3">
        <f t="shared" si="24"/>
        <v>162</v>
      </c>
      <c r="B172" s="12">
        <f t="shared" si="25"/>
        <v>46088</v>
      </c>
      <c r="C172" s="95">
        <f t="shared" si="26"/>
        <v>394.33888888888936</v>
      </c>
      <c r="D172" s="95">
        <f t="shared" si="27"/>
        <v>61.005555555556029</v>
      </c>
      <c r="E172" s="95">
        <f t="shared" si="28"/>
        <v>333.33333333333331</v>
      </c>
      <c r="F172" s="95">
        <f>IF(A172&lt;&gt;"",SUM($E$10:E172),"")</f>
        <v>54000.000000000109</v>
      </c>
      <c r="G172" s="95">
        <f t="shared" si="29"/>
        <v>46000.000000000357</v>
      </c>
      <c r="T172" s="3">
        <f t="shared" si="30"/>
        <v>162</v>
      </c>
      <c r="U172" s="12">
        <f t="shared" si="31"/>
        <v>46088</v>
      </c>
      <c r="V172" s="95">
        <f t="shared" si="32"/>
        <v>394.33888888888936</v>
      </c>
      <c r="W172" s="95">
        <f t="shared" si="33"/>
        <v>70.651989944841418</v>
      </c>
      <c r="X172" s="95">
        <f t="shared" si="34"/>
        <v>323.68689894404793</v>
      </c>
      <c r="Y172" s="95">
        <f>IF(T172&lt;&gt;"",SUM($X$10:X172),"")</f>
        <v>51689.612050110067</v>
      </c>
      <c r="Z172" s="95">
        <f t="shared" si="35"/>
        <v>45310.387949889882</v>
      </c>
    </row>
    <row r="173" spans="1:26">
      <c r="A173" s="3">
        <f t="shared" si="24"/>
        <v>163</v>
      </c>
      <c r="B173" s="12">
        <f t="shared" si="25"/>
        <v>46119</v>
      </c>
      <c r="C173" s="95">
        <f t="shared" si="26"/>
        <v>393.90000000000043</v>
      </c>
      <c r="D173" s="95">
        <f t="shared" si="27"/>
        <v>60.566666666667139</v>
      </c>
      <c r="E173" s="95">
        <f t="shared" si="28"/>
        <v>333.33333333333331</v>
      </c>
      <c r="F173" s="95">
        <f>IF(A173&lt;&gt;"",SUM($E$10:E173),"")</f>
        <v>54333.333333333445</v>
      </c>
      <c r="G173" s="95">
        <f t="shared" si="29"/>
        <v>45666.666666667021</v>
      </c>
      <c r="T173" s="3">
        <f t="shared" si="30"/>
        <v>163</v>
      </c>
      <c r="U173" s="12">
        <f t="shared" si="31"/>
        <v>46119</v>
      </c>
      <c r="V173" s="95">
        <f t="shared" si="32"/>
        <v>393.90000000000043</v>
      </c>
      <c r="W173" s="95">
        <f t="shared" si="33"/>
        <v>70.150848558602576</v>
      </c>
      <c r="X173" s="95">
        <f t="shared" si="34"/>
        <v>323.74915144139788</v>
      </c>
      <c r="Y173" s="95">
        <f>IF(T173&lt;&gt;"",SUM($X$10:X173),"")</f>
        <v>52013.361201551466</v>
      </c>
      <c r="Z173" s="95">
        <f t="shared" si="35"/>
        <v>44986.638798448483</v>
      </c>
    </row>
    <row r="174" spans="1:26">
      <c r="A174" s="3">
        <f t="shared" si="24"/>
        <v>164</v>
      </c>
      <c r="B174" s="12">
        <f t="shared" si="25"/>
        <v>46149</v>
      </c>
      <c r="C174" s="95">
        <f t="shared" si="26"/>
        <v>393.46111111111156</v>
      </c>
      <c r="D174" s="95">
        <f t="shared" si="27"/>
        <v>60.127777777778249</v>
      </c>
      <c r="E174" s="95">
        <f t="shared" si="28"/>
        <v>333.33333333333331</v>
      </c>
      <c r="F174" s="95">
        <f>IF(A174&lt;&gt;"",SUM($E$10:E174),"")</f>
        <v>54666.666666666781</v>
      </c>
      <c r="G174" s="95">
        <f t="shared" si="29"/>
        <v>45333.333333333685</v>
      </c>
      <c r="T174" s="3">
        <f t="shared" si="30"/>
        <v>164</v>
      </c>
      <c r="U174" s="12">
        <f t="shared" si="31"/>
        <v>46149</v>
      </c>
      <c r="V174" s="95">
        <f t="shared" si="32"/>
        <v>393.46111111111156</v>
      </c>
      <c r="W174" s="95">
        <f t="shared" si="33"/>
        <v>69.649610791253096</v>
      </c>
      <c r="X174" s="95">
        <f t="shared" si="34"/>
        <v>323.81150031985845</v>
      </c>
      <c r="Y174" s="95">
        <f>IF(T174&lt;&gt;"",SUM($X$10:X174),"")</f>
        <v>52337.172701871328</v>
      </c>
      <c r="Z174" s="95">
        <f t="shared" si="35"/>
        <v>44662.827298128621</v>
      </c>
    </row>
    <row r="175" spans="1:26">
      <c r="A175" s="3">
        <f t="shared" si="24"/>
        <v>165</v>
      </c>
      <c r="B175" s="12">
        <f t="shared" si="25"/>
        <v>46180</v>
      </c>
      <c r="C175" s="95">
        <f t="shared" si="26"/>
        <v>393.02222222222269</v>
      </c>
      <c r="D175" s="95">
        <f t="shared" si="27"/>
        <v>59.688888888889352</v>
      </c>
      <c r="E175" s="95">
        <f t="shared" si="28"/>
        <v>333.33333333333331</v>
      </c>
      <c r="F175" s="95">
        <f>IF(A175&lt;&gt;"",SUM($E$10:E175),"")</f>
        <v>55000.000000000116</v>
      </c>
      <c r="G175" s="95">
        <f t="shared" si="29"/>
        <v>45000.000000000349</v>
      </c>
      <c r="T175" s="3">
        <f t="shared" si="30"/>
        <v>165</v>
      </c>
      <c r="U175" s="12">
        <f t="shared" si="31"/>
        <v>46180</v>
      </c>
      <c r="V175" s="95">
        <f t="shared" si="32"/>
        <v>393.02222222222269</v>
      </c>
      <c r="W175" s="95">
        <f t="shared" si="33"/>
        <v>69.148276493572951</v>
      </c>
      <c r="X175" s="95">
        <f t="shared" si="34"/>
        <v>323.87394572864974</v>
      </c>
      <c r="Y175" s="95">
        <f>IF(T175&lt;&gt;"",SUM($X$10:X175),"")</f>
        <v>52661.046647599978</v>
      </c>
      <c r="Z175" s="95">
        <f t="shared" si="35"/>
        <v>44338.953352399971</v>
      </c>
    </row>
    <row r="176" spans="1:26">
      <c r="A176" s="3">
        <f t="shared" si="24"/>
        <v>166</v>
      </c>
      <c r="B176" s="12">
        <f t="shared" si="25"/>
        <v>46210</v>
      </c>
      <c r="C176" s="95">
        <f t="shared" si="26"/>
        <v>392.58333333333377</v>
      </c>
      <c r="D176" s="95">
        <f t="shared" si="27"/>
        <v>59.250000000000462</v>
      </c>
      <c r="E176" s="95">
        <f t="shared" si="28"/>
        <v>333.33333333333331</v>
      </c>
      <c r="F176" s="95">
        <f>IF(A176&lt;&gt;"",SUM($E$10:E176),"")</f>
        <v>55333.333333333452</v>
      </c>
      <c r="G176" s="95">
        <f t="shared" si="29"/>
        <v>44666.666666667013</v>
      </c>
      <c r="T176" s="3">
        <f t="shared" si="30"/>
        <v>166</v>
      </c>
      <c r="U176" s="12">
        <f t="shared" si="31"/>
        <v>46210</v>
      </c>
      <c r="V176" s="95">
        <f t="shared" si="32"/>
        <v>392.58333333333377</v>
      </c>
      <c r="W176" s="95">
        <f t="shared" si="33"/>
        <v>68.646845516111128</v>
      </c>
      <c r="X176" s="95">
        <f t="shared" si="34"/>
        <v>323.93648781722266</v>
      </c>
      <c r="Y176" s="95">
        <f>IF(T176&lt;&gt;"",SUM($X$10:X176),"")</f>
        <v>52984.983135417198</v>
      </c>
      <c r="Z176" s="95">
        <f t="shared" si="35"/>
        <v>44015.016864582751</v>
      </c>
    </row>
    <row r="177" spans="1:26">
      <c r="A177" s="3">
        <f t="shared" si="24"/>
        <v>167</v>
      </c>
      <c r="B177" s="12">
        <f t="shared" si="25"/>
        <v>46241</v>
      </c>
      <c r="C177" s="95">
        <f t="shared" si="26"/>
        <v>392.1444444444449</v>
      </c>
      <c r="D177" s="95">
        <f t="shared" si="27"/>
        <v>58.811111111111572</v>
      </c>
      <c r="E177" s="95">
        <f t="shared" si="28"/>
        <v>333.33333333333331</v>
      </c>
      <c r="F177" s="95">
        <f>IF(A177&lt;&gt;"",SUM($E$10:E177),"")</f>
        <v>55666.666666666788</v>
      </c>
      <c r="G177" s="95">
        <f t="shared" si="29"/>
        <v>44333.333333333678</v>
      </c>
      <c r="T177" s="3">
        <f t="shared" si="30"/>
        <v>167</v>
      </c>
      <c r="U177" s="12">
        <f t="shared" si="31"/>
        <v>46241</v>
      </c>
      <c r="V177" s="95">
        <f t="shared" si="32"/>
        <v>392.1444444444449</v>
      </c>
      <c r="W177" s="95">
        <f t="shared" si="33"/>
        <v>68.145317709185207</v>
      </c>
      <c r="X177" s="95">
        <f t="shared" si="34"/>
        <v>323.99912673525967</v>
      </c>
      <c r="Y177" s="95">
        <f>IF(T177&lt;&gt;"",SUM($X$10:X177),"")</f>
        <v>53308.982262152458</v>
      </c>
      <c r="Z177" s="95">
        <f t="shared" si="35"/>
        <v>43691.017737847491</v>
      </c>
    </row>
    <row r="178" spans="1:26">
      <c r="A178" s="3">
        <f t="shared" si="24"/>
        <v>168</v>
      </c>
      <c r="B178" s="12">
        <f t="shared" si="25"/>
        <v>46272</v>
      </c>
      <c r="C178" s="95">
        <f t="shared" si="26"/>
        <v>391.70555555555597</v>
      </c>
      <c r="D178" s="95">
        <f t="shared" si="27"/>
        <v>58.372222222222675</v>
      </c>
      <c r="E178" s="95">
        <f t="shared" si="28"/>
        <v>333.33333333333331</v>
      </c>
      <c r="F178" s="95">
        <f>IF(A178&lt;&gt;"",SUM($E$10:E178),"")</f>
        <v>56000.000000000124</v>
      </c>
      <c r="G178" s="95">
        <f t="shared" si="29"/>
        <v>44000.000000000342</v>
      </c>
      <c r="T178" s="3">
        <f t="shared" si="30"/>
        <v>168</v>
      </c>
      <c r="U178" s="12">
        <f t="shared" si="31"/>
        <v>46272</v>
      </c>
      <c r="V178" s="95">
        <f t="shared" si="32"/>
        <v>391.70555555555597</v>
      </c>
      <c r="W178" s="95">
        <f t="shared" si="33"/>
        <v>67.643692922880987</v>
      </c>
      <c r="X178" s="95">
        <f t="shared" si="34"/>
        <v>324.061862632675</v>
      </c>
      <c r="Y178" s="95">
        <f>IF(T178&lt;&gt;"",SUM($X$10:X178),"")</f>
        <v>53633.044124785134</v>
      </c>
      <c r="Z178" s="95">
        <f t="shared" si="35"/>
        <v>43366.955875214815</v>
      </c>
    </row>
    <row r="179" spans="1:26">
      <c r="A179" s="3">
        <f t="shared" si="24"/>
        <v>169</v>
      </c>
      <c r="B179" s="12">
        <f t="shared" si="25"/>
        <v>46302</v>
      </c>
      <c r="C179" s="95">
        <f t="shared" si="26"/>
        <v>391.26666666666711</v>
      </c>
      <c r="D179" s="95">
        <f t="shared" si="27"/>
        <v>57.933333333333785</v>
      </c>
      <c r="E179" s="95">
        <f t="shared" si="28"/>
        <v>333.33333333333331</v>
      </c>
      <c r="F179" s="95">
        <f>IF(A179&lt;&gt;"",SUM($E$10:E179),"")</f>
        <v>56333.333333333459</v>
      </c>
      <c r="G179" s="95">
        <f t="shared" si="29"/>
        <v>43666.666666667006</v>
      </c>
      <c r="T179" s="3">
        <f t="shared" si="30"/>
        <v>169</v>
      </c>
      <c r="U179" s="12">
        <f t="shared" si="31"/>
        <v>46302</v>
      </c>
      <c r="V179" s="95">
        <f t="shared" si="32"/>
        <v>391.26666666666711</v>
      </c>
      <c r="W179" s="95">
        <f t="shared" si="33"/>
        <v>67.14197100705222</v>
      </c>
      <c r="X179" s="95">
        <f t="shared" si="34"/>
        <v>324.12469565961487</v>
      </c>
      <c r="Y179" s="95">
        <f>IF(T179&lt;&gt;"",SUM($X$10:X179),"")</f>
        <v>53957.168820444749</v>
      </c>
      <c r="Z179" s="95">
        <f t="shared" si="35"/>
        <v>43042.8311795552</v>
      </c>
    </row>
    <row r="180" spans="1:26">
      <c r="A180" s="3">
        <f t="shared" si="24"/>
        <v>170</v>
      </c>
      <c r="B180" s="12">
        <f t="shared" si="25"/>
        <v>46333</v>
      </c>
      <c r="C180" s="95">
        <f t="shared" si="26"/>
        <v>390.82777777777824</v>
      </c>
      <c r="D180" s="95">
        <f t="shared" si="27"/>
        <v>57.494444444444895</v>
      </c>
      <c r="E180" s="95">
        <f t="shared" si="28"/>
        <v>333.33333333333331</v>
      </c>
      <c r="F180" s="95">
        <f>IF(A180&lt;&gt;"",SUM($E$10:E180),"")</f>
        <v>56666.666666666795</v>
      </c>
      <c r="G180" s="95">
        <f t="shared" si="29"/>
        <v>43333.33333333367</v>
      </c>
      <c r="T180" s="3">
        <f t="shared" si="30"/>
        <v>170</v>
      </c>
      <c r="U180" s="12">
        <f t="shared" si="31"/>
        <v>46333</v>
      </c>
      <c r="V180" s="95">
        <f t="shared" si="32"/>
        <v>390.82777777777824</v>
      </c>
      <c r="W180" s="95">
        <f t="shared" si="33"/>
        <v>66.640151811320166</v>
      </c>
      <c r="X180" s="95">
        <f t="shared" si="34"/>
        <v>324.18762596645809</v>
      </c>
      <c r="Y180" s="95">
        <f>IF(T180&lt;&gt;"",SUM($X$10:X180),"")</f>
        <v>54281.356446411206</v>
      </c>
      <c r="Z180" s="95">
        <f t="shared" si="35"/>
        <v>42718.643553588743</v>
      </c>
    </row>
    <row r="181" spans="1:26">
      <c r="A181" s="3">
        <f t="shared" si="24"/>
        <v>171</v>
      </c>
      <c r="B181" s="12">
        <f t="shared" si="25"/>
        <v>46363</v>
      </c>
      <c r="C181" s="95">
        <f t="shared" si="26"/>
        <v>390.38888888888931</v>
      </c>
      <c r="D181" s="95">
        <f t="shared" si="27"/>
        <v>57.055555555556005</v>
      </c>
      <c r="E181" s="95">
        <f t="shared" si="28"/>
        <v>333.33333333333331</v>
      </c>
      <c r="F181" s="95">
        <f>IF(A181&lt;&gt;"",SUM($E$10:E181),"")</f>
        <v>57000.000000000131</v>
      </c>
      <c r="G181" s="95">
        <f t="shared" si="29"/>
        <v>43000.000000000335</v>
      </c>
      <c r="T181" s="3">
        <f t="shared" si="30"/>
        <v>171</v>
      </c>
      <c r="U181" s="12">
        <f t="shared" si="31"/>
        <v>46363</v>
      </c>
      <c r="V181" s="95">
        <f t="shared" si="32"/>
        <v>390.38888888888931</v>
      </c>
      <c r="W181" s="95">
        <f t="shared" si="33"/>
        <v>66.138235185073299</v>
      </c>
      <c r="X181" s="95">
        <f t="shared" si="34"/>
        <v>324.250653703816</v>
      </c>
      <c r="Y181" s="95">
        <f>IF(T181&lt;&gt;"",SUM($X$10:X181),"")</f>
        <v>54605.607100115019</v>
      </c>
      <c r="Z181" s="95">
        <f t="shared" si="35"/>
        <v>42394.39289988493</v>
      </c>
    </row>
    <row r="182" spans="1:26">
      <c r="A182" s="3">
        <f t="shared" si="24"/>
        <v>172</v>
      </c>
      <c r="B182" s="12">
        <f t="shared" si="25"/>
        <v>46394</v>
      </c>
      <c r="C182" s="95">
        <f t="shared" si="26"/>
        <v>389.95000000000044</v>
      </c>
      <c r="D182" s="95">
        <f t="shared" si="27"/>
        <v>56.616666666667108</v>
      </c>
      <c r="E182" s="95">
        <f t="shared" si="28"/>
        <v>333.33333333333331</v>
      </c>
      <c r="F182" s="95">
        <f>IF(A182&lt;&gt;"",SUM($E$10:E182),"")</f>
        <v>57333.333333333467</v>
      </c>
      <c r="G182" s="95">
        <f t="shared" si="29"/>
        <v>42666.666666666999</v>
      </c>
      <c r="T182" s="3">
        <f t="shared" si="30"/>
        <v>172</v>
      </c>
      <c r="U182" s="12">
        <f t="shared" si="31"/>
        <v>46394</v>
      </c>
      <c r="V182" s="95">
        <f t="shared" si="32"/>
        <v>389.95000000000044</v>
      </c>
      <c r="W182" s="95">
        <f t="shared" si="33"/>
        <v>65.636220977466863</v>
      </c>
      <c r="X182" s="95">
        <f t="shared" si="34"/>
        <v>324.31377902253359</v>
      </c>
      <c r="Y182" s="95">
        <f>IF(T182&lt;&gt;"",SUM($X$10:X182),"")</f>
        <v>54929.920879137549</v>
      </c>
      <c r="Z182" s="95">
        <f t="shared" si="35"/>
        <v>42070.0791208624</v>
      </c>
    </row>
    <row r="183" spans="1:26">
      <c r="A183" s="3">
        <f t="shared" si="24"/>
        <v>173</v>
      </c>
      <c r="B183" s="12">
        <f t="shared" si="25"/>
        <v>46425</v>
      </c>
      <c r="C183" s="95">
        <f t="shared" si="26"/>
        <v>389.51111111111152</v>
      </c>
      <c r="D183" s="95">
        <f t="shared" si="27"/>
        <v>56.177777777778218</v>
      </c>
      <c r="E183" s="95">
        <f t="shared" si="28"/>
        <v>333.33333333333331</v>
      </c>
      <c r="F183" s="95">
        <f>IF(A183&lt;&gt;"",SUM($E$10:E183),"")</f>
        <v>57666.666666666802</v>
      </c>
      <c r="G183" s="95">
        <f t="shared" si="29"/>
        <v>42333.333333333663</v>
      </c>
      <c r="T183" s="3">
        <f t="shared" si="30"/>
        <v>173</v>
      </c>
      <c r="U183" s="12">
        <f t="shared" si="31"/>
        <v>46425</v>
      </c>
      <c r="V183" s="95">
        <f t="shared" si="32"/>
        <v>389.51111111111152</v>
      </c>
      <c r="W183" s="95">
        <f t="shared" si="33"/>
        <v>65.13410903742259</v>
      </c>
      <c r="X183" s="95">
        <f t="shared" si="34"/>
        <v>324.37700207368891</v>
      </c>
      <c r="Y183" s="95">
        <f>IF(T183&lt;&gt;"",SUM($X$10:X183),"")</f>
        <v>55254.297881211241</v>
      </c>
      <c r="Z183" s="95">
        <f t="shared" si="35"/>
        <v>41745.702118788708</v>
      </c>
    </row>
    <row r="184" spans="1:26">
      <c r="A184" s="3">
        <f t="shared" si="24"/>
        <v>174</v>
      </c>
      <c r="B184" s="12">
        <f t="shared" si="25"/>
        <v>46453</v>
      </c>
      <c r="C184" s="95">
        <f t="shared" si="26"/>
        <v>389.07222222222265</v>
      </c>
      <c r="D184" s="95">
        <f t="shared" si="27"/>
        <v>55.738888888889328</v>
      </c>
      <c r="E184" s="95">
        <f t="shared" si="28"/>
        <v>333.33333333333331</v>
      </c>
      <c r="F184" s="95">
        <f>IF(A184&lt;&gt;"",SUM($E$10:E184),"")</f>
        <v>58000.000000000138</v>
      </c>
      <c r="G184" s="95">
        <f t="shared" si="29"/>
        <v>42000.000000000327</v>
      </c>
      <c r="T184" s="3">
        <f t="shared" si="30"/>
        <v>174</v>
      </c>
      <c r="U184" s="12">
        <f t="shared" si="31"/>
        <v>46453</v>
      </c>
      <c r="V184" s="95">
        <f t="shared" si="32"/>
        <v>389.07222222222265</v>
      </c>
      <c r="W184" s="95">
        <f t="shared" si="33"/>
        <v>64.631899213628301</v>
      </c>
      <c r="X184" s="95">
        <f t="shared" si="34"/>
        <v>324.44032300859436</v>
      </c>
      <c r="Y184" s="95">
        <f>IF(T184&lt;&gt;"",SUM($X$10:X184),"")</f>
        <v>55578.738204219837</v>
      </c>
      <c r="Z184" s="95">
        <f t="shared" si="35"/>
        <v>41421.261795780112</v>
      </c>
    </row>
    <row r="185" spans="1:26">
      <c r="A185" s="3">
        <f t="shared" si="24"/>
        <v>175</v>
      </c>
      <c r="B185" s="12">
        <f t="shared" si="25"/>
        <v>46484</v>
      </c>
      <c r="C185" s="95">
        <f t="shared" si="26"/>
        <v>388.63333333333372</v>
      </c>
      <c r="D185" s="95">
        <f t="shared" si="27"/>
        <v>55.300000000000431</v>
      </c>
      <c r="E185" s="95">
        <f t="shared" si="28"/>
        <v>333.33333333333331</v>
      </c>
      <c r="F185" s="95">
        <f>IF(A185&lt;&gt;"",SUM($E$10:E185),"")</f>
        <v>58333.333333333474</v>
      </c>
      <c r="G185" s="95">
        <f t="shared" si="29"/>
        <v>41666.666666666992</v>
      </c>
      <c r="T185" s="3">
        <f t="shared" si="30"/>
        <v>175</v>
      </c>
      <c r="U185" s="12">
        <f t="shared" si="31"/>
        <v>46484</v>
      </c>
      <c r="V185" s="95">
        <f t="shared" si="32"/>
        <v>388.63333333333372</v>
      </c>
      <c r="W185" s="95">
        <f t="shared" si="33"/>
        <v>64.129591354537567</v>
      </c>
      <c r="X185" s="95">
        <f t="shared" si="34"/>
        <v>324.50374197879614</v>
      </c>
      <c r="Y185" s="95">
        <f>IF(T185&lt;&gt;"",SUM($X$10:X185),"")</f>
        <v>55903.241946198636</v>
      </c>
      <c r="Z185" s="95">
        <f t="shared" si="35"/>
        <v>41096.758053801314</v>
      </c>
    </row>
    <row r="186" spans="1:26">
      <c r="A186" s="3">
        <f t="shared" si="24"/>
        <v>176</v>
      </c>
      <c r="B186" s="12">
        <f t="shared" si="25"/>
        <v>46514</v>
      </c>
      <c r="C186" s="95">
        <f t="shared" si="26"/>
        <v>388.19444444444485</v>
      </c>
      <c r="D186" s="95">
        <f t="shared" si="27"/>
        <v>54.861111111111541</v>
      </c>
      <c r="E186" s="95">
        <f t="shared" si="28"/>
        <v>333.33333333333331</v>
      </c>
      <c r="F186" s="95">
        <f>IF(A186&lt;&gt;"",SUM($E$10:E186),"")</f>
        <v>58666.66666666681</v>
      </c>
      <c r="G186" s="95">
        <f t="shared" si="29"/>
        <v>41333.333333333656</v>
      </c>
      <c r="T186" s="3">
        <f t="shared" si="30"/>
        <v>176</v>
      </c>
      <c r="U186" s="12">
        <f t="shared" si="31"/>
        <v>46514</v>
      </c>
      <c r="V186" s="95">
        <f t="shared" si="32"/>
        <v>388.19444444444485</v>
      </c>
      <c r="W186" s="95">
        <f t="shared" si="33"/>
        <v>63.627185308369292</v>
      </c>
      <c r="X186" s="95">
        <f t="shared" si="34"/>
        <v>324.56725913607556</v>
      </c>
      <c r="Y186" s="95">
        <f>IF(T186&lt;&gt;"",SUM($X$10:X186),"")</f>
        <v>56227.809205334714</v>
      </c>
      <c r="Z186" s="95">
        <f t="shared" si="35"/>
        <v>40772.190794665235</v>
      </c>
    </row>
    <row r="187" spans="1:26">
      <c r="A187" s="3">
        <f t="shared" si="24"/>
        <v>177</v>
      </c>
      <c r="B187" s="12">
        <f t="shared" si="25"/>
        <v>46545</v>
      </c>
      <c r="C187" s="95">
        <f t="shared" si="26"/>
        <v>387.75555555555599</v>
      </c>
      <c r="D187" s="95">
        <f t="shared" si="27"/>
        <v>54.422222222222651</v>
      </c>
      <c r="E187" s="95">
        <f t="shared" si="28"/>
        <v>333.33333333333331</v>
      </c>
      <c r="F187" s="95">
        <f>IF(A187&lt;&gt;"",SUM($E$10:E187),"")</f>
        <v>59000.000000000146</v>
      </c>
      <c r="G187" s="95">
        <f t="shared" si="29"/>
        <v>41000.00000000032</v>
      </c>
      <c r="T187" s="3">
        <f t="shared" si="30"/>
        <v>177</v>
      </c>
      <c r="U187" s="12">
        <f t="shared" si="31"/>
        <v>46545</v>
      </c>
      <c r="V187" s="95">
        <f t="shared" si="32"/>
        <v>387.75555555555599</v>
      </c>
      <c r="W187" s="95">
        <f t="shared" si="33"/>
        <v>63.124680923107434</v>
      </c>
      <c r="X187" s="95">
        <f t="shared" si="34"/>
        <v>324.63087463244858</v>
      </c>
      <c r="Y187" s="95">
        <f>IF(T187&lt;&gt;"",SUM($X$10:X187),"")</f>
        <v>56552.440079967164</v>
      </c>
      <c r="Z187" s="95">
        <f t="shared" si="35"/>
        <v>40447.559920032785</v>
      </c>
    </row>
    <row r="188" spans="1:26">
      <c r="A188" s="3">
        <f t="shared" si="24"/>
        <v>178</v>
      </c>
      <c r="B188" s="12">
        <f t="shared" si="25"/>
        <v>46575</v>
      </c>
      <c r="C188" s="95">
        <f t="shared" si="26"/>
        <v>387.31666666666706</v>
      </c>
      <c r="D188" s="95">
        <f t="shared" si="27"/>
        <v>53.983333333333761</v>
      </c>
      <c r="E188" s="95">
        <f t="shared" si="28"/>
        <v>333.33333333333331</v>
      </c>
      <c r="F188" s="95">
        <f>IF(A188&lt;&gt;"",SUM($E$10:E188),"")</f>
        <v>59333.333333333481</v>
      </c>
      <c r="G188" s="95">
        <f t="shared" si="29"/>
        <v>40666.666666666984</v>
      </c>
      <c r="T188" s="3">
        <f t="shared" si="30"/>
        <v>178</v>
      </c>
      <c r="U188" s="12">
        <f t="shared" si="31"/>
        <v>46575</v>
      </c>
      <c r="V188" s="95">
        <f t="shared" si="32"/>
        <v>387.31666666666706</v>
      </c>
      <c r="W188" s="95">
        <f t="shared" si="33"/>
        <v>62.622078046500569</v>
      </c>
      <c r="X188" s="95">
        <f t="shared" si="34"/>
        <v>324.69458862016648</v>
      </c>
      <c r="Y188" s="95">
        <f>IF(T188&lt;&gt;"",SUM($X$10:X188),"")</f>
        <v>56877.134668587329</v>
      </c>
      <c r="Z188" s="95">
        <f t="shared" si="35"/>
        <v>40122.86533141262</v>
      </c>
    </row>
    <row r="189" spans="1:26">
      <c r="A189" s="3">
        <f t="shared" si="24"/>
        <v>179</v>
      </c>
      <c r="B189" s="12">
        <f t="shared" si="25"/>
        <v>46606</v>
      </c>
      <c r="C189" s="95">
        <f t="shared" si="26"/>
        <v>386.87777777777819</v>
      </c>
      <c r="D189" s="95">
        <f t="shared" si="27"/>
        <v>53.544444444444864</v>
      </c>
      <c r="E189" s="95">
        <f t="shared" si="28"/>
        <v>333.33333333333331</v>
      </c>
      <c r="F189" s="95">
        <f>IF(A189&lt;&gt;"",SUM($E$10:E189),"")</f>
        <v>59666.666666666817</v>
      </c>
      <c r="G189" s="95">
        <f t="shared" si="29"/>
        <v>40333.333333333649</v>
      </c>
      <c r="T189" s="3">
        <f t="shared" si="30"/>
        <v>179</v>
      </c>
      <c r="U189" s="12">
        <f t="shared" si="31"/>
        <v>46606</v>
      </c>
      <c r="V189" s="95">
        <f t="shared" si="32"/>
        <v>386.87777777777819</v>
      </c>
      <c r="W189" s="95">
        <f t="shared" si="33"/>
        <v>62.119376526061558</v>
      </c>
      <c r="X189" s="95">
        <f t="shared" si="34"/>
        <v>324.75840125171663</v>
      </c>
      <c r="Y189" s="95">
        <f>IF(T189&lt;&gt;"",SUM($X$10:X189),"")</f>
        <v>57201.893069839047</v>
      </c>
      <c r="Z189" s="95">
        <f t="shared" si="35"/>
        <v>39798.106930160902</v>
      </c>
    </row>
    <row r="190" spans="1:26">
      <c r="A190" s="3">
        <f t="shared" si="24"/>
        <v>180</v>
      </c>
      <c r="B190" s="12">
        <f t="shared" si="25"/>
        <v>46637</v>
      </c>
      <c r="C190" s="95">
        <f t="shared" si="26"/>
        <v>386.43888888888927</v>
      </c>
      <c r="D190" s="95">
        <f t="shared" si="27"/>
        <v>53.105555555555974</v>
      </c>
      <c r="E190" s="95">
        <f t="shared" si="28"/>
        <v>333.33333333333331</v>
      </c>
      <c r="F190" s="95">
        <f>IF(A190&lt;&gt;"",SUM($E$10:E190),"")</f>
        <v>60000.000000000153</v>
      </c>
      <c r="G190" s="95">
        <f t="shared" si="29"/>
        <v>40000.000000000313</v>
      </c>
      <c r="T190" s="3">
        <f t="shared" si="30"/>
        <v>180</v>
      </c>
      <c r="U190" s="12">
        <f t="shared" si="31"/>
        <v>46637</v>
      </c>
      <c r="V190" s="95">
        <f t="shared" si="32"/>
        <v>386.43888888888927</v>
      </c>
      <c r="W190" s="95">
        <f t="shared" si="33"/>
        <v>61.616576209067176</v>
      </c>
      <c r="X190" s="95">
        <f t="shared" si="34"/>
        <v>324.82231267982206</v>
      </c>
      <c r="Y190" s="95">
        <f>IF(T190&lt;&gt;"",SUM($X$10:X190),"")</f>
        <v>57526.715382518873</v>
      </c>
      <c r="Z190" s="95">
        <f t="shared" si="35"/>
        <v>39473.284617481084</v>
      </c>
    </row>
    <row r="191" spans="1:26">
      <c r="A191" s="3">
        <f t="shared" si="24"/>
        <v>181</v>
      </c>
      <c r="B191" s="12">
        <f t="shared" si="25"/>
        <v>46667</v>
      </c>
      <c r="C191" s="95">
        <f t="shared" si="26"/>
        <v>386.0000000000004</v>
      </c>
      <c r="D191" s="95">
        <f t="shared" si="27"/>
        <v>52.666666666667084</v>
      </c>
      <c r="E191" s="95">
        <f t="shared" si="28"/>
        <v>333.33333333333331</v>
      </c>
      <c r="F191" s="95">
        <f>IF(A191&lt;&gt;"",SUM($E$10:E191),"")</f>
        <v>60333.333333333489</v>
      </c>
      <c r="G191" s="95">
        <f t="shared" si="29"/>
        <v>39666.666666666977</v>
      </c>
      <c r="T191" s="3">
        <f t="shared" si="30"/>
        <v>181</v>
      </c>
      <c r="U191" s="12">
        <f t="shared" si="31"/>
        <v>46667</v>
      </c>
      <c r="V191" s="95">
        <f t="shared" si="32"/>
        <v>386.0000000000004</v>
      </c>
      <c r="W191" s="95">
        <f t="shared" si="33"/>
        <v>61.113676942557753</v>
      </c>
      <c r="X191" s="95">
        <f t="shared" si="34"/>
        <v>324.88632305744267</v>
      </c>
      <c r="Y191" s="95">
        <f>IF(T191&lt;&gt;"",SUM($X$10:X191),"")</f>
        <v>57851.601705576315</v>
      </c>
      <c r="Z191" s="95">
        <f t="shared" si="35"/>
        <v>39148.398294423641</v>
      </c>
    </row>
    <row r="192" spans="1:26">
      <c r="A192" s="3">
        <f t="shared" si="24"/>
        <v>182</v>
      </c>
      <c r="B192" s="12">
        <f t="shared" si="25"/>
        <v>46698</v>
      </c>
      <c r="C192" s="95">
        <f t="shared" si="26"/>
        <v>385.56111111111147</v>
      </c>
      <c r="D192" s="95">
        <f t="shared" si="27"/>
        <v>52.227777777778186</v>
      </c>
      <c r="E192" s="95">
        <f t="shared" si="28"/>
        <v>333.33333333333331</v>
      </c>
      <c r="F192" s="95">
        <f>IF(A192&lt;&gt;"",SUM($E$10:E192),"")</f>
        <v>60666.666666666824</v>
      </c>
      <c r="G192" s="95">
        <f t="shared" si="29"/>
        <v>39333.333333333641</v>
      </c>
      <c r="T192" s="3">
        <f t="shared" si="30"/>
        <v>182</v>
      </c>
      <c r="U192" s="12">
        <f t="shared" si="31"/>
        <v>46698</v>
      </c>
      <c r="V192" s="95">
        <f t="shared" si="32"/>
        <v>385.56111111111147</v>
      </c>
      <c r="W192" s="95">
        <f t="shared" si="33"/>
        <v>60.610678573336791</v>
      </c>
      <c r="X192" s="95">
        <f t="shared" si="34"/>
        <v>324.9504325377747</v>
      </c>
      <c r="Y192" s="95">
        <f>IF(T192&lt;&gt;"",SUM($X$10:X192),"")</f>
        <v>58176.552138114086</v>
      </c>
      <c r="Z192" s="95">
        <f t="shared" si="35"/>
        <v>38823.44786188587</v>
      </c>
    </row>
    <row r="193" spans="1:26">
      <c r="A193" s="3">
        <f t="shared" si="24"/>
        <v>183</v>
      </c>
      <c r="B193" s="12">
        <f t="shared" si="25"/>
        <v>46728</v>
      </c>
      <c r="C193" s="95">
        <f t="shared" si="26"/>
        <v>385.1222222222226</v>
      </c>
      <c r="D193" s="95">
        <f t="shared" si="27"/>
        <v>51.788888888889296</v>
      </c>
      <c r="E193" s="95">
        <f t="shared" si="28"/>
        <v>333.33333333333331</v>
      </c>
      <c r="F193" s="95">
        <f>IF(A193&lt;&gt;"",SUM($E$10:E193),"")</f>
        <v>61000.00000000016</v>
      </c>
      <c r="G193" s="95">
        <f t="shared" si="29"/>
        <v>39000.000000000306</v>
      </c>
      <c r="T193" s="3">
        <f t="shared" si="30"/>
        <v>183</v>
      </c>
      <c r="U193" s="12">
        <f t="shared" si="31"/>
        <v>46728</v>
      </c>
      <c r="V193" s="95">
        <f t="shared" si="32"/>
        <v>385.1222222222226</v>
      </c>
      <c r="W193" s="95">
        <f t="shared" si="33"/>
        <v>60.107580947970618</v>
      </c>
      <c r="X193" s="95">
        <f t="shared" si="34"/>
        <v>325.01464127425197</v>
      </c>
      <c r="Y193" s="95">
        <f>IF(T193&lt;&gt;"",SUM($X$10:X193),"")</f>
        <v>58501.56677938834</v>
      </c>
      <c r="Z193" s="95">
        <f t="shared" si="35"/>
        <v>38498.433220611616</v>
      </c>
    </row>
    <row r="194" spans="1:26">
      <c r="A194" s="3">
        <f t="shared" si="24"/>
        <v>184</v>
      </c>
      <c r="B194" s="12">
        <f t="shared" si="25"/>
        <v>46759</v>
      </c>
      <c r="C194" s="95">
        <f t="shared" si="26"/>
        <v>384.68333333333374</v>
      </c>
      <c r="D194" s="95">
        <f t="shared" si="27"/>
        <v>51.350000000000406</v>
      </c>
      <c r="E194" s="95">
        <f t="shared" si="28"/>
        <v>333.33333333333331</v>
      </c>
      <c r="F194" s="95">
        <f>IF(A194&lt;&gt;"",SUM($E$10:E194),"")</f>
        <v>61333.333333333496</v>
      </c>
      <c r="G194" s="95">
        <f t="shared" si="29"/>
        <v>38666.66666666697</v>
      </c>
      <c r="T194" s="3">
        <f t="shared" si="30"/>
        <v>184</v>
      </c>
      <c r="U194" s="12">
        <f t="shared" si="31"/>
        <v>46759</v>
      </c>
      <c r="V194" s="95">
        <f t="shared" si="32"/>
        <v>384.68333333333374</v>
      </c>
      <c r="W194" s="95">
        <f t="shared" si="33"/>
        <v>59.604383912788002</v>
      </c>
      <c r="X194" s="95">
        <f t="shared" si="34"/>
        <v>325.07894942054571</v>
      </c>
      <c r="Y194" s="95">
        <f>IF(T194&lt;&gt;"",SUM($X$10:X194),"")</f>
        <v>58826.645728808886</v>
      </c>
      <c r="Z194" s="95">
        <f t="shared" si="35"/>
        <v>38173.35427119107</v>
      </c>
    </row>
    <row r="195" spans="1:26">
      <c r="A195" s="3">
        <f t="shared" si="24"/>
        <v>185</v>
      </c>
      <c r="B195" s="12">
        <f t="shared" si="25"/>
        <v>46790</v>
      </c>
      <c r="C195" s="95">
        <f t="shared" si="26"/>
        <v>384.24444444444481</v>
      </c>
      <c r="D195" s="95">
        <f t="shared" si="27"/>
        <v>50.911111111111509</v>
      </c>
      <c r="E195" s="95">
        <f t="shared" si="28"/>
        <v>333.33333333333331</v>
      </c>
      <c r="F195" s="95">
        <f>IF(A195&lt;&gt;"",SUM($E$10:E195),"")</f>
        <v>61666.666666666832</v>
      </c>
      <c r="G195" s="95">
        <f t="shared" si="29"/>
        <v>38333.333333333634</v>
      </c>
      <c r="T195" s="3">
        <f t="shared" si="30"/>
        <v>185</v>
      </c>
      <c r="U195" s="12">
        <f t="shared" si="31"/>
        <v>46790</v>
      </c>
      <c r="V195" s="95">
        <f t="shared" si="32"/>
        <v>384.24444444444481</v>
      </c>
      <c r="W195" s="95">
        <f t="shared" si="33"/>
        <v>59.101087313879809</v>
      </c>
      <c r="X195" s="95">
        <f t="shared" si="34"/>
        <v>325.14335713056499</v>
      </c>
      <c r="Y195" s="95">
        <f>IF(T195&lt;&gt;"",SUM($X$10:X195),"")</f>
        <v>59151.789085939454</v>
      </c>
      <c r="Z195" s="95">
        <f t="shared" si="35"/>
        <v>37848.210914060503</v>
      </c>
    </row>
    <row r="196" spans="1:26">
      <c r="A196" s="3">
        <f t="shared" si="24"/>
        <v>186</v>
      </c>
      <c r="B196" s="12">
        <f t="shared" si="25"/>
        <v>46819</v>
      </c>
      <c r="C196" s="95">
        <f t="shared" si="26"/>
        <v>383.80555555555594</v>
      </c>
      <c r="D196" s="95">
        <f t="shared" si="27"/>
        <v>50.472222222222619</v>
      </c>
      <c r="E196" s="95">
        <f t="shared" si="28"/>
        <v>333.33333333333331</v>
      </c>
      <c r="F196" s="95">
        <f>IF(A196&lt;&gt;"",SUM($E$10:E196),"")</f>
        <v>62000.000000000167</v>
      </c>
      <c r="G196" s="95">
        <f t="shared" si="29"/>
        <v>38000.000000000298</v>
      </c>
      <c r="T196" s="3">
        <f t="shared" si="30"/>
        <v>186</v>
      </c>
      <c r="U196" s="12">
        <f t="shared" si="31"/>
        <v>46819</v>
      </c>
      <c r="V196" s="95">
        <f t="shared" si="32"/>
        <v>383.80555555555594</v>
      </c>
      <c r="W196" s="95">
        <f t="shared" si="33"/>
        <v>58.597690997098603</v>
      </c>
      <c r="X196" s="95">
        <f t="shared" si="34"/>
        <v>325.20786455845735</v>
      </c>
      <c r="Y196" s="95">
        <f>IF(T196&lt;&gt;"",SUM($X$10:X196),"")</f>
        <v>59476.996950497909</v>
      </c>
      <c r="Z196" s="95">
        <f t="shared" si="35"/>
        <v>37523.003049502047</v>
      </c>
    </row>
    <row r="197" spans="1:26">
      <c r="A197" s="3">
        <f t="shared" si="24"/>
        <v>187</v>
      </c>
      <c r="B197" s="12">
        <f t="shared" si="25"/>
        <v>46850</v>
      </c>
      <c r="C197" s="95">
        <f t="shared" si="26"/>
        <v>383.36666666666702</v>
      </c>
      <c r="D197" s="95">
        <f t="shared" si="27"/>
        <v>50.033333333333729</v>
      </c>
      <c r="E197" s="95">
        <f t="shared" si="28"/>
        <v>333.33333333333331</v>
      </c>
      <c r="F197" s="95">
        <f>IF(A197&lt;&gt;"",SUM($E$10:E197),"")</f>
        <v>62333.333333333503</v>
      </c>
      <c r="G197" s="95">
        <f t="shared" si="29"/>
        <v>37666.666666666963</v>
      </c>
      <c r="T197" s="3">
        <f t="shared" si="30"/>
        <v>187</v>
      </c>
      <c r="U197" s="12">
        <f t="shared" si="31"/>
        <v>46850</v>
      </c>
      <c r="V197" s="95">
        <f t="shared" si="32"/>
        <v>383.36666666666702</v>
      </c>
      <c r="W197" s="95">
        <f t="shared" si="33"/>
        <v>58.094194808058312</v>
      </c>
      <c r="X197" s="95">
        <f t="shared" si="34"/>
        <v>325.2724718586087</v>
      </c>
      <c r="Y197" s="95">
        <f>IF(T197&lt;&gt;"",SUM($X$10:X197),"")</f>
        <v>59802.269422356519</v>
      </c>
      <c r="Z197" s="95">
        <f t="shared" si="35"/>
        <v>37197.730577643437</v>
      </c>
    </row>
    <row r="198" spans="1:26">
      <c r="A198" s="3">
        <f t="shared" si="24"/>
        <v>188</v>
      </c>
      <c r="B198" s="12">
        <f t="shared" si="25"/>
        <v>46880</v>
      </c>
      <c r="C198" s="95">
        <f t="shared" si="26"/>
        <v>382.92777777777815</v>
      </c>
      <c r="D198" s="95">
        <f t="shared" si="27"/>
        <v>49.594444444444839</v>
      </c>
      <c r="E198" s="95">
        <f t="shared" si="28"/>
        <v>333.33333333333331</v>
      </c>
      <c r="F198" s="95">
        <f>IF(A198&lt;&gt;"",SUM($E$10:E198),"")</f>
        <v>62666.666666666839</v>
      </c>
      <c r="G198" s="95">
        <f t="shared" si="29"/>
        <v>37333.333333333627</v>
      </c>
      <c r="T198" s="3">
        <f t="shared" si="30"/>
        <v>188</v>
      </c>
      <c r="U198" s="12">
        <f t="shared" si="31"/>
        <v>46880</v>
      </c>
      <c r="V198" s="95">
        <f t="shared" si="32"/>
        <v>382.92777777777815</v>
      </c>
      <c r="W198" s="95">
        <f t="shared" si="33"/>
        <v>57.590598592133809</v>
      </c>
      <c r="X198" s="95">
        <f t="shared" si="34"/>
        <v>325.33717918564435</v>
      </c>
      <c r="Y198" s="95">
        <f>IF(T198&lt;&gt;"",SUM($X$10:X198),"")</f>
        <v>60127.606601542167</v>
      </c>
      <c r="Z198" s="95">
        <f t="shared" si="35"/>
        <v>36872.393398457789</v>
      </c>
    </row>
    <row r="199" spans="1:26">
      <c r="A199" s="3">
        <f t="shared" si="24"/>
        <v>189</v>
      </c>
      <c r="B199" s="12">
        <f t="shared" si="25"/>
        <v>46911</v>
      </c>
      <c r="C199" s="95">
        <f t="shared" si="26"/>
        <v>382.48888888888928</v>
      </c>
      <c r="D199" s="95">
        <f t="shared" si="27"/>
        <v>49.155555555555942</v>
      </c>
      <c r="E199" s="95">
        <f t="shared" si="28"/>
        <v>333.33333333333331</v>
      </c>
      <c r="F199" s="95">
        <f>IF(A199&lt;&gt;"",SUM($E$10:E199),"")</f>
        <v>63000.000000000175</v>
      </c>
      <c r="G199" s="95">
        <f t="shared" si="29"/>
        <v>37000.000000000291</v>
      </c>
      <c r="T199" s="3">
        <f t="shared" si="30"/>
        <v>189</v>
      </c>
      <c r="U199" s="12">
        <f t="shared" si="31"/>
        <v>46911</v>
      </c>
      <c r="V199" s="95">
        <f t="shared" si="32"/>
        <v>382.48888888888928</v>
      </c>
      <c r="W199" s="95">
        <f t="shared" si="33"/>
        <v>57.086902194460592</v>
      </c>
      <c r="X199" s="95">
        <f t="shared" si="34"/>
        <v>325.40198669442867</v>
      </c>
      <c r="Y199" s="95">
        <f>IF(T199&lt;&gt;"",SUM($X$10:X199),"")</f>
        <v>60453.008588236597</v>
      </c>
      <c r="Z199" s="95">
        <f t="shared" si="35"/>
        <v>36546.99141176336</v>
      </c>
    </row>
    <row r="200" spans="1:26">
      <c r="A200" s="3">
        <f t="shared" si="24"/>
        <v>190</v>
      </c>
      <c r="B200" s="12">
        <f t="shared" si="25"/>
        <v>46941</v>
      </c>
      <c r="C200" s="95">
        <f t="shared" si="26"/>
        <v>382.05000000000035</v>
      </c>
      <c r="D200" s="95">
        <f t="shared" si="27"/>
        <v>48.716666666667052</v>
      </c>
      <c r="E200" s="95">
        <f t="shared" si="28"/>
        <v>333.33333333333331</v>
      </c>
      <c r="F200" s="95">
        <f>IF(A200&lt;&gt;"",SUM($E$10:E200),"")</f>
        <v>63333.33333333351</v>
      </c>
      <c r="G200" s="95">
        <f t="shared" si="29"/>
        <v>36666.666666666955</v>
      </c>
      <c r="T200" s="3">
        <f t="shared" si="30"/>
        <v>190</v>
      </c>
      <c r="U200" s="12">
        <f t="shared" si="31"/>
        <v>46941</v>
      </c>
      <c r="V200" s="95">
        <f t="shared" si="32"/>
        <v>382.05000000000035</v>
      </c>
      <c r="W200" s="95">
        <f t="shared" si="33"/>
        <v>56.583105459934409</v>
      </c>
      <c r="X200" s="95">
        <f t="shared" si="34"/>
        <v>325.46689454006594</v>
      </c>
      <c r="Y200" s="95">
        <f>IF(T200&lt;&gt;"",SUM($X$10:X200),"")</f>
        <v>60778.475482776659</v>
      </c>
      <c r="Z200" s="95">
        <f t="shared" si="35"/>
        <v>36221.524517223297</v>
      </c>
    </row>
    <row r="201" spans="1:26">
      <c r="A201" s="3">
        <f t="shared" si="24"/>
        <v>191</v>
      </c>
      <c r="B201" s="12">
        <f t="shared" si="25"/>
        <v>46972</v>
      </c>
      <c r="C201" s="95">
        <f t="shared" si="26"/>
        <v>381.61111111111148</v>
      </c>
      <c r="D201" s="95">
        <f t="shared" si="27"/>
        <v>48.277777777778162</v>
      </c>
      <c r="E201" s="95">
        <f t="shared" si="28"/>
        <v>333.33333333333331</v>
      </c>
      <c r="F201" s="95">
        <f>IF(A201&lt;&gt;"",SUM($E$10:E201),"")</f>
        <v>63666.666666666846</v>
      </c>
      <c r="G201" s="95">
        <f t="shared" si="29"/>
        <v>36333.33333333362</v>
      </c>
      <c r="T201" s="3">
        <f t="shared" si="30"/>
        <v>191</v>
      </c>
      <c r="U201" s="12">
        <f t="shared" si="31"/>
        <v>46972</v>
      </c>
      <c r="V201" s="95">
        <f t="shared" si="32"/>
        <v>381.61111111111148</v>
      </c>
      <c r="W201" s="95">
        <f t="shared" si="33"/>
        <v>56.079208233210835</v>
      </c>
      <c r="X201" s="95">
        <f t="shared" si="34"/>
        <v>325.53190287790062</v>
      </c>
      <c r="Y201" s="95">
        <f>IF(T201&lt;&gt;"",SUM($X$10:X201),"")</f>
        <v>61104.007385654557</v>
      </c>
      <c r="Z201" s="95">
        <f t="shared" si="35"/>
        <v>35895.992614345399</v>
      </c>
    </row>
    <row r="202" spans="1:26">
      <c r="A202" s="3">
        <f t="shared" si="24"/>
        <v>192</v>
      </c>
      <c r="B202" s="12">
        <f t="shared" si="25"/>
        <v>47003</v>
      </c>
      <c r="C202" s="95">
        <f t="shared" si="26"/>
        <v>381.17222222222256</v>
      </c>
      <c r="D202" s="95">
        <f t="shared" si="27"/>
        <v>47.838888888889265</v>
      </c>
      <c r="E202" s="95">
        <f t="shared" si="28"/>
        <v>333.33333333333331</v>
      </c>
      <c r="F202" s="95">
        <f>IF(A202&lt;&gt;"",SUM($E$10:E202),"")</f>
        <v>64000.000000000182</v>
      </c>
      <c r="G202" s="95">
        <f t="shared" si="29"/>
        <v>36000.000000000284</v>
      </c>
      <c r="T202" s="3">
        <f t="shared" si="30"/>
        <v>192</v>
      </c>
      <c r="U202" s="12">
        <f t="shared" si="31"/>
        <v>47003</v>
      </c>
      <c r="V202" s="95">
        <f t="shared" si="32"/>
        <v>381.17222222222256</v>
      </c>
      <c r="W202" s="95">
        <f t="shared" si="33"/>
        <v>55.575210358704958</v>
      </c>
      <c r="X202" s="95">
        <f t="shared" si="34"/>
        <v>325.59701186351759</v>
      </c>
      <c r="Y202" s="95">
        <f>IF(T202&lt;&gt;"",SUM($X$10:X202),"")</f>
        <v>61429.604397518073</v>
      </c>
      <c r="Z202" s="95">
        <f t="shared" si="35"/>
        <v>35570.395602481884</v>
      </c>
    </row>
    <row r="203" spans="1:26">
      <c r="A203" s="3">
        <f t="shared" si="24"/>
        <v>193</v>
      </c>
      <c r="B203" s="12">
        <f t="shared" si="25"/>
        <v>47033</v>
      </c>
      <c r="C203" s="95">
        <f t="shared" si="26"/>
        <v>380.73333333333369</v>
      </c>
      <c r="D203" s="95">
        <f t="shared" si="27"/>
        <v>47.400000000000375</v>
      </c>
      <c r="E203" s="95">
        <f t="shared" si="28"/>
        <v>333.33333333333331</v>
      </c>
      <c r="F203" s="95">
        <f>IF(A203&lt;&gt;"",SUM($E$10:E203),"")</f>
        <v>64333.333333333518</v>
      </c>
      <c r="G203" s="95">
        <f t="shared" si="29"/>
        <v>35666.666666666948</v>
      </c>
      <c r="T203" s="3">
        <f t="shared" si="30"/>
        <v>193</v>
      </c>
      <c r="U203" s="12">
        <f t="shared" si="31"/>
        <v>47033</v>
      </c>
      <c r="V203" s="95">
        <f t="shared" si="32"/>
        <v>380.73333333333369</v>
      </c>
      <c r="W203" s="95">
        <f t="shared" si="33"/>
        <v>55.071111680590981</v>
      </c>
      <c r="X203" s="95">
        <f t="shared" si="34"/>
        <v>325.66222165274269</v>
      </c>
      <c r="Y203" s="95">
        <f>IF(T203&lt;&gt;"",SUM($X$10:X203),"")</f>
        <v>61755.266619170812</v>
      </c>
      <c r="Z203" s="95">
        <f t="shared" si="35"/>
        <v>35244.733380829144</v>
      </c>
    </row>
    <row r="204" spans="1:26">
      <c r="A204" s="3">
        <f t="shared" ref="A204:A267" si="36">IF(A203&lt;$G$4,A203+1,"")</f>
        <v>194</v>
      </c>
      <c r="B204" s="12">
        <f t="shared" ref="B204:B267" si="37">IF(A204&lt;&gt;"",EDATE($C$7,A204*12/$G$3),"")</f>
        <v>47064</v>
      </c>
      <c r="C204" s="95">
        <f t="shared" ref="C204:C267" si="38">IF(A204&lt;&gt;"",D204+E204,"")</f>
        <v>380.29444444444482</v>
      </c>
      <c r="D204" s="95">
        <f t="shared" ref="D204:D267" si="39">IF(A204&lt;&gt;"",G203*$G$5,"")</f>
        <v>46.961111111111485</v>
      </c>
      <c r="E204" s="95">
        <f t="shared" ref="E204:E267" si="40">IF(A204&lt;&gt;"",$G$6,"")</f>
        <v>333.33333333333331</v>
      </c>
      <c r="F204" s="95">
        <f>IF(A204&lt;&gt;"",SUM($E$10:E204),"")</f>
        <v>64666.666666666853</v>
      </c>
      <c r="G204" s="95">
        <f t="shared" ref="G204:G267" si="41">IF(A204&lt;&gt;"",G203-E204,"")</f>
        <v>35333.333333333612</v>
      </c>
      <c r="T204" s="3">
        <f t="shared" ref="T204:T267" si="42">IF(T203&lt;$G$4,T203+1,"")</f>
        <v>194</v>
      </c>
      <c r="U204" s="12">
        <f t="shared" ref="U204:U267" si="43">IF(T204&lt;&gt;"",EDATE($C$7,T204*12/$G$3),"")</f>
        <v>47064</v>
      </c>
      <c r="V204" s="95">
        <f t="shared" ref="V204:V267" si="44">IF(T204&lt;&gt;"",C204,"")</f>
        <v>380.29444444444482</v>
      </c>
      <c r="W204" s="95">
        <f t="shared" ref="W204:W267" si="45">IF(T204&lt;&gt;"",Z203*$Z$5,"")</f>
        <v>54.566912042801853</v>
      </c>
      <c r="X204" s="95">
        <f t="shared" ref="X204:X267" si="46">IF(T204&lt;&gt;"",V204-W204,"")</f>
        <v>325.72753240164297</v>
      </c>
      <c r="Y204" s="95">
        <f>IF(T204&lt;&gt;"",SUM($X$10:X204),"")</f>
        <v>62080.994151572457</v>
      </c>
      <c r="Z204" s="95">
        <f t="shared" ref="Z204:Z267" si="47">IF(T204&lt;&gt;"",Z203-X204,"")</f>
        <v>34919.0058484275</v>
      </c>
    </row>
    <row r="205" spans="1:26">
      <c r="A205" s="3">
        <f t="shared" si="36"/>
        <v>195</v>
      </c>
      <c r="B205" s="12">
        <f t="shared" si="37"/>
        <v>47094</v>
      </c>
      <c r="C205" s="95">
        <f t="shared" si="38"/>
        <v>379.8555555555559</v>
      </c>
      <c r="D205" s="95">
        <f t="shared" si="39"/>
        <v>46.522222222222588</v>
      </c>
      <c r="E205" s="95">
        <f t="shared" si="40"/>
        <v>333.33333333333331</v>
      </c>
      <c r="F205" s="95">
        <f>IF(A205&lt;&gt;"",SUM($E$10:E205),"")</f>
        <v>65000.000000000189</v>
      </c>
      <c r="G205" s="95">
        <f t="shared" si="41"/>
        <v>35000.000000000276</v>
      </c>
      <c r="T205" s="3">
        <f t="shared" si="42"/>
        <v>195</v>
      </c>
      <c r="U205" s="12">
        <f t="shared" si="43"/>
        <v>47094</v>
      </c>
      <c r="V205" s="95">
        <f t="shared" si="44"/>
        <v>379.8555555555559</v>
      </c>
      <c r="W205" s="95">
        <f t="shared" si="45"/>
        <v>54.062611289028887</v>
      </c>
      <c r="X205" s="95">
        <f t="shared" si="46"/>
        <v>325.792944266527</v>
      </c>
      <c r="Y205" s="95">
        <f>IF(T205&lt;&gt;"",SUM($X$10:X205),"")</f>
        <v>62406.787095838983</v>
      </c>
      <c r="Z205" s="95">
        <f t="shared" si="47"/>
        <v>34593.212904160973</v>
      </c>
    </row>
    <row r="206" spans="1:26">
      <c r="A206" s="3">
        <f t="shared" si="36"/>
        <v>196</v>
      </c>
      <c r="B206" s="12">
        <f t="shared" si="37"/>
        <v>47125</v>
      </c>
      <c r="C206" s="95">
        <f t="shared" si="38"/>
        <v>379.41666666666703</v>
      </c>
      <c r="D206" s="95">
        <f t="shared" si="39"/>
        <v>46.083333333333698</v>
      </c>
      <c r="E206" s="95">
        <f t="shared" si="40"/>
        <v>333.33333333333331</v>
      </c>
      <c r="F206" s="95">
        <f>IF(A206&lt;&gt;"",SUM($E$10:E206),"")</f>
        <v>65333.333333333525</v>
      </c>
      <c r="G206" s="95">
        <f t="shared" si="41"/>
        <v>34666.666666666941</v>
      </c>
      <c r="T206" s="3">
        <f t="shared" si="42"/>
        <v>196</v>
      </c>
      <c r="U206" s="12">
        <f t="shared" si="43"/>
        <v>47125</v>
      </c>
      <c r="V206" s="95">
        <f t="shared" si="44"/>
        <v>379.41666666666703</v>
      </c>
      <c r="W206" s="95">
        <f t="shared" si="45"/>
        <v>53.558209262721405</v>
      </c>
      <c r="X206" s="95">
        <f t="shared" si="46"/>
        <v>325.85845740394564</v>
      </c>
      <c r="Y206" s="95">
        <f>IF(T206&lt;&gt;"",SUM($X$10:X206),"")</f>
        <v>62732.645553242932</v>
      </c>
      <c r="Z206" s="95">
        <f t="shared" si="47"/>
        <v>34267.354446757025</v>
      </c>
    </row>
    <row r="207" spans="1:26">
      <c r="A207" s="3">
        <f t="shared" si="36"/>
        <v>197</v>
      </c>
      <c r="B207" s="12">
        <f t="shared" si="37"/>
        <v>47156</v>
      </c>
      <c r="C207" s="95">
        <f t="shared" si="38"/>
        <v>378.9777777777781</v>
      </c>
      <c r="D207" s="95">
        <f t="shared" si="39"/>
        <v>45.644444444444808</v>
      </c>
      <c r="E207" s="95">
        <f t="shared" si="40"/>
        <v>333.33333333333331</v>
      </c>
      <c r="F207" s="95">
        <f>IF(A207&lt;&gt;"",SUM($E$10:E207),"")</f>
        <v>65666.666666666861</v>
      </c>
      <c r="G207" s="95">
        <f t="shared" si="41"/>
        <v>34333.333333333605</v>
      </c>
      <c r="T207" s="3">
        <f t="shared" si="42"/>
        <v>197</v>
      </c>
      <c r="U207" s="12">
        <f t="shared" si="43"/>
        <v>47156</v>
      </c>
      <c r="V207" s="95">
        <f t="shared" si="44"/>
        <v>378.9777777777781</v>
      </c>
      <c r="W207" s="95">
        <f t="shared" si="45"/>
        <v>53.053705807086359</v>
      </c>
      <c r="X207" s="95">
        <f t="shared" si="46"/>
        <v>325.92407197069173</v>
      </c>
      <c r="Y207" s="95">
        <f>IF(T207&lt;&gt;"",SUM($X$10:X207),"")</f>
        <v>63058.569625213626</v>
      </c>
      <c r="Z207" s="95">
        <f t="shared" si="47"/>
        <v>33941.430374786331</v>
      </c>
    </row>
    <row r="208" spans="1:26">
      <c r="A208" s="3">
        <f t="shared" si="36"/>
        <v>198</v>
      </c>
      <c r="B208" s="12">
        <f t="shared" si="37"/>
        <v>47184</v>
      </c>
      <c r="C208" s="95">
        <f t="shared" si="38"/>
        <v>378.53888888888923</v>
      </c>
      <c r="D208" s="95">
        <f t="shared" si="39"/>
        <v>45.205555555555918</v>
      </c>
      <c r="E208" s="95">
        <f t="shared" si="40"/>
        <v>333.33333333333331</v>
      </c>
      <c r="F208" s="95">
        <f>IF(A208&lt;&gt;"",SUM($E$10:E208),"")</f>
        <v>66000.000000000189</v>
      </c>
      <c r="G208" s="95">
        <f t="shared" si="41"/>
        <v>34000.000000000269</v>
      </c>
      <c r="T208" s="3">
        <f t="shared" si="42"/>
        <v>198</v>
      </c>
      <c r="U208" s="12">
        <f t="shared" si="43"/>
        <v>47184</v>
      </c>
      <c r="V208" s="95">
        <f t="shared" si="44"/>
        <v>378.53888888888923</v>
      </c>
      <c r="W208" s="95">
        <f t="shared" si="45"/>
        <v>52.549100765087928</v>
      </c>
      <c r="X208" s="95">
        <f t="shared" si="46"/>
        <v>325.9897881238013</v>
      </c>
      <c r="Y208" s="95">
        <f>IF(T208&lt;&gt;"",SUM($X$10:X208),"")</f>
        <v>63384.559413337425</v>
      </c>
      <c r="Z208" s="95">
        <f t="shared" si="47"/>
        <v>33615.440586662531</v>
      </c>
    </row>
    <row r="209" spans="1:26">
      <c r="A209" s="3">
        <f t="shared" si="36"/>
        <v>199</v>
      </c>
      <c r="B209" s="12">
        <f t="shared" si="37"/>
        <v>47215</v>
      </c>
      <c r="C209" s="95">
        <f t="shared" si="38"/>
        <v>378.10000000000036</v>
      </c>
      <c r="D209" s="95">
        <f t="shared" si="39"/>
        <v>44.766666666667021</v>
      </c>
      <c r="E209" s="95">
        <f t="shared" si="40"/>
        <v>333.33333333333331</v>
      </c>
      <c r="F209" s="95">
        <f>IF(A209&lt;&gt;"",SUM($E$10:E209),"")</f>
        <v>66333.333333333518</v>
      </c>
      <c r="G209" s="95">
        <f t="shared" si="41"/>
        <v>33666.666666666933</v>
      </c>
      <c r="T209" s="3">
        <f t="shared" si="42"/>
        <v>199</v>
      </c>
      <c r="U209" s="12">
        <f t="shared" si="43"/>
        <v>47215</v>
      </c>
      <c r="V209" s="95">
        <f t="shared" si="44"/>
        <v>378.10000000000036</v>
      </c>
      <c r="W209" s="95">
        <f t="shared" si="45"/>
        <v>52.044393979447193</v>
      </c>
      <c r="X209" s="95">
        <f t="shared" si="46"/>
        <v>326.05560602055317</v>
      </c>
      <c r="Y209" s="95">
        <f>IF(T209&lt;&gt;"",SUM($X$10:X209),"")</f>
        <v>63710.615019357982</v>
      </c>
      <c r="Z209" s="95">
        <f t="shared" si="47"/>
        <v>33289.384980641975</v>
      </c>
    </row>
    <row r="210" spans="1:26">
      <c r="A210" s="3">
        <f t="shared" si="36"/>
        <v>200</v>
      </c>
      <c r="B210" s="12">
        <f t="shared" si="37"/>
        <v>47245</v>
      </c>
      <c r="C210" s="95">
        <f t="shared" si="38"/>
        <v>377.66111111111144</v>
      </c>
      <c r="D210" s="95">
        <f t="shared" si="39"/>
        <v>44.327777777778131</v>
      </c>
      <c r="E210" s="95">
        <f t="shared" si="40"/>
        <v>333.33333333333331</v>
      </c>
      <c r="F210" s="95">
        <f>IF(A210&lt;&gt;"",SUM($E$10:E210),"")</f>
        <v>66666.666666666846</v>
      </c>
      <c r="G210" s="95">
        <f t="shared" si="41"/>
        <v>33333.333333333598</v>
      </c>
      <c r="T210" s="3">
        <f t="shared" si="42"/>
        <v>200</v>
      </c>
      <c r="U210" s="12">
        <f t="shared" si="43"/>
        <v>47245</v>
      </c>
      <c r="V210" s="95">
        <f t="shared" si="44"/>
        <v>377.66111111111144</v>
      </c>
      <c r="W210" s="95">
        <f t="shared" si="45"/>
        <v>51.539585292641696</v>
      </c>
      <c r="X210" s="95">
        <f t="shared" si="46"/>
        <v>326.12152581846976</v>
      </c>
      <c r="Y210" s="95">
        <f>IF(T210&lt;&gt;"",SUM($X$10:X210),"")</f>
        <v>64036.736545176449</v>
      </c>
      <c r="Z210" s="95">
        <f t="shared" si="47"/>
        <v>32963.263454823507</v>
      </c>
    </row>
    <row r="211" spans="1:26">
      <c r="A211" s="3">
        <f t="shared" si="36"/>
        <v>201</v>
      </c>
      <c r="B211" s="12">
        <f t="shared" si="37"/>
        <v>47276</v>
      </c>
      <c r="C211" s="95">
        <f t="shared" si="38"/>
        <v>377.22222222222257</v>
      </c>
      <c r="D211" s="95">
        <f t="shared" si="39"/>
        <v>43.888888888889241</v>
      </c>
      <c r="E211" s="95">
        <f t="shared" si="40"/>
        <v>333.33333333333331</v>
      </c>
      <c r="F211" s="95">
        <f>IF(A211&lt;&gt;"",SUM($E$10:E211),"")</f>
        <v>67000.000000000175</v>
      </c>
      <c r="G211" s="95">
        <f t="shared" si="41"/>
        <v>33000.000000000262</v>
      </c>
      <c r="T211" s="3">
        <f t="shared" si="42"/>
        <v>201</v>
      </c>
      <c r="U211" s="12">
        <f t="shared" si="43"/>
        <v>47276</v>
      </c>
      <c r="V211" s="95">
        <f t="shared" si="44"/>
        <v>377.22222222222257</v>
      </c>
      <c r="W211" s="95">
        <f t="shared" si="45"/>
        <v>51.034674546905137</v>
      </c>
      <c r="X211" s="95">
        <f t="shared" si="46"/>
        <v>326.18754767531743</v>
      </c>
      <c r="Y211" s="95">
        <f>IF(T211&lt;&gt;"",SUM($X$10:X211),"")</f>
        <v>64362.924092851768</v>
      </c>
      <c r="Z211" s="95">
        <f t="shared" si="47"/>
        <v>32637.075907148192</v>
      </c>
    </row>
    <row r="212" spans="1:26">
      <c r="A212" s="3">
        <f t="shared" si="36"/>
        <v>202</v>
      </c>
      <c r="B212" s="12">
        <f t="shared" si="37"/>
        <v>47306</v>
      </c>
      <c r="C212" s="95">
        <f t="shared" si="38"/>
        <v>376.78333333333364</v>
      </c>
      <c r="D212" s="95">
        <f t="shared" si="39"/>
        <v>43.450000000000344</v>
      </c>
      <c r="E212" s="95">
        <f t="shared" si="40"/>
        <v>333.33333333333331</v>
      </c>
      <c r="F212" s="95">
        <f>IF(A212&lt;&gt;"",SUM($E$10:E212),"")</f>
        <v>67333.333333333503</v>
      </c>
      <c r="G212" s="95">
        <f t="shared" si="41"/>
        <v>32666.66666666693</v>
      </c>
      <c r="T212" s="3">
        <f t="shared" si="42"/>
        <v>202</v>
      </c>
      <c r="U212" s="12">
        <f t="shared" si="43"/>
        <v>47306</v>
      </c>
      <c r="V212" s="95">
        <f t="shared" si="44"/>
        <v>376.78333333333364</v>
      </c>
      <c r="W212" s="95">
        <f t="shared" si="45"/>
        <v>50.529661584226929</v>
      </c>
      <c r="X212" s="95">
        <f t="shared" si="46"/>
        <v>326.25367174910673</v>
      </c>
      <c r="Y212" s="95">
        <f>IF(T212&lt;&gt;"",SUM($X$10:X212),"")</f>
        <v>64689.177764600878</v>
      </c>
      <c r="Z212" s="95">
        <f t="shared" si="47"/>
        <v>32310.822235399086</v>
      </c>
    </row>
    <row r="213" spans="1:26">
      <c r="A213" s="3">
        <f t="shared" si="36"/>
        <v>203</v>
      </c>
      <c r="B213" s="12">
        <f t="shared" si="37"/>
        <v>47337</v>
      </c>
      <c r="C213" s="95">
        <f t="shared" si="38"/>
        <v>376.34444444444478</v>
      </c>
      <c r="D213" s="95">
        <f t="shared" si="39"/>
        <v>43.011111111111461</v>
      </c>
      <c r="E213" s="95">
        <f t="shared" si="40"/>
        <v>333.33333333333331</v>
      </c>
      <c r="F213" s="95">
        <f>IF(A213&lt;&gt;"",SUM($E$10:E213),"")</f>
        <v>67666.666666666832</v>
      </c>
      <c r="G213" s="95">
        <f t="shared" si="41"/>
        <v>32333.333333333598</v>
      </c>
      <c r="T213" s="3">
        <f t="shared" si="42"/>
        <v>203</v>
      </c>
      <c r="U213" s="12">
        <f t="shared" si="43"/>
        <v>47337</v>
      </c>
      <c r="V213" s="95">
        <f t="shared" si="44"/>
        <v>376.34444444444478</v>
      </c>
      <c r="W213" s="95">
        <f t="shared" si="45"/>
        <v>50.024546246351846</v>
      </c>
      <c r="X213" s="95">
        <f t="shared" si="46"/>
        <v>326.31989819809291</v>
      </c>
      <c r="Y213" s="95">
        <f>IF(T213&lt;&gt;"",SUM($X$10:X213),"")</f>
        <v>65015.497662798967</v>
      </c>
      <c r="Z213" s="95">
        <f t="shared" si="47"/>
        <v>31984.502337200993</v>
      </c>
    </row>
    <row r="214" spans="1:26">
      <c r="A214" s="3">
        <f t="shared" si="36"/>
        <v>204</v>
      </c>
      <c r="B214" s="12">
        <f t="shared" si="37"/>
        <v>47368</v>
      </c>
      <c r="C214" s="95">
        <f t="shared" si="38"/>
        <v>375.90555555555591</v>
      </c>
      <c r="D214" s="95">
        <f t="shared" si="39"/>
        <v>42.572222222222571</v>
      </c>
      <c r="E214" s="95">
        <f t="shared" si="40"/>
        <v>333.33333333333331</v>
      </c>
      <c r="F214" s="95">
        <f>IF(A214&lt;&gt;"",SUM($E$10:E214),"")</f>
        <v>68000.00000000016</v>
      </c>
      <c r="G214" s="95">
        <f t="shared" si="41"/>
        <v>32000.000000000266</v>
      </c>
      <c r="T214" s="3">
        <f t="shared" si="42"/>
        <v>204</v>
      </c>
      <c r="U214" s="12">
        <f t="shared" si="43"/>
        <v>47368</v>
      </c>
      <c r="V214" s="95">
        <f t="shared" si="44"/>
        <v>375.90555555555591</v>
      </c>
      <c r="W214" s="95">
        <f t="shared" si="45"/>
        <v>49.519328374779668</v>
      </c>
      <c r="X214" s="95">
        <f t="shared" si="46"/>
        <v>326.38622718077625</v>
      </c>
      <c r="Y214" s="95">
        <f>IF(T214&lt;&gt;"",SUM($X$10:X214),"")</f>
        <v>65341.883889979741</v>
      </c>
      <c r="Z214" s="95">
        <f t="shared" si="47"/>
        <v>31658.116110020215</v>
      </c>
    </row>
    <row r="215" spans="1:26">
      <c r="A215" s="3">
        <f t="shared" si="36"/>
        <v>205</v>
      </c>
      <c r="B215" s="12">
        <f t="shared" si="37"/>
        <v>47398</v>
      </c>
      <c r="C215" s="95">
        <f t="shared" si="38"/>
        <v>375.46666666666698</v>
      </c>
      <c r="D215" s="95">
        <f t="shared" si="39"/>
        <v>42.133333333333688</v>
      </c>
      <c r="E215" s="95">
        <f t="shared" si="40"/>
        <v>333.33333333333331</v>
      </c>
      <c r="F215" s="95">
        <f>IF(A215&lt;&gt;"",SUM($E$10:E215),"")</f>
        <v>68333.333333333489</v>
      </c>
      <c r="G215" s="95">
        <f t="shared" si="41"/>
        <v>31666.666666666933</v>
      </c>
      <c r="T215" s="3">
        <f t="shared" si="42"/>
        <v>205</v>
      </c>
      <c r="U215" s="12">
        <f t="shared" si="43"/>
        <v>47398</v>
      </c>
      <c r="V215" s="95">
        <f t="shared" si="44"/>
        <v>375.46666666666698</v>
      </c>
      <c r="W215" s="95">
        <f t="shared" si="45"/>
        <v>49.014007810764767</v>
      </c>
      <c r="X215" s="95">
        <f t="shared" si="46"/>
        <v>326.4526588559022</v>
      </c>
      <c r="Y215" s="95">
        <f>IF(T215&lt;&gt;"",SUM($X$10:X215),"")</f>
        <v>65668.33654883565</v>
      </c>
      <c r="Z215" s="95">
        <f t="shared" si="47"/>
        <v>31331.663451164313</v>
      </c>
    </row>
    <row r="216" spans="1:26">
      <c r="A216" s="3">
        <f t="shared" si="36"/>
        <v>206</v>
      </c>
      <c r="B216" s="12">
        <f t="shared" si="37"/>
        <v>47429</v>
      </c>
      <c r="C216" s="95">
        <f t="shared" si="38"/>
        <v>375.02777777777811</v>
      </c>
      <c r="D216" s="95">
        <f t="shared" si="39"/>
        <v>41.694444444444798</v>
      </c>
      <c r="E216" s="95">
        <f t="shared" si="40"/>
        <v>333.33333333333331</v>
      </c>
      <c r="F216" s="95">
        <f>IF(A216&lt;&gt;"",SUM($E$10:E216),"")</f>
        <v>68666.666666666817</v>
      </c>
      <c r="G216" s="95">
        <f t="shared" si="41"/>
        <v>31333.333333333601</v>
      </c>
      <c r="T216" s="3">
        <f t="shared" si="42"/>
        <v>206</v>
      </c>
      <c r="U216" s="12">
        <f t="shared" si="43"/>
        <v>47429</v>
      </c>
      <c r="V216" s="95">
        <f t="shared" si="44"/>
        <v>375.02777777777811</v>
      </c>
      <c r="W216" s="95">
        <f t="shared" si="45"/>
        <v>48.508584395315744</v>
      </c>
      <c r="X216" s="95">
        <f t="shared" si="46"/>
        <v>326.51919338246239</v>
      </c>
      <c r="Y216" s="95">
        <f>IF(T216&lt;&gt;"",SUM($X$10:X216),"")</f>
        <v>65994.855742218118</v>
      </c>
      <c r="Z216" s="95">
        <f t="shared" si="47"/>
        <v>31005.144257781853</v>
      </c>
    </row>
    <row r="217" spans="1:26">
      <c r="A217" s="3">
        <f t="shared" si="36"/>
        <v>207</v>
      </c>
      <c r="B217" s="12">
        <f t="shared" si="37"/>
        <v>47459</v>
      </c>
      <c r="C217" s="95">
        <f t="shared" si="38"/>
        <v>374.58888888888924</v>
      </c>
      <c r="D217" s="95">
        <f t="shared" si="39"/>
        <v>41.255555555555908</v>
      </c>
      <c r="E217" s="95">
        <f t="shared" si="40"/>
        <v>333.33333333333331</v>
      </c>
      <c r="F217" s="95">
        <f>IF(A217&lt;&gt;"",SUM($E$10:E217),"")</f>
        <v>69000.000000000146</v>
      </c>
      <c r="G217" s="95">
        <f t="shared" si="41"/>
        <v>31000.000000000269</v>
      </c>
      <c r="T217" s="3">
        <f t="shared" si="42"/>
        <v>207</v>
      </c>
      <c r="U217" s="12">
        <f t="shared" si="43"/>
        <v>47459</v>
      </c>
      <c r="V217" s="95">
        <f t="shared" si="44"/>
        <v>374.58888888888924</v>
      </c>
      <c r="W217" s="95">
        <f t="shared" si="45"/>
        <v>48.003057969195048</v>
      </c>
      <c r="X217" s="95">
        <f t="shared" si="46"/>
        <v>326.58583091969422</v>
      </c>
      <c r="Y217" s="95">
        <f>IF(T217&lt;&gt;"",SUM($X$10:X217),"")</f>
        <v>66321.44157313781</v>
      </c>
      <c r="Z217" s="95">
        <f t="shared" si="47"/>
        <v>30678.558426862157</v>
      </c>
    </row>
    <row r="218" spans="1:26">
      <c r="A218" s="3">
        <f t="shared" si="36"/>
        <v>208</v>
      </c>
      <c r="B218" s="12">
        <f t="shared" si="37"/>
        <v>47490</v>
      </c>
      <c r="C218" s="95">
        <f t="shared" si="38"/>
        <v>374.15000000000032</v>
      </c>
      <c r="D218" s="95">
        <f t="shared" si="39"/>
        <v>40.816666666667025</v>
      </c>
      <c r="E218" s="95">
        <f t="shared" si="40"/>
        <v>333.33333333333331</v>
      </c>
      <c r="F218" s="95">
        <f>IF(A218&lt;&gt;"",SUM($E$10:E218),"")</f>
        <v>69333.333333333474</v>
      </c>
      <c r="G218" s="95">
        <f t="shared" si="41"/>
        <v>30666.666666666937</v>
      </c>
      <c r="T218" s="3">
        <f t="shared" si="42"/>
        <v>208</v>
      </c>
      <c r="U218" s="12">
        <f t="shared" si="43"/>
        <v>47490</v>
      </c>
      <c r="V218" s="95">
        <f t="shared" si="44"/>
        <v>374.15000000000032</v>
      </c>
      <c r="W218" s="95">
        <f t="shared" si="45"/>
        <v>47.497428372918584</v>
      </c>
      <c r="X218" s="95">
        <f t="shared" si="46"/>
        <v>326.65257162708173</v>
      </c>
      <c r="Y218" s="95">
        <f>IF(T218&lt;&gt;"",SUM($X$10:X218),"")</f>
        <v>66648.094144764895</v>
      </c>
      <c r="Z218" s="95">
        <f t="shared" si="47"/>
        <v>30351.905855235076</v>
      </c>
    </row>
    <row r="219" spans="1:26">
      <c r="A219" s="3">
        <f t="shared" si="36"/>
        <v>209</v>
      </c>
      <c r="B219" s="12">
        <f t="shared" si="37"/>
        <v>47521</v>
      </c>
      <c r="C219" s="95">
        <f t="shared" si="38"/>
        <v>373.71111111111145</v>
      </c>
      <c r="D219" s="95">
        <f t="shared" si="39"/>
        <v>40.377777777778135</v>
      </c>
      <c r="E219" s="95">
        <f t="shared" si="40"/>
        <v>333.33333333333331</v>
      </c>
      <c r="F219" s="95">
        <f>IF(A219&lt;&gt;"",SUM($E$10:E219),"")</f>
        <v>69666.666666666802</v>
      </c>
      <c r="G219" s="95">
        <f t="shared" si="41"/>
        <v>30333.333333333605</v>
      </c>
      <c r="T219" s="3">
        <f t="shared" si="42"/>
        <v>209</v>
      </c>
      <c r="U219" s="12">
        <f t="shared" si="43"/>
        <v>47521</v>
      </c>
      <c r="V219" s="95">
        <f t="shared" si="44"/>
        <v>373.71111111111145</v>
      </c>
      <c r="W219" s="95">
        <f t="shared" si="45"/>
        <v>46.991695446755344</v>
      </c>
      <c r="X219" s="95">
        <f t="shared" si="46"/>
        <v>326.71941566435612</v>
      </c>
      <c r="Y219" s="95">
        <f>IF(T219&lt;&gt;"",SUM($X$10:X219),"")</f>
        <v>66974.813560429247</v>
      </c>
      <c r="Z219" s="95">
        <f t="shared" si="47"/>
        <v>30025.18643957072</v>
      </c>
    </row>
    <row r="220" spans="1:26">
      <c r="A220" s="3">
        <f t="shared" si="36"/>
        <v>210</v>
      </c>
      <c r="B220" s="12">
        <f t="shared" si="37"/>
        <v>47549</v>
      </c>
      <c r="C220" s="95">
        <f t="shared" si="38"/>
        <v>373.27222222222258</v>
      </c>
      <c r="D220" s="95">
        <f t="shared" si="39"/>
        <v>39.938888888889245</v>
      </c>
      <c r="E220" s="95">
        <f t="shared" si="40"/>
        <v>333.33333333333331</v>
      </c>
      <c r="F220" s="95">
        <f>IF(A220&lt;&gt;"",SUM($E$10:E220),"")</f>
        <v>70000.000000000131</v>
      </c>
      <c r="G220" s="95">
        <f t="shared" si="41"/>
        <v>30000.000000000273</v>
      </c>
      <c r="T220" s="3">
        <f t="shared" si="42"/>
        <v>210</v>
      </c>
      <c r="U220" s="12">
        <f t="shared" si="43"/>
        <v>47549</v>
      </c>
      <c r="V220" s="95">
        <f t="shared" si="44"/>
        <v>373.27222222222258</v>
      </c>
      <c r="W220" s="95">
        <f t="shared" si="45"/>
        <v>46.485859030727013</v>
      </c>
      <c r="X220" s="95">
        <f t="shared" si="46"/>
        <v>326.78636319149558</v>
      </c>
      <c r="Y220" s="95">
        <f>IF(T220&lt;&gt;"",SUM($X$10:X220),"")</f>
        <v>67301.599923620743</v>
      </c>
      <c r="Z220" s="95">
        <f t="shared" si="47"/>
        <v>29698.400076379225</v>
      </c>
    </row>
    <row r="221" spans="1:26">
      <c r="A221" s="3">
        <f t="shared" si="36"/>
        <v>211</v>
      </c>
      <c r="B221" s="12">
        <f t="shared" si="37"/>
        <v>47580</v>
      </c>
      <c r="C221" s="95">
        <f t="shared" si="38"/>
        <v>372.83333333333366</v>
      </c>
      <c r="D221" s="95">
        <f t="shared" si="39"/>
        <v>39.500000000000362</v>
      </c>
      <c r="E221" s="95">
        <f t="shared" si="40"/>
        <v>333.33333333333331</v>
      </c>
      <c r="F221" s="95">
        <f>IF(A221&lt;&gt;"",SUM($E$10:E221),"")</f>
        <v>70333.333333333459</v>
      </c>
      <c r="G221" s="95">
        <f t="shared" si="41"/>
        <v>29666.666666666941</v>
      </c>
      <c r="T221" s="3">
        <f t="shared" si="42"/>
        <v>211</v>
      </c>
      <c r="U221" s="12">
        <f t="shared" si="43"/>
        <v>47580</v>
      </c>
      <c r="V221" s="95">
        <f t="shared" si="44"/>
        <v>372.83333333333366</v>
      </c>
      <c r="W221" s="95">
        <f t="shared" si="45"/>
        <v>45.979918964607613</v>
      </c>
      <c r="X221" s="95">
        <f t="shared" si="46"/>
        <v>326.85341436872602</v>
      </c>
      <c r="Y221" s="95">
        <f>IF(T221&lt;&gt;"",SUM($X$10:X221),"")</f>
        <v>67628.453337989471</v>
      </c>
      <c r="Z221" s="95">
        <f t="shared" si="47"/>
        <v>29371.5466620105</v>
      </c>
    </row>
    <row r="222" spans="1:26">
      <c r="A222" s="3">
        <f t="shared" si="36"/>
        <v>212</v>
      </c>
      <c r="B222" s="12">
        <f t="shared" si="37"/>
        <v>47610</v>
      </c>
      <c r="C222" s="95">
        <f t="shared" si="38"/>
        <v>372.39444444444479</v>
      </c>
      <c r="D222" s="95">
        <f t="shared" si="39"/>
        <v>39.061111111111472</v>
      </c>
      <c r="E222" s="95">
        <f t="shared" si="40"/>
        <v>333.33333333333331</v>
      </c>
      <c r="F222" s="95">
        <f>IF(A222&lt;&gt;"",SUM($E$10:E222),"")</f>
        <v>70666.666666666788</v>
      </c>
      <c r="G222" s="95">
        <f t="shared" si="41"/>
        <v>29333.333333333609</v>
      </c>
      <c r="T222" s="3">
        <f t="shared" si="42"/>
        <v>212</v>
      </c>
      <c r="U222" s="12">
        <f t="shared" si="43"/>
        <v>47610</v>
      </c>
      <c r="V222" s="95">
        <f t="shared" si="44"/>
        <v>372.39444444444479</v>
      </c>
      <c r="W222" s="95">
        <f t="shared" si="45"/>
        <v>45.473875087923076</v>
      </c>
      <c r="X222" s="95">
        <f t="shared" si="46"/>
        <v>326.9205693565217</v>
      </c>
      <c r="Y222" s="95">
        <f>IF(T222&lt;&gt;"",SUM($X$10:X222),"")</f>
        <v>67955.373907345987</v>
      </c>
      <c r="Z222" s="95">
        <f t="shared" si="47"/>
        <v>29044.62609265398</v>
      </c>
    </row>
    <row r="223" spans="1:26">
      <c r="A223" s="3">
        <f t="shared" si="36"/>
        <v>213</v>
      </c>
      <c r="B223" s="12">
        <f t="shared" si="37"/>
        <v>47641</v>
      </c>
      <c r="C223" s="95">
        <f t="shared" si="38"/>
        <v>371.95555555555592</v>
      </c>
      <c r="D223" s="95">
        <f t="shared" si="39"/>
        <v>38.622222222222589</v>
      </c>
      <c r="E223" s="95">
        <f t="shared" si="40"/>
        <v>333.33333333333331</v>
      </c>
      <c r="F223" s="95">
        <f>IF(A223&lt;&gt;"",SUM($E$10:E223),"")</f>
        <v>71000.000000000116</v>
      </c>
      <c r="G223" s="95">
        <f t="shared" si="41"/>
        <v>29000.000000000276</v>
      </c>
      <c r="T223" s="3">
        <f t="shared" si="42"/>
        <v>213</v>
      </c>
      <c r="U223" s="12">
        <f t="shared" si="43"/>
        <v>47641</v>
      </c>
      <c r="V223" s="95">
        <f t="shared" si="44"/>
        <v>371.95555555555592</v>
      </c>
      <c r="W223" s="95">
        <f t="shared" si="45"/>
        <v>44.967727239950896</v>
      </c>
      <c r="X223" s="95">
        <f t="shared" si="46"/>
        <v>326.98782831560504</v>
      </c>
      <c r="Y223" s="95">
        <f>IF(T223&lt;&gt;"",SUM($X$10:X223),"")</f>
        <v>68282.361735661587</v>
      </c>
      <c r="Z223" s="95">
        <f t="shared" si="47"/>
        <v>28717.638264338373</v>
      </c>
    </row>
    <row r="224" spans="1:26">
      <c r="A224" s="3">
        <f t="shared" si="36"/>
        <v>214</v>
      </c>
      <c r="B224" s="12">
        <f t="shared" si="37"/>
        <v>47671</v>
      </c>
      <c r="C224" s="95">
        <f t="shared" si="38"/>
        <v>371.51666666666699</v>
      </c>
      <c r="D224" s="95">
        <f t="shared" si="39"/>
        <v>38.183333333333699</v>
      </c>
      <c r="E224" s="95">
        <f t="shared" si="40"/>
        <v>333.33333333333331</v>
      </c>
      <c r="F224" s="95">
        <f>IF(A224&lt;&gt;"",SUM($E$10:E224),"")</f>
        <v>71333.333333333445</v>
      </c>
      <c r="G224" s="95">
        <f t="shared" si="41"/>
        <v>28666.666666666944</v>
      </c>
      <c r="T224" s="3">
        <f t="shared" si="42"/>
        <v>214</v>
      </c>
      <c r="U224" s="12">
        <f t="shared" si="43"/>
        <v>47671</v>
      </c>
      <c r="V224" s="95">
        <f t="shared" si="44"/>
        <v>371.51666666666699</v>
      </c>
      <c r="W224" s="95">
        <f t="shared" si="45"/>
        <v>44.46147525971972</v>
      </c>
      <c r="X224" s="95">
        <f t="shared" si="46"/>
        <v>327.0551914069473</v>
      </c>
      <c r="Y224" s="95">
        <f>IF(T224&lt;&gt;"",SUM($X$10:X224),"")</f>
        <v>68609.416927068538</v>
      </c>
      <c r="Z224" s="95">
        <f t="shared" si="47"/>
        <v>28390.583072931426</v>
      </c>
    </row>
    <row r="225" spans="1:26">
      <c r="A225" s="3">
        <f t="shared" si="36"/>
        <v>215</v>
      </c>
      <c r="B225" s="12">
        <f t="shared" si="37"/>
        <v>47702</v>
      </c>
      <c r="C225" s="95">
        <f t="shared" si="38"/>
        <v>371.07777777777812</v>
      </c>
      <c r="D225" s="95">
        <f t="shared" si="39"/>
        <v>37.74444444444481</v>
      </c>
      <c r="E225" s="95">
        <f t="shared" si="40"/>
        <v>333.33333333333331</v>
      </c>
      <c r="F225" s="95">
        <f>IF(A225&lt;&gt;"",SUM($E$10:E225),"")</f>
        <v>71666.666666666773</v>
      </c>
      <c r="G225" s="95">
        <f t="shared" si="41"/>
        <v>28333.333333333612</v>
      </c>
      <c r="T225" s="3">
        <f t="shared" si="42"/>
        <v>215</v>
      </c>
      <c r="U225" s="12">
        <f t="shared" si="43"/>
        <v>47702</v>
      </c>
      <c r="V225" s="95">
        <f t="shared" si="44"/>
        <v>371.07777777777812</v>
      </c>
      <c r="W225" s="95">
        <f t="shared" si="45"/>
        <v>43.955118986008998</v>
      </c>
      <c r="X225" s="95">
        <f t="shared" si="46"/>
        <v>327.12265879176914</v>
      </c>
      <c r="Y225" s="95">
        <f>IF(T225&lt;&gt;"",SUM($X$10:X225),"")</f>
        <v>68936.539585860301</v>
      </c>
      <c r="Z225" s="95">
        <f t="shared" si="47"/>
        <v>28063.460414139656</v>
      </c>
    </row>
    <row r="226" spans="1:26">
      <c r="A226" s="3">
        <f t="shared" si="36"/>
        <v>216</v>
      </c>
      <c r="B226" s="12">
        <f t="shared" si="37"/>
        <v>47733</v>
      </c>
      <c r="C226" s="95">
        <f t="shared" si="38"/>
        <v>370.63888888888926</v>
      </c>
      <c r="D226" s="95">
        <f t="shared" si="39"/>
        <v>37.305555555555927</v>
      </c>
      <c r="E226" s="95">
        <f t="shared" si="40"/>
        <v>333.33333333333331</v>
      </c>
      <c r="F226" s="95">
        <f>IF(A226&lt;&gt;"",SUM($E$10:E226),"")</f>
        <v>72000.000000000102</v>
      </c>
      <c r="G226" s="95">
        <f t="shared" si="41"/>
        <v>28000.00000000028</v>
      </c>
      <c r="T226" s="3">
        <f t="shared" si="42"/>
        <v>216</v>
      </c>
      <c r="U226" s="12">
        <f t="shared" si="43"/>
        <v>47733</v>
      </c>
      <c r="V226" s="95">
        <f t="shared" si="44"/>
        <v>370.63888888888926</v>
      </c>
      <c r="W226" s="95">
        <f t="shared" si="45"/>
        <v>43.448658257348548</v>
      </c>
      <c r="X226" s="95">
        <f t="shared" si="46"/>
        <v>327.19023063154071</v>
      </c>
      <c r="Y226" s="95">
        <f>IF(T226&lt;&gt;"",SUM($X$10:X226),"")</f>
        <v>69263.729816491847</v>
      </c>
      <c r="Z226" s="95">
        <f t="shared" si="47"/>
        <v>27736.270183508113</v>
      </c>
    </row>
    <row r="227" spans="1:26">
      <c r="A227" s="3">
        <f t="shared" si="36"/>
        <v>217</v>
      </c>
      <c r="B227" s="12">
        <f t="shared" si="37"/>
        <v>47763</v>
      </c>
      <c r="C227" s="95">
        <f t="shared" si="38"/>
        <v>370.20000000000033</v>
      </c>
      <c r="D227" s="95">
        <f t="shared" si="39"/>
        <v>36.866666666667037</v>
      </c>
      <c r="E227" s="95">
        <f t="shared" si="40"/>
        <v>333.33333333333331</v>
      </c>
      <c r="F227" s="95">
        <f>IF(A227&lt;&gt;"",SUM($E$10:E227),"")</f>
        <v>72333.33333333343</v>
      </c>
      <c r="G227" s="95">
        <f t="shared" si="41"/>
        <v>27666.666666666948</v>
      </c>
      <c r="T227" s="3">
        <f t="shared" si="42"/>
        <v>217</v>
      </c>
      <c r="U227" s="12">
        <f t="shared" si="43"/>
        <v>47763</v>
      </c>
      <c r="V227" s="95">
        <f t="shared" si="44"/>
        <v>370.20000000000033</v>
      </c>
      <c r="W227" s="95">
        <f t="shared" si="45"/>
        <v>42.942092912018211</v>
      </c>
      <c r="X227" s="95">
        <f t="shared" si="46"/>
        <v>327.25790708798212</v>
      </c>
      <c r="Y227" s="95">
        <f>IF(T227&lt;&gt;"",SUM($X$10:X227),"")</f>
        <v>69590.987723579834</v>
      </c>
      <c r="Z227" s="95">
        <f t="shared" si="47"/>
        <v>27409.01227642013</v>
      </c>
    </row>
    <row r="228" spans="1:26">
      <c r="A228" s="3">
        <f t="shared" si="36"/>
        <v>218</v>
      </c>
      <c r="B228" s="12">
        <f t="shared" si="37"/>
        <v>47794</v>
      </c>
      <c r="C228" s="95">
        <f t="shared" si="38"/>
        <v>369.76111111111146</v>
      </c>
      <c r="D228" s="95">
        <f t="shared" si="39"/>
        <v>36.427777777778147</v>
      </c>
      <c r="E228" s="95">
        <f t="shared" si="40"/>
        <v>333.33333333333331</v>
      </c>
      <c r="F228" s="95">
        <f>IF(A228&lt;&gt;"",SUM($E$10:E228),"")</f>
        <v>72666.666666666759</v>
      </c>
      <c r="G228" s="95">
        <f t="shared" si="41"/>
        <v>27333.333333333616</v>
      </c>
      <c r="T228" s="3">
        <f t="shared" si="42"/>
        <v>218</v>
      </c>
      <c r="U228" s="12">
        <f t="shared" si="43"/>
        <v>47794</v>
      </c>
      <c r="V228" s="95">
        <f t="shared" si="44"/>
        <v>369.76111111111146</v>
      </c>
      <c r="W228" s="95">
        <f t="shared" si="45"/>
        <v>42.43542278804744</v>
      </c>
      <c r="X228" s="95">
        <f t="shared" si="46"/>
        <v>327.32568832306401</v>
      </c>
      <c r="Y228" s="95">
        <f>IF(T228&lt;&gt;"",SUM($X$10:X228),"")</f>
        <v>69918.313411902898</v>
      </c>
      <c r="Z228" s="95">
        <f t="shared" si="47"/>
        <v>27081.686588097065</v>
      </c>
    </row>
    <row r="229" spans="1:26">
      <c r="A229" s="3">
        <f t="shared" si="36"/>
        <v>219</v>
      </c>
      <c r="B229" s="12">
        <f t="shared" si="37"/>
        <v>47824</v>
      </c>
      <c r="C229" s="95">
        <f t="shared" si="38"/>
        <v>369.32222222222259</v>
      </c>
      <c r="D229" s="95">
        <f t="shared" si="39"/>
        <v>35.988888888889264</v>
      </c>
      <c r="E229" s="95">
        <f t="shared" si="40"/>
        <v>333.33333333333331</v>
      </c>
      <c r="F229" s="95">
        <f>IF(A229&lt;&gt;"",SUM($E$10:E229),"")</f>
        <v>73000.000000000087</v>
      </c>
      <c r="G229" s="95">
        <f t="shared" si="41"/>
        <v>27000.000000000284</v>
      </c>
      <c r="T229" s="3">
        <f t="shared" si="42"/>
        <v>219</v>
      </c>
      <c r="U229" s="12">
        <f t="shared" si="43"/>
        <v>47824</v>
      </c>
      <c r="V229" s="95">
        <f t="shared" si="44"/>
        <v>369.32222222222259</v>
      </c>
      <c r="W229" s="95">
        <f t="shared" si="45"/>
        <v>41.928647723214929</v>
      </c>
      <c r="X229" s="95">
        <f t="shared" si="46"/>
        <v>327.39357449900768</v>
      </c>
      <c r="Y229" s="95">
        <f>IF(T229&lt;&gt;"",SUM($X$10:X229),"")</f>
        <v>70245.706986401899</v>
      </c>
      <c r="Z229" s="95">
        <f t="shared" si="47"/>
        <v>26754.293013598057</v>
      </c>
    </row>
    <row r="230" spans="1:26">
      <c r="A230" s="3">
        <f t="shared" si="36"/>
        <v>220</v>
      </c>
      <c r="B230" s="12">
        <f t="shared" si="37"/>
        <v>47855</v>
      </c>
      <c r="C230" s="95">
        <f t="shared" si="38"/>
        <v>368.88333333333367</v>
      </c>
      <c r="D230" s="95">
        <f t="shared" si="39"/>
        <v>35.550000000000374</v>
      </c>
      <c r="E230" s="95">
        <f t="shared" si="40"/>
        <v>333.33333333333331</v>
      </c>
      <c r="F230" s="95">
        <f>IF(A230&lt;&gt;"",SUM($E$10:E230),"")</f>
        <v>73333.333333333416</v>
      </c>
      <c r="G230" s="95">
        <f t="shared" si="41"/>
        <v>26666.666666666952</v>
      </c>
      <c r="T230" s="3">
        <f t="shared" si="42"/>
        <v>220</v>
      </c>
      <c r="U230" s="12">
        <f t="shared" si="43"/>
        <v>47855</v>
      </c>
      <c r="V230" s="95">
        <f t="shared" si="44"/>
        <v>368.88333333333367</v>
      </c>
      <c r="W230" s="95">
        <f t="shared" si="45"/>
        <v>41.421767555048213</v>
      </c>
      <c r="X230" s="95">
        <f t="shared" si="46"/>
        <v>327.46156577828543</v>
      </c>
      <c r="Y230" s="95">
        <f>IF(T230&lt;&gt;"",SUM($X$10:X230),"")</f>
        <v>70573.168552180185</v>
      </c>
      <c r="Z230" s="95">
        <f t="shared" si="47"/>
        <v>26426.831447819772</v>
      </c>
    </row>
    <row r="231" spans="1:26">
      <c r="A231" s="3">
        <f t="shared" si="36"/>
        <v>221</v>
      </c>
      <c r="B231" s="12">
        <f t="shared" si="37"/>
        <v>47886</v>
      </c>
      <c r="C231" s="95">
        <f t="shared" si="38"/>
        <v>368.4444444444448</v>
      </c>
      <c r="D231" s="95">
        <f t="shared" si="39"/>
        <v>35.111111111111491</v>
      </c>
      <c r="E231" s="95">
        <f t="shared" si="40"/>
        <v>333.33333333333331</v>
      </c>
      <c r="F231" s="95">
        <f>IF(A231&lt;&gt;"",SUM($E$10:E231),"")</f>
        <v>73666.666666666744</v>
      </c>
      <c r="G231" s="95">
        <f t="shared" si="41"/>
        <v>26333.33333333362</v>
      </c>
      <c r="T231" s="3">
        <f t="shared" si="42"/>
        <v>221</v>
      </c>
      <c r="U231" s="12">
        <f t="shared" si="43"/>
        <v>47886</v>
      </c>
      <c r="V231" s="95">
        <f t="shared" si="44"/>
        <v>368.4444444444448</v>
      </c>
      <c r="W231" s="95">
        <f t="shared" si="45"/>
        <v>40.914782120823276</v>
      </c>
      <c r="X231" s="95">
        <f t="shared" si="46"/>
        <v>327.52966232362155</v>
      </c>
      <c r="Y231" s="95">
        <f>IF(T231&lt;&gt;"",SUM($X$10:X231),"")</f>
        <v>70900.698214503806</v>
      </c>
      <c r="Z231" s="95">
        <f t="shared" si="47"/>
        <v>26099.301785496151</v>
      </c>
    </row>
    <row r="232" spans="1:26">
      <c r="A232" s="3">
        <f t="shared" si="36"/>
        <v>222</v>
      </c>
      <c r="B232" s="12">
        <f t="shared" si="37"/>
        <v>47914</v>
      </c>
      <c r="C232" s="95">
        <f t="shared" si="38"/>
        <v>368.00555555555593</v>
      </c>
      <c r="D232" s="95">
        <f t="shared" si="39"/>
        <v>34.672222222222601</v>
      </c>
      <c r="E232" s="95">
        <f t="shared" si="40"/>
        <v>333.33333333333331</v>
      </c>
      <c r="F232" s="95">
        <f>IF(A232&lt;&gt;"",SUM($E$10:E232),"")</f>
        <v>74000.000000000073</v>
      </c>
      <c r="G232" s="95">
        <f t="shared" si="41"/>
        <v>26000.000000000287</v>
      </c>
      <c r="T232" s="3">
        <f t="shared" si="42"/>
        <v>222</v>
      </c>
      <c r="U232" s="12">
        <f t="shared" si="43"/>
        <v>47914</v>
      </c>
      <c r="V232" s="95">
        <f t="shared" si="44"/>
        <v>368.00555555555593</v>
      </c>
      <c r="W232" s="95">
        <f t="shared" si="45"/>
        <v>40.407691257564167</v>
      </c>
      <c r="X232" s="95">
        <f t="shared" si="46"/>
        <v>327.59786429799175</v>
      </c>
      <c r="Y232" s="95">
        <f>IF(T232&lt;&gt;"",SUM($X$10:X232),"")</f>
        <v>71228.296078801795</v>
      </c>
      <c r="Z232" s="95">
        <f t="shared" si="47"/>
        <v>25771.703921198157</v>
      </c>
    </row>
    <row r="233" spans="1:26">
      <c r="A233" s="3">
        <f t="shared" si="36"/>
        <v>223</v>
      </c>
      <c r="B233" s="12">
        <f t="shared" si="37"/>
        <v>47945</v>
      </c>
      <c r="C233" s="95">
        <f t="shared" si="38"/>
        <v>367.566666666667</v>
      </c>
      <c r="D233" s="95">
        <f t="shared" si="39"/>
        <v>34.233333333333711</v>
      </c>
      <c r="E233" s="95">
        <f t="shared" si="40"/>
        <v>333.33333333333331</v>
      </c>
      <c r="F233" s="95">
        <f>IF(A233&lt;&gt;"",SUM($E$10:E233),"")</f>
        <v>74333.333333333401</v>
      </c>
      <c r="G233" s="95">
        <f t="shared" si="41"/>
        <v>25666.666666666955</v>
      </c>
      <c r="T233" s="3">
        <f t="shared" si="42"/>
        <v>223</v>
      </c>
      <c r="U233" s="12">
        <f t="shared" si="43"/>
        <v>47945</v>
      </c>
      <c r="V233" s="95">
        <f t="shared" si="44"/>
        <v>367.566666666667</v>
      </c>
      <c r="W233" s="95">
        <f t="shared" si="45"/>
        <v>39.900494802042623</v>
      </c>
      <c r="X233" s="95">
        <f t="shared" si="46"/>
        <v>327.6661718646244</v>
      </c>
      <c r="Y233" s="95">
        <f>IF(T233&lt;&gt;"",SUM($X$10:X233),"")</f>
        <v>71555.962250666416</v>
      </c>
      <c r="Z233" s="95">
        <f t="shared" si="47"/>
        <v>25444.037749333533</v>
      </c>
    </row>
    <row r="234" spans="1:26">
      <c r="A234" s="3">
        <f t="shared" si="36"/>
        <v>224</v>
      </c>
      <c r="B234" s="12">
        <f t="shared" si="37"/>
        <v>47975</v>
      </c>
      <c r="C234" s="95">
        <f t="shared" si="38"/>
        <v>367.12777777777814</v>
      </c>
      <c r="D234" s="95">
        <f t="shared" si="39"/>
        <v>33.794444444444828</v>
      </c>
      <c r="E234" s="95">
        <f t="shared" si="40"/>
        <v>333.33333333333331</v>
      </c>
      <c r="F234" s="95">
        <f>IF(A234&lt;&gt;"",SUM($E$10:E234),"")</f>
        <v>74666.66666666673</v>
      </c>
      <c r="G234" s="95">
        <f t="shared" si="41"/>
        <v>25333.333333333623</v>
      </c>
      <c r="T234" s="3">
        <f t="shared" si="42"/>
        <v>224</v>
      </c>
      <c r="U234" s="12">
        <f t="shared" si="43"/>
        <v>47975</v>
      </c>
      <c r="V234" s="95">
        <f t="shared" si="44"/>
        <v>367.12777777777814</v>
      </c>
      <c r="W234" s="95">
        <f t="shared" si="45"/>
        <v>39.393192590777666</v>
      </c>
      <c r="X234" s="95">
        <f t="shared" si="46"/>
        <v>327.73458518700045</v>
      </c>
      <c r="Y234" s="95">
        <f>IF(T234&lt;&gt;"",SUM($X$10:X234),"")</f>
        <v>71883.696835853421</v>
      </c>
      <c r="Z234" s="95">
        <f t="shared" si="47"/>
        <v>25116.303164146531</v>
      </c>
    </row>
    <row r="235" spans="1:26">
      <c r="A235" s="3">
        <f t="shared" si="36"/>
        <v>225</v>
      </c>
      <c r="B235" s="12">
        <f t="shared" si="37"/>
        <v>48006</v>
      </c>
      <c r="C235" s="95">
        <f t="shared" si="38"/>
        <v>366.68888888888927</v>
      </c>
      <c r="D235" s="95">
        <f t="shared" si="39"/>
        <v>33.355555555555938</v>
      </c>
      <c r="E235" s="95">
        <f t="shared" si="40"/>
        <v>333.33333333333331</v>
      </c>
      <c r="F235" s="95">
        <f>IF(A235&lt;&gt;"",SUM($E$10:E235),"")</f>
        <v>75000.000000000058</v>
      </c>
      <c r="G235" s="95">
        <f t="shared" si="41"/>
        <v>25000.000000000291</v>
      </c>
      <c r="T235" s="3">
        <f t="shared" si="42"/>
        <v>225</v>
      </c>
      <c r="U235" s="12">
        <f t="shared" si="43"/>
        <v>48006</v>
      </c>
      <c r="V235" s="95">
        <f t="shared" si="44"/>
        <v>366.68888888888927</v>
      </c>
      <c r="W235" s="95">
        <f t="shared" si="45"/>
        <v>38.885784460035197</v>
      </c>
      <c r="X235" s="95">
        <f t="shared" si="46"/>
        <v>327.80310442885406</v>
      </c>
      <c r="Y235" s="95">
        <f>IF(T235&lt;&gt;"",SUM($X$10:X235),"")</f>
        <v>72211.499940282272</v>
      </c>
      <c r="Z235" s="95">
        <f t="shared" si="47"/>
        <v>24788.500059717677</v>
      </c>
    </row>
    <row r="236" spans="1:26">
      <c r="A236" s="3">
        <f t="shared" si="36"/>
        <v>226</v>
      </c>
      <c r="B236" s="12">
        <f t="shared" si="37"/>
        <v>48036</v>
      </c>
      <c r="C236" s="95">
        <f t="shared" si="38"/>
        <v>366.25000000000034</v>
      </c>
      <c r="D236" s="95">
        <f t="shared" si="39"/>
        <v>32.916666666667048</v>
      </c>
      <c r="E236" s="95">
        <f t="shared" si="40"/>
        <v>333.33333333333331</v>
      </c>
      <c r="F236" s="95">
        <f>IF(A236&lt;&gt;"",SUM($E$10:E236),"")</f>
        <v>75333.333333333387</v>
      </c>
      <c r="G236" s="95">
        <f t="shared" si="41"/>
        <v>24666.666666666959</v>
      </c>
      <c r="T236" s="3">
        <f t="shared" si="42"/>
        <v>226</v>
      </c>
      <c r="U236" s="12">
        <f t="shared" si="43"/>
        <v>48036</v>
      </c>
      <c r="V236" s="95">
        <f t="shared" si="44"/>
        <v>366.25000000000034</v>
      </c>
      <c r="W236" s="95">
        <f t="shared" si="45"/>
        <v>38.378270245827629</v>
      </c>
      <c r="X236" s="95">
        <f t="shared" si="46"/>
        <v>327.87172975417269</v>
      </c>
      <c r="Y236" s="95">
        <f>IF(T236&lt;&gt;"",SUM($X$10:X236),"")</f>
        <v>72539.371670036446</v>
      </c>
      <c r="Z236" s="95">
        <f t="shared" si="47"/>
        <v>24460.628329963503</v>
      </c>
    </row>
    <row r="237" spans="1:26">
      <c r="A237" s="3">
        <f t="shared" si="36"/>
        <v>227</v>
      </c>
      <c r="B237" s="12">
        <f t="shared" si="37"/>
        <v>48067</v>
      </c>
      <c r="C237" s="95">
        <f t="shared" si="38"/>
        <v>365.81111111111147</v>
      </c>
      <c r="D237" s="95">
        <f t="shared" si="39"/>
        <v>32.477777777778165</v>
      </c>
      <c r="E237" s="95">
        <f t="shared" si="40"/>
        <v>333.33333333333331</v>
      </c>
      <c r="F237" s="95">
        <f>IF(A237&lt;&gt;"",SUM($E$10:E237),"")</f>
        <v>75666.666666666715</v>
      </c>
      <c r="G237" s="95">
        <f t="shared" si="41"/>
        <v>24333.333333333627</v>
      </c>
      <c r="T237" s="3">
        <f t="shared" si="42"/>
        <v>227</v>
      </c>
      <c r="U237" s="12">
        <f t="shared" si="43"/>
        <v>48067</v>
      </c>
      <c r="V237" s="95">
        <f t="shared" si="44"/>
        <v>365.81111111111147</v>
      </c>
      <c r="W237" s="95">
        <f t="shared" si="45"/>
        <v>37.870649783913485</v>
      </c>
      <c r="X237" s="95">
        <f t="shared" si="46"/>
        <v>327.94046132719797</v>
      </c>
      <c r="Y237" s="95">
        <f>IF(T237&lt;&gt;"",SUM($X$10:X237),"")</f>
        <v>72867.312131363637</v>
      </c>
      <c r="Z237" s="95">
        <f t="shared" si="47"/>
        <v>24132.687868636305</v>
      </c>
    </row>
    <row r="238" spans="1:26">
      <c r="A238" s="3">
        <f t="shared" si="36"/>
        <v>228</v>
      </c>
      <c r="B238" s="12">
        <f t="shared" si="37"/>
        <v>48098</v>
      </c>
      <c r="C238" s="95">
        <f t="shared" si="38"/>
        <v>365.3722222222226</v>
      </c>
      <c r="D238" s="95">
        <f t="shared" si="39"/>
        <v>32.038888888889275</v>
      </c>
      <c r="E238" s="95">
        <f t="shared" si="40"/>
        <v>333.33333333333331</v>
      </c>
      <c r="F238" s="95">
        <f>IF(A238&lt;&gt;"",SUM($E$10:E238),"")</f>
        <v>76000.000000000044</v>
      </c>
      <c r="G238" s="95">
        <f t="shared" si="41"/>
        <v>24000.000000000295</v>
      </c>
      <c r="T238" s="3">
        <f t="shared" si="42"/>
        <v>228</v>
      </c>
      <c r="U238" s="12">
        <f t="shared" si="43"/>
        <v>48098</v>
      </c>
      <c r="V238" s="95">
        <f t="shared" si="44"/>
        <v>365.3722222222226</v>
      </c>
      <c r="W238" s="95">
        <f t="shared" si="45"/>
        <v>37.362922909797007</v>
      </c>
      <c r="X238" s="95">
        <f t="shared" si="46"/>
        <v>328.00929931242558</v>
      </c>
      <c r="Y238" s="95">
        <f>IF(T238&lt;&gt;"",SUM($X$10:X238),"")</f>
        <v>73195.321430676064</v>
      </c>
      <c r="Z238" s="95">
        <f t="shared" si="47"/>
        <v>23804.678569323878</v>
      </c>
    </row>
    <row r="239" spans="1:26">
      <c r="A239" s="3">
        <f t="shared" si="36"/>
        <v>229</v>
      </c>
      <c r="B239" s="12">
        <f t="shared" si="37"/>
        <v>48128</v>
      </c>
      <c r="C239" s="95">
        <f t="shared" si="38"/>
        <v>364.93333333333368</v>
      </c>
      <c r="D239" s="95">
        <f t="shared" si="39"/>
        <v>31.600000000000389</v>
      </c>
      <c r="E239" s="95">
        <f t="shared" si="40"/>
        <v>333.33333333333331</v>
      </c>
      <c r="F239" s="95">
        <f>IF(A239&lt;&gt;"",SUM($E$10:E239),"")</f>
        <v>76333.333333333372</v>
      </c>
      <c r="G239" s="95">
        <f t="shared" si="41"/>
        <v>23666.666666666963</v>
      </c>
      <c r="T239" s="3">
        <f t="shared" si="42"/>
        <v>229</v>
      </c>
      <c r="U239" s="12">
        <f t="shared" si="43"/>
        <v>48128</v>
      </c>
      <c r="V239" s="95">
        <f t="shared" si="44"/>
        <v>364.93333333333368</v>
      </c>
      <c r="W239" s="95">
        <f t="shared" si="45"/>
        <v>36.855089458727754</v>
      </c>
      <c r="X239" s="95">
        <f t="shared" si="46"/>
        <v>328.0782438746059</v>
      </c>
      <c r="Y239" s="95">
        <f>IF(T239&lt;&gt;"",SUM($X$10:X239),"")</f>
        <v>73523.399674550674</v>
      </c>
      <c r="Z239" s="95">
        <f t="shared" si="47"/>
        <v>23476.600325449272</v>
      </c>
    </row>
    <row r="240" spans="1:26">
      <c r="A240" s="3">
        <f t="shared" si="36"/>
        <v>230</v>
      </c>
      <c r="B240" s="12">
        <f t="shared" si="37"/>
        <v>48159</v>
      </c>
      <c r="C240" s="95">
        <f t="shared" si="38"/>
        <v>364.49444444444481</v>
      </c>
      <c r="D240" s="95">
        <f t="shared" si="39"/>
        <v>31.161111111111502</v>
      </c>
      <c r="E240" s="95">
        <f t="shared" si="40"/>
        <v>333.33333333333331</v>
      </c>
      <c r="F240" s="95">
        <f>IF(A240&lt;&gt;"",SUM($E$10:E240),"")</f>
        <v>76666.666666666701</v>
      </c>
      <c r="G240" s="95">
        <f t="shared" si="41"/>
        <v>23333.33333333363</v>
      </c>
      <c r="T240" s="3">
        <f t="shared" si="42"/>
        <v>230</v>
      </c>
      <c r="U240" s="12">
        <f t="shared" si="43"/>
        <v>48159</v>
      </c>
      <c r="V240" s="95">
        <f t="shared" si="44"/>
        <v>364.49444444444481</v>
      </c>
      <c r="W240" s="95">
        <f t="shared" si="45"/>
        <v>36.34714926570021</v>
      </c>
      <c r="X240" s="95">
        <f t="shared" si="46"/>
        <v>328.14729517874457</v>
      </c>
      <c r="Y240" s="95">
        <f>IF(T240&lt;&gt;"",SUM($X$10:X240),"")</f>
        <v>73851.546969729417</v>
      </c>
      <c r="Z240" s="95">
        <f t="shared" si="47"/>
        <v>23148.453030270528</v>
      </c>
    </row>
    <row r="241" spans="1:26">
      <c r="A241" s="3">
        <f t="shared" si="36"/>
        <v>231</v>
      </c>
      <c r="B241" s="12">
        <f t="shared" si="37"/>
        <v>48189</v>
      </c>
      <c r="C241" s="95">
        <f t="shared" si="38"/>
        <v>364.05555555555594</v>
      </c>
      <c r="D241" s="95">
        <f t="shared" si="39"/>
        <v>30.722222222222616</v>
      </c>
      <c r="E241" s="95">
        <f t="shared" si="40"/>
        <v>333.33333333333331</v>
      </c>
      <c r="F241" s="95">
        <f>IF(A241&lt;&gt;"",SUM($E$10:E241),"")</f>
        <v>77000.000000000029</v>
      </c>
      <c r="G241" s="95">
        <f t="shared" si="41"/>
        <v>23000.000000000298</v>
      </c>
      <c r="T241" s="3">
        <f t="shared" si="42"/>
        <v>231</v>
      </c>
      <c r="U241" s="12">
        <f t="shared" si="43"/>
        <v>48189</v>
      </c>
      <c r="V241" s="95">
        <f t="shared" si="44"/>
        <v>364.05555555555594</v>
      </c>
      <c r="W241" s="95">
        <f t="shared" si="45"/>
        <v>35.839102165453411</v>
      </c>
      <c r="X241" s="95">
        <f t="shared" si="46"/>
        <v>328.21645339010252</v>
      </c>
      <c r="Y241" s="95">
        <f>IF(T241&lt;&gt;"",SUM($X$10:X241),"")</f>
        <v>74179.763423119526</v>
      </c>
      <c r="Z241" s="95">
        <f t="shared" si="47"/>
        <v>22820.236576880427</v>
      </c>
    </row>
    <row r="242" spans="1:26">
      <c r="A242" s="3">
        <f t="shared" si="36"/>
        <v>232</v>
      </c>
      <c r="B242" s="12">
        <f t="shared" si="37"/>
        <v>48220</v>
      </c>
      <c r="C242" s="95">
        <f t="shared" si="38"/>
        <v>363.61666666666702</v>
      </c>
      <c r="D242" s="95">
        <f t="shared" si="39"/>
        <v>30.283333333333726</v>
      </c>
      <c r="E242" s="95">
        <f t="shared" si="40"/>
        <v>333.33333333333331</v>
      </c>
      <c r="F242" s="95">
        <f>IF(A242&lt;&gt;"",SUM($E$10:E242),"")</f>
        <v>77333.333333333358</v>
      </c>
      <c r="G242" s="95">
        <f t="shared" si="41"/>
        <v>22666.666666666966</v>
      </c>
      <c r="T242" s="3">
        <f t="shared" si="42"/>
        <v>232</v>
      </c>
      <c r="U242" s="12">
        <f t="shared" si="43"/>
        <v>48220</v>
      </c>
      <c r="V242" s="95">
        <f t="shared" si="44"/>
        <v>363.61666666666702</v>
      </c>
      <c r="W242" s="95">
        <f t="shared" si="45"/>
        <v>35.330947992470513</v>
      </c>
      <c r="X242" s="95">
        <f t="shared" si="46"/>
        <v>328.28571867419652</v>
      </c>
      <c r="Y242" s="95">
        <f>IF(T242&lt;&gt;"",SUM($X$10:X242),"")</f>
        <v>74508.049141793716</v>
      </c>
      <c r="Z242" s="95">
        <f t="shared" si="47"/>
        <v>22491.95085820623</v>
      </c>
    </row>
    <row r="243" spans="1:26">
      <c r="A243" s="3">
        <f t="shared" si="36"/>
        <v>233</v>
      </c>
      <c r="B243" s="12">
        <f t="shared" si="37"/>
        <v>48251</v>
      </c>
      <c r="C243" s="95">
        <f t="shared" si="38"/>
        <v>363.17777777777815</v>
      </c>
      <c r="D243" s="95">
        <f t="shared" si="39"/>
        <v>29.844444444444839</v>
      </c>
      <c r="E243" s="95">
        <f t="shared" si="40"/>
        <v>333.33333333333331</v>
      </c>
      <c r="F243" s="95">
        <f>IF(A243&lt;&gt;"",SUM($E$10:E243),"")</f>
        <v>77666.666666666686</v>
      </c>
      <c r="G243" s="95">
        <f t="shared" si="41"/>
        <v>22333.333333333634</v>
      </c>
      <c r="T243" s="3">
        <f t="shared" si="42"/>
        <v>233</v>
      </c>
      <c r="U243" s="12">
        <f t="shared" si="43"/>
        <v>48251</v>
      </c>
      <c r="V243" s="95">
        <f t="shared" si="44"/>
        <v>363.17777777777815</v>
      </c>
      <c r="W243" s="95">
        <f t="shared" si="45"/>
        <v>34.822686580978413</v>
      </c>
      <c r="X243" s="95">
        <f t="shared" si="46"/>
        <v>328.35509119679972</v>
      </c>
      <c r="Y243" s="95">
        <f>IF(T243&lt;&gt;"",SUM($X$10:X243),"")</f>
        <v>74836.404232990521</v>
      </c>
      <c r="Z243" s="95">
        <f t="shared" si="47"/>
        <v>22163.595767009429</v>
      </c>
    </row>
    <row r="244" spans="1:26">
      <c r="A244" s="3">
        <f t="shared" si="36"/>
        <v>234</v>
      </c>
      <c r="B244" s="12">
        <f t="shared" si="37"/>
        <v>48280</v>
      </c>
      <c r="C244" s="95">
        <f t="shared" si="38"/>
        <v>362.73888888888928</v>
      </c>
      <c r="D244" s="95">
        <f t="shared" si="39"/>
        <v>29.405555555555953</v>
      </c>
      <c r="E244" s="95">
        <f t="shared" si="40"/>
        <v>333.33333333333331</v>
      </c>
      <c r="F244" s="95">
        <f>IF(A244&lt;&gt;"",SUM($E$10:E244),"")</f>
        <v>78000.000000000015</v>
      </c>
      <c r="G244" s="95">
        <f t="shared" si="41"/>
        <v>22000.000000000302</v>
      </c>
      <c r="T244" s="3">
        <f t="shared" si="42"/>
        <v>234</v>
      </c>
      <c r="U244" s="12">
        <f t="shared" si="43"/>
        <v>48280</v>
      </c>
      <c r="V244" s="95">
        <f t="shared" si="44"/>
        <v>362.73888888888928</v>
      </c>
      <c r="W244" s="95">
        <f t="shared" si="45"/>
        <v>34.314317764947369</v>
      </c>
      <c r="X244" s="95">
        <f t="shared" si="46"/>
        <v>328.42457112394192</v>
      </c>
      <c r="Y244" s="95">
        <f>IF(T244&lt;&gt;"",SUM($X$10:X244),"")</f>
        <v>75164.82880411447</v>
      </c>
      <c r="Z244" s="95">
        <f t="shared" si="47"/>
        <v>21835.171195885487</v>
      </c>
    </row>
    <row r="245" spans="1:26">
      <c r="A245" s="3">
        <f t="shared" si="36"/>
        <v>235</v>
      </c>
      <c r="B245" s="12">
        <f t="shared" si="37"/>
        <v>48311</v>
      </c>
      <c r="C245" s="95">
        <f t="shared" si="38"/>
        <v>362.30000000000041</v>
      </c>
      <c r="D245" s="95">
        <f t="shared" si="39"/>
        <v>28.966666666667066</v>
      </c>
      <c r="E245" s="95">
        <f t="shared" si="40"/>
        <v>333.33333333333331</v>
      </c>
      <c r="F245" s="95">
        <f>IF(A245&lt;&gt;"",SUM($E$10:E245),"")</f>
        <v>78333.333333333343</v>
      </c>
      <c r="G245" s="95">
        <f t="shared" si="41"/>
        <v>21666.66666666697</v>
      </c>
      <c r="T245" s="3">
        <f t="shared" si="42"/>
        <v>235</v>
      </c>
      <c r="U245" s="12">
        <f t="shared" si="43"/>
        <v>48311</v>
      </c>
      <c r="V245" s="95">
        <f t="shared" si="44"/>
        <v>362.30000000000041</v>
      </c>
      <c r="W245" s="95">
        <f t="shared" si="45"/>
        <v>33.80584137809057</v>
      </c>
      <c r="X245" s="95">
        <f t="shared" si="46"/>
        <v>328.49415862190983</v>
      </c>
      <c r="Y245" s="95">
        <f>IF(T245&lt;&gt;"",SUM($X$10:X245),"")</f>
        <v>75493.322962736376</v>
      </c>
      <c r="Z245" s="95">
        <f t="shared" si="47"/>
        <v>21506.677037263576</v>
      </c>
    </row>
    <row r="246" spans="1:26">
      <c r="A246" s="3">
        <f t="shared" si="36"/>
        <v>236</v>
      </c>
      <c r="B246" s="12">
        <f t="shared" si="37"/>
        <v>48341</v>
      </c>
      <c r="C246" s="95">
        <f t="shared" si="38"/>
        <v>361.86111111111148</v>
      </c>
      <c r="D246" s="95">
        <f t="shared" si="39"/>
        <v>28.527777777778176</v>
      </c>
      <c r="E246" s="95">
        <f t="shared" si="40"/>
        <v>333.33333333333331</v>
      </c>
      <c r="F246" s="95">
        <f>IF(A246&lt;&gt;"",SUM($E$10:E246),"")</f>
        <v>78666.666666666672</v>
      </c>
      <c r="G246" s="95">
        <f t="shared" si="41"/>
        <v>21333.333333333638</v>
      </c>
      <c r="T246" s="3">
        <f t="shared" si="42"/>
        <v>236</v>
      </c>
      <c r="U246" s="12">
        <f t="shared" si="43"/>
        <v>48341</v>
      </c>
      <c r="V246" s="95">
        <f t="shared" si="44"/>
        <v>361.86111111111148</v>
      </c>
      <c r="W246" s="95">
        <f t="shared" si="45"/>
        <v>33.297257253863776</v>
      </c>
      <c r="X246" s="95">
        <f t="shared" si="46"/>
        <v>328.56385385724769</v>
      </c>
      <c r="Y246" s="95">
        <f>IF(T246&lt;&gt;"",SUM($X$10:X246),"")</f>
        <v>75821.886816593629</v>
      </c>
      <c r="Z246" s="95">
        <f t="shared" si="47"/>
        <v>21178.113183406327</v>
      </c>
    </row>
    <row r="247" spans="1:26">
      <c r="A247" s="3">
        <f t="shared" si="36"/>
        <v>237</v>
      </c>
      <c r="B247" s="12">
        <f t="shared" si="37"/>
        <v>48372</v>
      </c>
      <c r="C247" s="95">
        <f t="shared" si="38"/>
        <v>361.42222222222262</v>
      </c>
      <c r="D247" s="95">
        <f t="shared" si="39"/>
        <v>28.08888888888929</v>
      </c>
      <c r="E247" s="95">
        <f t="shared" si="40"/>
        <v>333.33333333333331</v>
      </c>
      <c r="F247" s="95">
        <f>IF(A247&lt;&gt;"",SUM($E$10:E247),"")</f>
        <v>79000</v>
      </c>
      <c r="G247" s="95">
        <f t="shared" si="41"/>
        <v>21000.000000000306</v>
      </c>
      <c r="T247" s="3">
        <f t="shared" si="42"/>
        <v>237</v>
      </c>
      <c r="U247" s="12">
        <f t="shared" si="43"/>
        <v>48372</v>
      </c>
      <c r="V247" s="95">
        <f t="shared" si="44"/>
        <v>361.42222222222262</v>
      </c>
      <c r="W247" s="95">
        <f t="shared" si="45"/>
        <v>32.788565225464872</v>
      </c>
      <c r="X247" s="95">
        <f t="shared" si="46"/>
        <v>328.63365699675774</v>
      </c>
      <c r="Y247" s="95">
        <f>IF(T247&lt;&gt;"",SUM($X$10:X247),"")</f>
        <v>76150.520473590383</v>
      </c>
      <c r="Z247" s="95">
        <f t="shared" si="47"/>
        <v>20849.47952640957</v>
      </c>
    </row>
    <row r="248" spans="1:26">
      <c r="A248" s="3">
        <f t="shared" si="36"/>
        <v>238</v>
      </c>
      <c r="B248" s="12">
        <f t="shared" si="37"/>
        <v>48402</v>
      </c>
      <c r="C248" s="95">
        <f t="shared" si="38"/>
        <v>360.98333333333369</v>
      </c>
      <c r="D248" s="95">
        <f t="shared" si="39"/>
        <v>27.650000000000404</v>
      </c>
      <c r="E248" s="95">
        <f t="shared" si="40"/>
        <v>333.33333333333331</v>
      </c>
      <c r="F248" s="95">
        <f>IF(A248&lt;&gt;"",SUM($E$10:E248),"")</f>
        <v>79333.333333333328</v>
      </c>
      <c r="G248" s="95">
        <f t="shared" si="41"/>
        <v>20666.666666666973</v>
      </c>
      <c r="T248" s="3">
        <f t="shared" si="42"/>
        <v>238</v>
      </c>
      <c r="U248" s="12">
        <f t="shared" si="43"/>
        <v>48402</v>
      </c>
      <c r="V248" s="95">
        <f t="shared" si="44"/>
        <v>360.98333333333369</v>
      </c>
      <c r="W248" s="95">
        <f t="shared" si="45"/>
        <v>32.279765125833514</v>
      </c>
      <c r="X248" s="95">
        <f t="shared" si="46"/>
        <v>328.70356820750015</v>
      </c>
      <c r="Y248" s="95">
        <f>IF(T248&lt;&gt;"",SUM($X$10:X248),"")</f>
        <v>76479.224041797876</v>
      </c>
      <c r="Z248" s="95">
        <f t="shared" si="47"/>
        <v>20520.77595820207</v>
      </c>
    </row>
    <row r="249" spans="1:26">
      <c r="A249" s="3">
        <f t="shared" si="36"/>
        <v>239</v>
      </c>
      <c r="B249" s="12">
        <f t="shared" si="37"/>
        <v>48433</v>
      </c>
      <c r="C249" s="95">
        <f t="shared" si="38"/>
        <v>360.54444444444482</v>
      </c>
      <c r="D249" s="95">
        <f t="shared" si="39"/>
        <v>27.211111111111517</v>
      </c>
      <c r="E249" s="95">
        <f t="shared" si="40"/>
        <v>333.33333333333331</v>
      </c>
      <c r="F249" s="95">
        <f>IF(A249&lt;&gt;"",SUM($E$10:E249),"")</f>
        <v>79666.666666666657</v>
      </c>
      <c r="G249" s="95">
        <f t="shared" si="41"/>
        <v>20333.333333333641</v>
      </c>
      <c r="T249" s="3">
        <f t="shared" si="42"/>
        <v>239</v>
      </c>
      <c r="U249" s="12">
        <f t="shared" si="43"/>
        <v>48433</v>
      </c>
      <c r="V249" s="95">
        <f t="shared" si="44"/>
        <v>360.54444444444482</v>
      </c>
      <c r="W249" s="95">
        <f t="shared" si="45"/>
        <v>31.770856787650711</v>
      </c>
      <c r="X249" s="95">
        <f t="shared" si="46"/>
        <v>328.77358765679412</v>
      </c>
      <c r="Y249" s="95">
        <f>IF(T249&lt;&gt;"",SUM($X$10:X249),"")</f>
        <v>76807.997629454665</v>
      </c>
      <c r="Z249" s="95">
        <f t="shared" si="47"/>
        <v>20192.002370545277</v>
      </c>
    </row>
    <row r="250" spans="1:26">
      <c r="A250" s="3">
        <f t="shared" si="36"/>
        <v>240</v>
      </c>
      <c r="B250" s="12">
        <f t="shared" si="37"/>
        <v>48464</v>
      </c>
      <c r="C250" s="95">
        <f t="shared" si="38"/>
        <v>360.10555555555595</v>
      </c>
      <c r="D250" s="95">
        <f t="shared" si="39"/>
        <v>26.772222222222627</v>
      </c>
      <c r="E250" s="95">
        <f t="shared" si="40"/>
        <v>333.33333333333331</v>
      </c>
      <c r="F250" s="95">
        <f>IF(A250&lt;&gt;"",SUM($E$10:E250),"")</f>
        <v>79999.999999999985</v>
      </c>
      <c r="G250" s="95">
        <f t="shared" si="41"/>
        <v>20000.000000000309</v>
      </c>
      <c r="T250" s="3">
        <f t="shared" si="42"/>
        <v>240</v>
      </c>
      <c r="U250" s="12">
        <f t="shared" si="43"/>
        <v>48464</v>
      </c>
      <c r="V250" s="95">
        <f t="shared" si="44"/>
        <v>360.10555555555595</v>
      </c>
      <c r="W250" s="95">
        <f t="shared" si="45"/>
        <v>31.261840043338413</v>
      </c>
      <c r="X250" s="95">
        <f t="shared" si="46"/>
        <v>328.84371551221756</v>
      </c>
      <c r="Y250" s="95">
        <f>IF(T250&lt;&gt;"",SUM($X$10:X250),"")</f>
        <v>77136.841344966888</v>
      </c>
      <c r="Z250" s="95">
        <f t="shared" si="47"/>
        <v>19863.158655033058</v>
      </c>
    </row>
    <row r="251" spans="1:26">
      <c r="A251" s="3">
        <f t="shared" si="36"/>
        <v>241</v>
      </c>
      <c r="B251" s="12">
        <f t="shared" si="37"/>
        <v>48494</v>
      </c>
      <c r="C251" s="95">
        <f t="shared" si="38"/>
        <v>359.66666666666708</v>
      </c>
      <c r="D251" s="95">
        <f t="shared" si="39"/>
        <v>26.333333333333741</v>
      </c>
      <c r="E251" s="95">
        <f t="shared" si="40"/>
        <v>333.33333333333331</v>
      </c>
      <c r="F251" s="95">
        <f>IF(A251&lt;&gt;"",SUM($E$10:E251),"")</f>
        <v>80333.333333333314</v>
      </c>
      <c r="G251" s="95">
        <f t="shared" si="41"/>
        <v>19666.666666666977</v>
      </c>
      <c r="T251" s="3">
        <f t="shared" si="42"/>
        <v>241</v>
      </c>
      <c r="U251" s="12">
        <f t="shared" si="43"/>
        <v>48494</v>
      </c>
      <c r="V251" s="95">
        <f t="shared" si="44"/>
        <v>359.66666666666708</v>
      </c>
      <c r="W251" s="95">
        <f t="shared" si="45"/>
        <v>30.752714725059121</v>
      </c>
      <c r="X251" s="95">
        <f t="shared" si="46"/>
        <v>328.91395194160793</v>
      </c>
      <c r="Y251" s="95">
        <f>IF(T251&lt;&gt;"",SUM($X$10:X251),"")</f>
        <v>77465.755296908494</v>
      </c>
      <c r="Z251" s="95">
        <f t="shared" si="47"/>
        <v>19534.244703091448</v>
      </c>
    </row>
    <row r="252" spans="1:26">
      <c r="A252" s="3">
        <f t="shared" si="36"/>
        <v>242</v>
      </c>
      <c r="B252" s="12">
        <f t="shared" si="37"/>
        <v>48525</v>
      </c>
      <c r="C252" s="95">
        <f t="shared" si="38"/>
        <v>359.22777777777816</v>
      </c>
      <c r="D252" s="95">
        <f t="shared" si="39"/>
        <v>25.894444444444854</v>
      </c>
      <c r="E252" s="95">
        <f t="shared" si="40"/>
        <v>333.33333333333331</v>
      </c>
      <c r="F252" s="95">
        <f>IF(A252&lt;&gt;"",SUM($E$10:E252),"")</f>
        <v>80666.666666666642</v>
      </c>
      <c r="G252" s="95">
        <f t="shared" si="41"/>
        <v>19333.333333333645</v>
      </c>
      <c r="T252" s="3">
        <f t="shared" si="42"/>
        <v>242</v>
      </c>
      <c r="U252" s="12">
        <f t="shared" si="43"/>
        <v>48525</v>
      </c>
      <c r="V252" s="95">
        <f t="shared" si="44"/>
        <v>359.22777777777816</v>
      </c>
      <c r="W252" s="95">
        <f t="shared" si="45"/>
        <v>30.243480664715495</v>
      </c>
      <c r="X252" s="95">
        <f t="shared" si="46"/>
        <v>328.98429711306267</v>
      </c>
      <c r="Y252" s="95">
        <f>IF(T252&lt;&gt;"",SUM($X$10:X252),"")</f>
        <v>77794.73959402155</v>
      </c>
      <c r="Z252" s="95">
        <f t="shared" si="47"/>
        <v>19205.260405978384</v>
      </c>
    </row>
    <row r="253" spans="1:26">
      <c r="A253" s="3">
        <f t="shared" si="36"/>
        <v>243</v>
      </c>
      <c r="B253" s="12">
        <f t="shared" si="37"/>
        <v>48555</v>
      </c>
      <c r="C253" s="95">
        <f t="shared" si="38"/>
        <v>358.78888888888929</v>
      </c>
      <c r="D253" s="95">
        <f t="shared" si="39"/>
        <v>25.455555555555968</v>
      </c>
      <c r="E253" s="95">
        <f t="shared" si="40"/>
        <v>333.33333333333331</v>
      </c>
      <c r="F253" s="95">
        <f>IF(A253&lt;&gt;"",SUM($E$10:E253),"")</f>
        <v>80999.999999999971</v>
      </c>
      <c r="G253" s="95">
        <f t="shared" si="41"/>
        <v>19000.000000000313</v>
      </c>
      <c r="T253" s="3">
        <f t="shared" si="42"/>
        <v>243</v>
      </c>
      <c r="U253" s="12">
        <f t="shared" si="43"/>
        <v>48555</v>
      </c>
      <c r="V253" s="95">
        <f t="shared" si="44"/>
        <v>358.78888888888929</v>
      </c>
      <c r="W253" s="95">
        <f t="shared" si="45"/>
        <v>29.73413769394994</v>
      </c>
      <c r="X253" s="95">
        <f t="shared" si="46"/>
        <v>329.05475119493934</v>
      </c>
      <c r="Y253" s="95">
        <f>IF(T253&lt;&gt;"",SUM($X$10:X253),"")</f>
        <v>78123.794345216491</v>
      </c>
      <c r="Z253" s="95">
        <f t="shared" si="47"/>
        <v>18876.205654783444</v>
      </c>
    </row>
    <row r="254" spans="1:26">
      <c r="A254" s="3">
        <f t="shared" si="36"/>
        <v>244</v>
      </c>
      <c r="B254" s="12">
        <f t="shared" si="37"/>
        <v>48586</v>
      </c>
      <c r="C254" s="95">
        <f t="shared" si="38"/>
        <v>358.35000000000042</v>
      </c>
      <c r="D254" s="95">
        <f t="shared" si="39"/>
        <v>25.016666666667081</v>
      </c>
      <c r="E254" s="95">
        <f t="shared" si="40"/>
        <v>333.33333333333331</v>
      </c>
      <c r="F254" s="95">
        <f>IF(A254&lt;&gt;"",SUM($E$10:E254),"")</f>
        <v>81333.333333333299</v>
      </c>
      <c r="G254" s="95">
        <f t="shared" si="41"/>
        <v>18666.666666666981</v>
      </c>
      <c r="T254" s="3">
        <f t="shared" si="42"/>
        <v>244</v>
      </c>
      <c r="U254" s="12">
        <f t="shared" si="43"/>
        <v>48586</v>
      </c>
      <c r="V254" s="95">
        <f t="shared" si="44"/>
        <v>358.35000000000042</v>
      </c>
      <c r="W254" s="95">
        <f t="shared" si="45"/>
        <v>29.224685644144191</v>
      </c>
      <c r="X254" s="95">
        <f t="shared" si="46"/>
        <v>329.12531435585623</v>
      </c>
      <c r="Y254" s="95">
        <f>IF(T254&lt;&gt;"",SUM($X$10:X254),"")</f>
        <v>78452.919659572348</v>
      </c>
      <c r="Z254" s="95">
        <f t="shared" si="47"/>
        <v>18547.080340427587</v>
      </c>
    </row>
    <row r="255" spans="1:26">
      <c r="A255" s="3">
        <f t="shared" si="36"/>
        <v>245</v>
      </c>
      <c r="B255" s="12">
        <f t="shared" si="37"/>
        <v>48617</v>
      </c>
      <c r="C255" s="95">
        <f t="shared" si="38"/>
        <v>357.9111111111115</v>
      </c>
      <c r="D255" s="95">
        <f t="shared" si="39"/>
        <v>24.577777777778191</v>
      </c>
      <c r="E255" s="95">
        <f t="shared" si="40"/>
        <v>333.33333333333331</v>
      </c>
      <c r="F255" s="95">
        <f>IF(A255&lt;&gt;"",SUM($E$10:E255),"")</f>
        <v>81666.666666666628</v>
      </c>
      <c r="G255" s="95">
        <f t="shared" si="41"/>
        <v>18333.333333333649</v>
      </c>
      <c r="T255" s="3">
        <f t="shared" si="42"/>
        <v>245</v>
      </c>
      <c r="U255" s="12">
        <f t="shared" si="43"/>
        <v>48617</v>
      </c>
      <c r="V255" s="95">
        <f t="shared" si="44"/>
        <v>357.9111111111115</v>
      </c>
      <c r="W255" s="95">
        <f t="shared" si="45"/>
        <v>28.71512434641895</v>
      </c>
      <c r="X255" s="95">
        <f t="shared" si="46"/>
        <v>329.19598676469252</v>
      </c>
      <c r="Y255" s="95">
        <f>IF(T255&lt;&gt;"",SUM($X$10:X255),"")</f>
        <v>78782.115646337043</v>
      </c>
      <c r="Z255" s="95">
        <f t="shared" si="47"/>
        <v>18217.884353662896</v>
      </c>
    </row>
    <row r="256" spans="1:26">
      <c r="A256" s="3">
        <f t="shared" si="36"/>
        <v>246</v>
      </c>
      <c r="B256" s="12">
        <f t="shared" si="37"/>
        <v>48645</v>
      </c>
      <c r="C256" s="95">
        <f t="shared" si="38"/>
        <v>357.47222222222263</v>
      </c>
      <c r="D256" s="95">
        <f t="shared" si="39"/>
        <v>24.138888888889305</v>
      </c>
      <c r="E256" s="95">
        <f t="shared" si="40"/>
        <v>333.33333333333331</v>
      </c>
      <c r="F256" s="95">
        <f>IF(A256&lt;&gt;"",SUM($E$10:E256),"")</f>
        <v>81999.999999999956</v>
      </c>
      <c r="G256" s="95">
        <f t="shared" si="41"/>
        <v>18000.000000000317</v>
      </c>
      <c r="T256" s="3">
        <f t="shared" si="42"/>
        <v>246</v>
      </c>
      <c r="U256" s="12">
        <f t="shared" si="43"/>
        <v>48645</v>
      </c>
      <c r="V256" s="95">
        <f t="shared" si="44"/>
        <v>357.47222222222263</v>
      </c>
      <c r="W256" s="95">
        <f t="shared" si="45"/>
        <v>28.205453631633429</v>
      </c>
      <c r="X256" s="95">
        <f t="shared" si="46"/>
        <v>329.26676859058921</v>
      </c>
      <c r="Y256" s="95">
        <f>IF(T256&lt;&gt;"",SUM($X$10:X256),"")</f>
        <v>79111.382414927633</v>
      </c>
      <c r="Z256" s="95">
        <f t="shared" si="47"/>
        <v>17888.617585072305</v>
      </c>
    </row>
    <row r="257" spans="1:26">
      <c r="A257" s="3">
        <f t="shared" si="36"/>
        <v>247</v>
      </c>
      <c r="B257" s="12">
        <f t="shared" si="37"/>
        <v>48676</v>
      </c>
      <c r="C257" s="95">
        <f t="shared" si="38"/>
        <v>357.03333333333376</v>
      </c>
      <c r="D257" s="95">
        <f t="shared" si="39"/>
        <v>23.700000000000419</v>
      </c>
      <c r="E257" s="95">
        <f t="shared" si="40"/>
        <v>333.33333333333331</v>
      </c>
      <c r="F257" s="95">
        <f>IF(A257&lt;&gt;"",SUM($E$10:E257),"")</f>
        <v>82333.333333333285</v>
      </c>
      <c r="G257" s="95">
        <f t="shared" si="41"/>
        <v>17666.666666666984</v>
      </c>
      <c r="T257" s="3">
        <f t="shared" si="42"/>
        <v>247</v>
      </c>
      <c r="U257" s="12">
        <f t="shared" si="43"/>
        <v>48676</v>
      </c>
      <c r="V257" s="95">
        <f t="shared" si="44"/>
        <v>357.03333333333376</v>
      </c>
      <c r="W257" s="95">
        <f t="shared" si="45"/>
        <v>27.695673330384977</v>
      </c>
      <c r="X257" s="95">
        <f t="shared" si="46"/>
        <v>329.33766000294878</v>
      </c>
      <c r="Y257" s="95">
        <f>IF(T257&lt;&gt;"",SUM($X$10:X257),"")</f>
        <v>79440.720074930578</v>
      </c>
      <c r="Z257" s="95">
        <f t="shared" si="47"/>
        <v>17559.279925069357</v>
      </c>
    </row>
    <row r="258" spans="1:26">
      <c r="A258" s="3">
        <f t="shared" si="36"/>
        <v>248</v>
      </c>
      <c r="B258" s="12">
        <f t="shared" si="37"/>
        <v>48706</v>
      </c>
      <c r="C258" s="95">
        <f t="shared" si="38"/>
        <v>356.59444444444483</v>
      </c>
      <c r="D258" s="95">
        <f t="shared" si="39"/>
        <v>23.261111111111532</v>
      </c>
      <c r="E258" s="95">
        <f t="shared" si="40"/>
        <v>333.33333333333331</v>
      </c>
      <c r="F258" s="95">
        <f>IF(A258&lt;&gt;"",SUM($E$10:E258),"")</f>
        <v>82666.666666666613</v>
      </c>
      <c r="G258" s="95">
        <f t="shared" si="41"/>
        <v>17333.333333333652</v>
      </c>
      <c r="T258" s="3">
        <f t="shared" si="42"/>
        <v>248</v>
      </c>
      <c r="U258" s="12">
        <f t="shared" si="43"/>
        <v>48706</v>
      </c>
      <c r="V258" s="95">
        <f t="shared" si="44"/>
        <v>356.59444444444483</v>
      </c>
      <c r="W258" s="95">
        <f t="shared" si="45"/>
        <v>27.185783273008688</v>
      </c>
      <c r="X258" s="95">
        <f t="shared" si="46"/>
        <v>329.40866117143617</v>
      </c>
      <c r="Y258" s="95">
        <f>IF(T258&lt;&gt;"",SUM($X$10:X258),"")</f>
        <v>79770.128736102008</v>
      </c>
      <c r="Z258" s="95">
        <f t="shared" si="47"/>
        <v>17229.87126389792</v>
      </c>
    </row>
    <row r="259" spans="1:26">
      <c r="A259" s="3">
        <f t="shared" si="36"/>
        <v>249</v>
      </c>
      <c r="B259" s="12">
        <f t="shared" si="37"/>
        <v>48737</v>
      </c>
      <c r="C259" s="95">
        <f t="shared" si="38"/>
        <v>356.15555555555596</v>
      </c>
      <c r="D259" s="95">
        <f t="shared" si="39"/>
        <v>22.822222222222642</v>
      </c>
      <c r="E259" s="95">
        <f t="shared" si="40"/>
        <v>333.33333333333331</v>
      </c>
      <c r="F259" s="95">
        <f>IF(A259&lt;&gt;"",SUM($E$10:E259),"")</f>
        <v>82999.999999999942</v>
      </c>
      <c r="G259" s="95">
        <f t="shared" si="41"/>
        <v>17000.00000000032</v>
      </c>
      <c r="T259" s="3">
        <f t="shared" si="42"/>
        <v>249</v>
      </c>
      <c r="U259" s="12">
        <f t="shared" si="43"/>
        <v>48737</v>
      </c>
      <c r="V259" s="95">
        <f t="shared" si="44"/>
        <v>356.15555555555596</v>
      </c>
      <c r="W259" s="95">
        <f t="shared" si="45"/>
        <v>26.675783289576948</v>
      </c>
      <c r="X259" s="95">
        <f t="shared" si="46"/>
        <v>329.47977226597902</v>
      </c>
      <c r="Y259" s="95">
        <f>IF(T259&lt;&gt;"",SUM($X$10:X259),"")</f>
        <v>80099.608508367994</v>
      </c>
      <c r="Z259" s="95">
        <f t="shared" si="47"/>
        <v>16900.391491631941</v>
      </c>
    </row>
    <row r="260" spans="1:26">
      <c r="A260" s="3">
        <f t="shared" si="36"/>
        <v>250</v>
      </c>
      <c r="B260" s="12">
        <f t="shared" si="37"/>
        <v>48767</v>
      </c>
      <c r="C260" s="95">
        <f t="shared" si="38"/>
        <v>355.71666666666709</v>
      </c>
      <c r="D260" s="95">
        <f t="shared" si="39"/>
        <v>22.383333333333756</v>
      </c>
      <c r="E260" s="95">
        <f t="shared" si="40"/>
        <v>333.33333333333331</v>
      </c>
      <c r="F260" s="95">
        <f>IF(A260&lt;&gt;"",SUM($E$10:E260),"")</f>
        <v>83333.33333333327</v>
      </c>
      <c r="G260" s="95">
        <f t="shared" si="41"/>
        <v>16666.666666666988</v>
      </c>
      <c r="T260" s="3">
        <f t="shared" si="42"/>
        <v>250</v>
      </c>
      <c r="U260" s="12">
        <f t="shared" si="43"/>
        <v>48767</v>
      </c>
      <c r="V260" s="95">
        <f t="shared" si="44"/>
        <v>355.71666666666709</v>
      </c>
      <c r="W260" s="95">
        <f t="shared" si="45"/>
        <v>26.165673209899079</v>
      </c>
      <c r="X260" s="95">
        <f t="shared" si="46"/>
        <v>329.55099345676803</v>
      </c>
      <c r="Y260" s="95">
        <f>IF(T260&lt;&gt;"",SUM($X$10:X260),"")</f>
        <v>80429.159501824761</v>
      </c>
      <c r="Z260" s="95">
        <f t="shared" si="47"/>
        <v>16570.840498175174</v>
      </c>
    </row>
    <row r="261" spans="1:26">
      <c r="A261" s="3">
        <f t="shared" si="36"/>
        <v>251</v>
      </c>
      <c r="B261" s="12">
        <f t="shared" si="37"/>
        <v>48798</v>
      </c>
      <c r="C261" s="95">
        <f t="shared" si="38"/>
        <v>355.27777777777817</v>
      </c>
      <c r="D261" s="95">
        <f t="shared" si="39"/>
        <v>21.944444444444869</v>
      </c>
      <c r="E261" s="95">
        <f t="shared" si="40"/>
        <v>333.33333333333331</v>
      </c>
      <c r="F261" s="95">
        <f>IF(A261&lt;&gt;"",SUM($E$10:E261),"")</f>
        <v>83666.666666666599</v>
      </c>
      <c r="G261" s="95">
        <f t="shared" si="41"/>
        <v>16333.333333333654</v>
      </c>
      <c r="T261" s="3">
        <f t="shared" si="42"/>
        <v>251</v>
      </c>
      <c r="U261" s="12">
        <f t="shared" si="43"/>
        <v>48798</v>
      </c>
      <c r="V261" s="95">
        <f t="shared" si="44"/>
        <v>355.27777777777817</v>
      </c>
      <c r="W261" s="95">
        <f t="shared" si="45"/>
        <v>25.655452863520896</v>
      </c>
      <c r="X261" s="95">
        <f t="shared" si="46"/>
        <v>329.62232491425726</v>
      </c>
      <c r="Y261" s="95">
        <f>IF(T261&lt;&gt;"",SUM($X$10:X261),"")</f>
        <v>80758.781826739025</v>
      </c>
      <c r="Z261" s="95">
        <f t="shared" si="47"/>
        <v>16241.218173260917</v>
      </c>
    </row>
    <row r="262" spans="1:26">
      <c r="A262" s="3">
        <f t="shared" si="36"/>
        <v>252</v>
      </c>
      <c r="B262" s="12">
        <f t="shared" si="37"/>
        <v>48829</v>
      </c>
      <c r="C262" s="95">
        <f t="shared" si="38"/>
        <v>354.8388888888893</v>
      </c>
      <c r="D262" s="95">
        <f t="shared" si="39"/>
        <v>21.505555555555979</v>
      </c>
      <c r="E262" s="95">
        <f t="shared" si="40"/>
        <v>333.33333333333331</v>
      </c>
      <c r="F262" s="95">
        <f>IF(A262&lt;&gt;"",SUM($E$10:E262),"")</f>
        <v>83999.999999999927</v>
      </c>
      <c r="G262" s="95">
        <f t="shared" si="41"/>
        <v>16000.00000000032</v>
      </c>
      <c r="T262" s="3">
        <f t="shared" si="42"/>
        <v>252</v>
      </c>
      <c r="U262" s="12">
        <f t="shared" si="43"/>
        <v>48829</v>
      </c>
      <c r="V262" s="95">
        <f t="shared" si="44"/>
        <v>354.8388888888893</v>
      </c>
      <c r="W262" s="95">
        <f t="shared" si="45"/>
        <v>25.145122079724313</v>
      </c>
      <c r="X262" s="95">
        <f t="shared" si="46"/>
        <v>329.69376680916497</v>
      </c>
      <c r="Y262" s="95">
        <f>IF(T262&lt;&gt;"",SUM($X$10:X262),"")</f>
        <v>81088.475593548195</v>
      </c>
      <c r="Z262" s="95">
        <f t="shared" si="47"/>
        <v>15911.524406451752</v>
      </c>
    </row>
    <row r="263" spans="1:26">
      <c r="A263" s="3">
        <f t="shared" si="36"/>
        <v>253</v>
      </c>
      <c r="B263" s="12">
        <f t="shared" si="37"/>
        <v>48859</v>
      </c>
      <c r="C263" s="95">
        <f t="shared" si="38"/>
        <v>354.40000000000043</v>
      </c>
      <c r="D263" s="95">
        <f t="shared" si="39"/>
        <v>21.066666666667089</v>
      </c>
      <c r="E263" s="95">
        <f t="shared" si="40"/>
        <v>333.33333333333331</v>
      </c>
      <c r="F263" s="95">
        <f>IF(A263&lt;&gt;"",SUM($E$10:E263),"")</f>
        <v>84333.333333333256</v>
      </c>
      <c r="G263" s="95">
        <f t="shared" si="41"/>
        <v>15666.666666666986</v>
      </c>
      <c r="T263" s="3">
        <f t="shared" si="42"/>
        <v>253</v>
      </c>
      <c r="U263" s="12">
        <f t="shared" si="43"/>
        <v>48859</v>
      </c>
      <c r="V263" s="95">
        <f t="shared" si="44"/>
        <v>354.40000000000043</v>
      </c>
      <c r="W263" s="95">
        <f t="shared" si="45"/>
        <v>24.634680687526938</v>
      </c>
      <c r="X263" s="95">
        <f t="shared" si="46"/>
        <v>329.76531931247348</v>
      </c>
      <c r="Y263" s="95">
        <f>IF(T263&lt;&gt;"",SUM($X$10:X263),"")</f>
        <v>81418.240912860667</v>
      </c>
      <c r="Z263" s="95">
        <f t="shared" si="47"/>
        <v>15581.759087139279</v>
      </c>
    </row>
    <row r="264" spans="1:26">
      <c r="A264" s="3">
        <f t="shared" si="36"/>
        <v>254</v>
      </c>
      <c r="B264" s="12">
        <f t="shared" si="37"/>
        <v>48890</v>
      </c>
      <c r="C264" s="95">
        <f t="shared" si="38"/>
        <v>353.96111111111151</v>
      </c>
      <c r="D264" s="95">
        <f t="shared" si="39"/>
        <v>20.627777777778199</v>
      </c>
      <c r="E264" s="95">
        <f t="shared" si="40"/>
        <v>333.33333333333331</v>
      </c>
      <c r="F264" s="95">
        <f>IF(A264&lt;&gt;"",SUM($E$10:E264),"")</f>
        <v>84666.666666666584</v>
      </c>
      <c r="G264" s="95">
        <f t="shared" si="41"/>
        <v>15333.333333333652</v>
      </c>
      <c r="T264" s="3">
        <f t="shared" si="42"/>
        <v>254</v>
      </c>
      <c r="U264" s="12">
        <f t="shared" si="43"/>
        <v>48890</v>
      </c>
      <c r="V264" s="95">
        <f t="shared" si="44"/>
        <v>353.96111111111151</v>
      </c>
      <c r="W264" s="95">
        <f t="shared" si="45"/>
        <v>24.124128515681655</v>
      </c>
      <c r="X264" s="95">
        <f t="shared" si="46"/>
        <v>329.83698259542984</v>
      </c>
      <c r="Y264" s="95">
        <f>IF(T264&lt;&gt;"",SUM($X$10:X264),"")</f>
        <v>81748.077895456096</v>
      </c>
      <c r="Z264" s="95">
        <f t="shared" si="47"/>
        <v>15251.922104543848</v>
      </c>
    </row>
    <row r="265" spans="1:26">
      <c r="A265" s="3">
        <f t="shared" si="36"/>
        <v>255</v>
      </c>
      <c r="B265" s="12">
        <f t="shared" si="37"/>
        <v>48920</v>
      </c>
      <c r="C265" s="95">
        <f t="shared" si="38"/>
        <v>353.52222222222264</v>
      </c>
      <c r="D265" s="95">
        <f t="shared" si="39"/>
        <v>20.188888888889309</v>
      </c>
      <c r="E265" s="95">
        <f t="shared" si="40"/>
        <v>333.33333333333331</v>
      </c>
      <c r="F265" s="95">
        <f>IF(A265&lt;&gt;"",SUM($E$10:E265),"")</f>
        <v>84999.999999999913</v>
      </c>
      <c r="G265" s="95">
        <f t="shared" si="41"/>
        <v>15000.000000000318</v>
      </c>
      <c r="T265" s="3">
        <f t="shared" si="42"/>
        <v>255</v>
      </c>
      <c r="U265" s="12">
        <f t="shared" si="43"/>
        <v>48920</v>
      </c>
      <c r="V265" s="95">
        <f t="shared" si="44"/>
        <v>353.52222222222264</v>
      </c>
      <c r="W265" s="95">
        <f t="shared" si="45"/>
        <v>23.613465392676225</v>
      </c>
      <c r="X265" s="95">
        <f t="shared" si="46"/>
        <v>329.90875682954641</v>
      </c>
      <c r="Y265" s="95">
        <f>IF(T265&lt;&gt;"",SUM($X$10:X265),"")</f>
        <v>82077.986652285646</v>
      </c>
      <c r="Z265" s="95">
        <f t="shared" si="47"/>
        <v>14922.013347714301</v>
      </c>
    </row>
    <row r="266" spans="1:26">
      <c r="A266" s="3">
        <f t="shared" si="36"/>
        <v>256</v>
      </c>
      <c r="B266" s="12">
        <f t="shared" si="37"/>
        <v>48951</v>
      </c>
      <c r="C266" s="95">
        <f t="shared" si="38"/>
        <v>353.08333333333371</v>
      </c>
      <c r="D266" s="95">
        <f t="shared" si="39"/>
        <v>19.750000000000419</v>
      </c>
      <c r="E266" s="95">
        <f t="shared" si="40"/>
        <v>333.33333333333331</v>
      </c>
      <c r="F266" s="95">
        <f>IF(A266&lt;&gt;"",SUM($E$10:E266),"")</f>
        <v>85333.333333333241</v>
      </c>
      <c r="G266" s="95">
        <f t="shared" si="41"/>
        <v>14666.666666666984</v>
      </c>
      <c r="T266" s="3">
        <f t="shared" si="42"/>
        <v>256</v>
      </c>
      <c r="U266" s="12">
        <f t="shared" si="43"/>
        <v>48951</v>
      </c>
      <c r="V266" s="95">
        <f t="shared" si="44"/>
        <v>353.08333333333371</v>
      </c>
      <c r="W266" s="95">
        <f t="shared" si="45"/>
        <v>23.102691146732859</v>
      </c>
      <c r="X266" s="95">
        <f t="shared" si="46"/>
        <v>329.98064218660085</v>
      </c>
      <c r="Y266" s="95">
        <f>IF(T266&lt;&gt;"",SUM($X$10:X266),"")</f>
        <v>82407.967294472241</v>
      </c>
      <c r="Z266" s="95">
        <f t="shared" si="47"/>
        <v>14592.032705527699</v>
      </c>
    </row>
    <row r="267" spans="1:26">
      <c r="A267" s="3">
        <f t="shared" si="36"/>
        <v>257</v>
      </c>
      <c r="B267" s="12">
        <f t="shared" si="37"/>
        <v>48982</v>
      </c>
      <c r="C267" s="95">
        <f t="shared" si="38"/>
        <v>352.64444444444484</v>
      </c>
      <c r="D267" s="95">
        <f t="shared" si="39"/>
        <v>19.311111111111529</v>
      </c>
      <c r="E267" s="95">
        <f t="shared" si="40"/>
        <v>333.33333333333331</v>
      </c>
      <c r="F267" s="95">
        <f>IF(A267&lt;&gt;"",SUM($E$10:E267),"")</f>
        <v>85666.66666666657</v>
      </c>
      <c r="G267" s="95">
        <f t="shared" si="41"/>
        <v>14333.33333333365</v>
      </c>
      <c r="T267" s="3">
        <f t="shared" si="42"/>
        <v>257</v>
      </c>
      <c r="U267" s="12">
        <f t="shared" si="43"/>
        <v>48982</v>
      </c>
      <c r="V267" s="95">
        <f t="shared" si="44"/>
        <v>352.64444444444484</v>
      </c>
      <c r="W267" s="95">
        <f t="shared" si="45"/>
        <v>22.591805605807821</v>
      </c>
      <c r="X267" s="95">
        <f t="shared" si="46"/>
        <v>330.05263883863699</v>
      </c>
      <c r="Y267" s="95">
        <f>IF(T267&lt;&gt;"",SUM($X$10:X267),"")</f>
        <v>82738.019933310876</v>
      </c>
      <c r="Z267" s="95">
        <f t="shared" si="47"/>
        <v>14261.980066689062</v>
      </c>
    </row>
    <row r="268" spans="1:26">
      <c r="A268" s="3">
        <f t="shared" ref="A268:A331" si="48">IF(A267&lt;$G$4,A267+1,"")</f>
        <v>258</v>
      </c>
      <c r="B268" s="12">
        <f t="shared" ref="B268:B331" si="49">IF(A268&lt;&gt;"",EDATE($C$7,A268*12/$G$3),"")</f>
        <v>49010</v>
      </c>
      <c r="C268" s="95">
        <f t="shared" ref="C268:C331" si="50">IF(A268&lt;&gt;"",D268+E268,"")</f>
        <v>352.20555555555597</v>
      </c>
      <c r="D268" s="95">
        <f t="shared" ref="D268:D331" si="51">IF(A268&lt;&gt;"",G267*$G$5,"")</f>
        <v>18.872222222222639</v>
      </c>
      <c r="E268" s="95">
        <f t="shared" ref="E268:E331" si="52">IF(A268&lt;&gt;"",$G$6,"")</f>
        <v>333.33333333333331</v>
      </c>
      <c r="F268" s="95">
        <f>IF(A268&lt;&gt;"",SUM($E$10:E268),"")</f>
        <v>85999.999999999898</v>
      </c>
      <c r="G268" s="95">
        <f t="shared" ref="G268:G331" si="53">IF(A268&lt;&gt;"",G267-E268,"")</f>
        <v>14000.000000000317</v>
      </c>
      <c r="T268" s="3">
        <f t="shared" ref="T268:T331" si="54">IF(T267&lt;$G$4,T267+1,"")</f>
        <v>258</v>
      </c>
      <c r="U268" s="12">
        <f t="shared" ref="U268:U331" si="55">IF(T268&lt;&gt;"",EDATE($C$7,T268*12/$G$3),"")</f>
        <v>49010</v>
      </c>
      <c r="V268" s="95">
        <f t="shared" ref="V268:V331" si="56">IF(T268&lt;&gt;"",C268,"")</f>
        <v>352.20555555555597</v>
      </c>
      <c r="W268" s="95">
        <f t="shared" ref="W268:W331" si="57">IF(T268&lt;&gt;"",Z267*$Z$5,"")</f>
        <v>22.08080859759102</v>
      </c>
      <c r="X268" s="95">
        <f t="shared" ref="X268:X331" si="58">IF(T268&lt;&gt;"",V268-W268,"")</f>
        <v>330.12474695796493</v>
      </c>
      <c r="Y268" s="95">
        <f>IF(T268&lt;&gt;"",SUM($X$10:X268),"")</f>
        <v>83068.144680268844</v>
      </c>
      <c r="Z268" s="95">
        <f t="shared" ref="Z268:Z331" si="59">IF(T268&lt;&gt;"",Z267-X268,"")</f>
        <v>13931.855319731098</v>
      </c>
    </row>
    <row r="269" spans="1:26">
      <c r="A269" s="3">
        <f t="shared" si="48"/>
        <v>259</v>
      </c>
      <c r="B269" s="12">
        <f t="shared" si="49"/>
        <v>49041</v>
      </c>
      <c r="C269" s="95">
        <f t="shared" si="50"/>
        <v>351.76666666666705</v>
      </c>
      <c r="D269" s="95">
        <f t="shared" si="51"/>
        <v>18.433333333333749</v>
      </c>
      <c r="E269" s="95">
        <f t="shared" si="52"/>
        <v>333.33333333333331</v>
      </c>
      <c r="F269" s="95">
        <f>IF(A269&lt;&gt;"",SUM($E$10:E269),"")</f>
        <v>86333.333333333227</v>
      </c>
      <c r="G269" s="95">
        <f t="shared" si="53"/>
        <v>13666.666666666983</v>
      </c>
      <c r="T269" s="3">
        <f t="shared" si="54"/>
        <v>259</v>
      </c>
      <c r="U269" s="12">
        <f t="shared" si="55"/>
        <v>49041</v>
      </c>
      <c r="V269" s="95">
        <f t="shared" si="56"/>
        <v>351.76666666666705</v>
      </c>
      <c r="W269" s="95">
        <f t="shared" si="57"/>
        <v>21.569699949505576</v>
      </c>
      <c r="X269" s="95">
        <f t="shared" si="58"/>
        <v>330.19696671716144</v>
      </c>
      <c r="Y269" s="95">
        <f>IF(T269&lt;&gt;"",SUM($X$10:X269),"")</f>
        <v>83398.341646986009</v>
      </c>
      <c r="Z269" s="95">
        <f t="shared" si="59"/>
        <v>13601.658353013936</v>
      </c>
    </row>
    <row r="270" spans="1:26">
      <c r="A270" s="3">
        <f t="shared" si="48"/>
        <v>260</v>
      </c>
      <c r="B270" s="12">
        <f t="shared" si="49"/>
        <v>49071</v>
      </c>
      <c r="C270" s="95">
        <f t="shared" si="50"/>
        <v>351.32777777777818</v>
      </c>
      <c r="D270" s="95">
        <f t="shared" si="51"/>
        <v>17.994444444444863</v>
      </c>
      <c r="E270" s="95">
        <f t="shared" si="52"/>
        <v>333.33333333333331</v>
      </c>
      <c r="F270" s="95">
        <f>IF(A270&lt;&gt;"",SUM($E$10:E270),"")</f>
        <v>86666.666666666555</v>
      </c>
      <c r="G270" s="95">
        <f t="shared" si="53"/>
        <v>13333.333333333649</v>
      </c>
      <c r="T270" s="3">
        <f t="shared" si="54"/>
        <v>260</v>
      </c>
      <c r="U270" s="12">
        <f t="shared" si="55"/>
        <v>49071</v>
      </c>
      <c r="V270" s="95">
        <f t="shared" si="56"/>
        <v>351.32777777777818</v>
      </c>
      <c r="W270" s="95">
        <f t="shared" si="57"/>
        <v>21.05847948870743</v>
      </c>
      <c r="X270" s="95">
        <f t="shared" si="58"/>
        <v>330.26929828907078</v>
      </c>
      <c r="Y270" s="95">
        <f>IF(T270&lt;&gt;"",SUM($X$10:X270),"")</f>
        <v>83728.610945275082</v>
      </c>
      <c r="Z270" s="95">
        <f t="shared" si="59"/>
        <v>13271.389054724865</v>
      </c>
    </row>
    <row r="271" spans="1:26">
      <c r="A271" s="3">
        <f t="shared" si="48"/>
        <v>261</v>
      </c>
      <c r="B271" s="12">
        <f t="shared" si="49"/>
        <v>49102</v>
      </c>
      <c r="C271" s="95">
        <f t="shared" si="50"/>
        <v>350.88888888888931</v>
      </c>
      <c r="D271" s="95">
        <f t="shared" si="51"/>
        <v>17.555555555555973</v>
      </c>
      <c r="E271" s="95">
        <f t="shared" si="52"/>
        <v>333.33333333333331</v>
      </c>
      <c r="F271" s="95">
        <f>IF(A271&lt;&gt;"",SUM($E$10:E271),"")</f>
        <v>86999.999999999884</v>
      </c>
      <c r="G271" s="95">
        <f t="shared" si="53"/>
        <v>13000.000000000315</v>
      </c>
      <c r="T271" s="3">
        <f t="shared" si="54"/>
        <v>261</v>
      </c>
      <c r="U271" s="12">
        <f t="shared" si="55"/>
        <v>49102</v>
      </c>
      <c r="V271" s="95">
        <f t="shared" si="56"/>
        <v>350.88888888888931</v>
      </c>
      <c r="W271" s="95">
        <f t="shared" si="57"/>
        <v>20.547147042084912</v>
      </c>
      <c r="X271" s="95">
        <f t="shared" si="58"/>
        <v>330.34174184680438</v>
      </c>
      <c r="Y271" s="95">
        <f>IF(T271&lt;&gt;"",SUM($X$10:X271),"")</f>
        <v>84058.952687121884</v>
      </c>
      <c r="Z271" s="95">
        <f t="shared" si="59"/>
        <v>12941.04731287806</v>
      </c>
    </row>
    <row r="272" spans="1:26">
      <c r="A272" s="3">
        <f t="shared" si="48"/>
        <v>262</v>
      </c>
      <c r="B272" s="12">
        <f t="shared" si="49"/>
        <v>49132</v>
      </c>
      <c r="C272" s="95">
        <f t="shared" si="50"/>
        <v>350.45000000000039</v>
      </c>
      <c r="D272" s="95">
        <f t="shared" si="51"/>
        <v>17.116666666667083</v>
      </c>
      <c r="E272" s="95">
        <f t="shared" si="52"/>
        <v>333.33333333333331</v>
      </c>
      <c r="F272" s="95">
        <f>IF(A272&lt;&gt;"",SUM($E$10:E272),"")</f>
        <v>87333.333333333212</v>
      </c>
      <c r="G272" s="95">
        <f t="shared" si="53"/>
        <v>12666.666666666981</v>
      </c>
      <c r="T272" s="3">
        <f t="shared" si="54"/>
        <v>262</v>
      </c>
      <c r="U272" s="12">
        <f t="shared" si="55"/>
        <v>49132</v>
      </c>
      <c r="V272" s="95">
        <f t="shared" si="56"/>
        <v>350.45000000000039</v>
      </c>
      <c r="W272" s="95">
        <f t="shared" si="57"/>
        <v>20.035702436258347</v>
      </c>
      <c r="X272" s="95">
        <f t="shared" si="58"/>
        <v>330.41429756374202</v>
      </c>
      <c r="Y272" s="95">
        <f>IF(T272&lt;&gt;"",SUM($X$10:X272),"")</f>
        <v>84389.366984685621</v>
      </c>
      <c r="Z272" s="95">
        <f t="shared" si="59"/>
        <v>12610.633015314317</v>
      </c>
    </row>
    <row r="273" spans="1:26">
      <c r="A273" s="3">
        <f t="shared" si="48"/>
        <v>263</v>
      </c>
      <c r="B273" s="12">
        <f t="shared" si="49"/>
        <v>49163</v>
      </c>
      <c r="C273" s="95">
        <f t="shared" si="50"/>
        <v>350.01111111111152</v>
      </c>
      <c r="D273" s="95">
        <f t="shared" si="51"/>
        <v>16.677777777778193</v>
      </c>
      <c r="E273" s="95">
        <f t="shared" si="52"/>
        <v>333.33333333333331</v>
      </c>
      <c r="F273" s="95">
        <f>IF(A273&lt;&gt;"",SUM($E$10:E273),"")</f>
        <v>87666.666666666541</v>
      </c>
      <c r="G273" s="95">
        <f t="shared" si="53"/>
        <v>12333.333333333647</v>
      </c>
      <c r="T273" s="3">
        <f t="shared" si="54"/>
        <v>263</v>
      </c>
      <c r="U273" s="12">
        <f t="shared" si="55"/>
        <v>49163</v>
      </c>
      <c r="V273" s="95">
        <f t="shared" si="56"/>
        <v>350.01111111111152</v>
      </c>
      <c r="W273" s="95">
        <f t="shared" si="57"/>
        <v>19.524145497579621</v>
      </c>
      <c r="X273" s="95">
        <f t="shared" si="58"/>
        <v>330.48696561353188</v>
      </c>
      <c r="Y273" s="95">
        <f>IF(T273&lt;&gt;"",SUM($X$10:X273),"")</f>
        <v>84719.853950299148</v>
      </c>
      <c r="Z273" s="95">
        <f t="shared" si="59"/>
        <v>12280.146049700785</v>
      </c>
    </row>
    <row r="274" spans="1:26">
      <c r="A274" s="3">
        <f t="shared" si="48"/>
        <v>264</v>
      </c>
      <c r="B274" s="12">
        <f t="shared" si="49"/>
        <v>49194</v>
      </c>
      <c r="C274" s="95">
        <f t="shared" si="50"/>
        <v>349.57222222222259</v>
      </c>
      <c r="D274" s="95">
        <f t="shared" si="51"/>
        <v>16.238888888889303</v>
      </c>
      <c r="E274" s="95">
        <f t="shared" si="52"/>
        <v>333.33333333333331</v>
      </c>
      <c r="F274" s="95">
        <f>IF(A274&lt;&gt;"",SUM($E$10:E274),"")</f>
        <v>87999.999999999869</v>
      </c>
      <c r="G274" s="95">
        <f t="shared" si="53"/>
        <v>12000.000000000313</v>
      </c>
      <c r="T274" s="3">
        <f t="shared" si="54"/>
        <v>264</v>
      </c>
      <c r="U274" s="12">
        <f t="shared" si="55"/>
        <v>49194</v>
      </c>
      <c r="V274" s="95">
        <f t="shared" si="56"/>
        <v>349.57222222222259</v>
      </c>
      <c r="W274" s="95">
        <f t="shared" si="57"/>
        <v>19.01247605213177</v>
      </c>
      <c r="X274" s="95">
        <f t="shared" si="58"/>
        <v>330.55974617009082</v>
      </c>
      <c r="Y274" s="95">
        <f>IF(T274&lt;&gt;"",SUM($X$10:X274),"")</f>
        <v>85050.413696469244</v>
      </c>
      <c r="Z274" s="95">
        <f t="shared" si="59"/>
        <v>11949.586303530694</v>
      </c>
    </row>
    <row r="275" spans="1:26">
      <c r="A275" s="3">
        <f t="shared" si="48"/>
        <v>265</v>
      </c>
      <c r="B275" s="12">
        <f t="shared" si="49"/>
        <v>49224</v>
      </c>
      <c r="C275" s="95">
        <f t="shared" si="50"/>
        <v>349.13333333333372</v>
      </c>
      <c r="D275" s="95">
        <f t="shared" si="51"/>
        <v>15.800000000000413</v>
      </c>
      <c r="E275" s="95">
        <f t="shared" si="52"/>
        <v>333.33333333333331</v>
      </c>
      <c r="F275" s="95">
        <f>IF(A275&lt;&gt;"",SUM($E$10:E275),"")</f>
        <v>88333.333333333198</v>
      </c>
      <c r="G275" s="95">
        <f t="shared" si="53"/>
        <v>11666.666666666979</v>
      </c>
      <c r="T275" s="3">
        <f t="shared" si="54"/>
        <v>265</v>
      </c>
      <c r="U275" s="12">
        <f t="shared" si="55"/>
        <v>49224</v>
      </c>
      <c r="V275" s="95">
        <f t="shared" si="56"/>
        <v>349.13333333333372</v>
      </c>
      <c r="W275" s="95">
        <f t="shared" si="57"/>
        <v>18.50069392572858</v>
      </c>
      <c r="X275" s="95">
        <f t="shared" si="58"/>
        <v>330.63263940760515</v>
      </c>
      <c r="Y275" s="95">
        <f>IF(T275&lt;&gt;"",SUM($X$10:X275),"")</f>
        <v>85381.046335876847</v>
      </c>
      <c r="Z275" s="95">
        <f t="shared" si="59"/>
        <v>11618.953664123088</v>
      </c>
    </row>
    <row r="276" spans="1:26">
      <c r="A276" s="3">
        <f t="shared" si="48"/>
        <v>266</v>
      </c>
      <c r="B276" s="12">
        <f t="shared" si="49"/>
        <v>49255</v>
      </c>
      <c r="C276" s="95">
        <f t="shared" si="50"/>
        <v>348.69444444444485</v>
      </c>
      <c r="D276" s="95">
        <f t="shared" si="51"/>
        <v>15.361111111111523</v>
      </c>
      <c r="E276" s="95">
        <f t="shared" si="52"/>
        <v>333.33333333333331</v>
      </c>
      <c r="F276" s="95">
        <f>IF(A276&lt;&gt;"",SUM($E$10:E276),"")</f>
        <v>88666.666666666526</v>
      </c>
      <c r="G276" s="95">
        <f t="shared" si="53"/>
        <v>11333.333333333645</v>
      </c>
      <c r="T276" s="3">
        <f t="shared" si="54"/>
        <v>266</v>
      </c>
      <c r="U276" s="12">
        <f t="shared" si="55"/>
        <v>49255</v>
      </c>
      <c r="V276" s="95">
        <f t="shared" si="56"/>
        <v>348.69444444444485</v>
      </c>
      <c r="W276" s="95">
        <f t="shared" si="57"/>
        <v>17.988798943914144</v>
      </c>
      <c r="X276" s="95">
        <f t="shared" si="58"/>
        <v>330.70564550053069</v>
      </c>
      <c r="Y276" s="95">
        <f>IF(T276&lt;&gt;"",SUM($X$10:X276),"")</f>
        <v>85711.751981377383</v>
      </c>
      <c r="Z276" s="95">
        <f t="shared" si="59"/>
        <v>11288.248018622557</v>
      </c>
    </row>
    <row r="277" spans="1:26">
      <c r="A277" s="3">
        <f t="shared" si="48"/>
        <v>267</v>
      </c>
      <c r="B277" s="12">
        <f t="shared" si="49"/>
        <v>49285</v>
      </c>
      <c r="C277" s="95">
        <f t="shared" si="50"/>
        <v>348.25555555555593</v>
      </c>
      <c r="D277" s="95">
        <f t="shared" si="51"/>
        <v>14.922222222222633</v>
      </c>
      <c r="E277" s="95">
        <f t="shared" si="52"/>
        <v>333.33333333333331</v>
      </c>
      <c r="F277" s="95">
        <f>IF(A277&lt;&gt;"",SUM($E$10:E277),"")</f>
        <v>88999.999999999854</v>
      </c>
      <c r="G277" s="95">
        <f t="shared" si="53"/>
        <v>11000.000000000311</v>
      </c>
      <c r="T277" s="3">
        <f t="shared" si="54"/>
        <v>267</v>
      </c>
      <c r="U277" s="12">
        <f t="shared" si="55"/>
        <v>49285</v>
      </c>
      <c r="V277" s="95">
        <f t="shared" si="56"/>
        <v>348.25555555555593</v>
      </c>
      <c r="W277" s="95">
        <f t="shared" si="57"/>
        <v>17.476790931962459</v>
      </c>
      <c r="X277" s="95">
        <f t="shared" si="58"/>
        <v>330.77876462359347</v>
      </c>
      <c r="Y277" s="95">
        <f>IF(T277&lt;&gt;"",SUM($X$10:X277),"")</f>
        <v>86042.530746000979</v>
      </c>
      <c r="Z277" s="95">
        <f t="shared" si="59"/>
        <v>10957.469253998963</v>
      </c>
    </row>
    <row r="278" spans="1:26">
      <c r="A278" s="3">
        <f t="shared" si="48"/>
        <v>268</v>
      </c>
      <c r="B278" s="12">
        <f t="shared" si="49"/>
        <v>49316</v>
      </c>
      <c r="C278" s="95">
        <f t="shared" si="50"/>
        <v>347.81666666666706</v>
      </c>
      <c r="D278" s="95">
        <f t="shared" si="51"/>
        <v>14.483333333333743</v>
      </c>
      <c r="E278" s="95">
        <f t="shared" si="52"/>
        <v>333.33333333333331</v>
      </c>
      <c r="F278" s="95">
        <f>IF(A278&lt;&gt;"",SUM($E$10:E278),"")</f>
        <v>89333.333333333183</v>
      </c>
      <c r="G278" s="95">
        <f t="shared" si="53"/>
        <v>10666.666666666977</v>
      </c>
      <c r="T278" s="3">
        <f t="shared" si="54"/>
        <v>268</v>
      </c>
      <c r="U278" s="12">
        <f t="shared" si="55"/>
        <v>49316</v>
      </c>
      <c r="V278" s="95">
        <f t="shared" si="56"/>
        <v>347.81666666666706</v>
      </c>
      <c r="W278" s="95">
        <f t="shared" si="57"/>
        <v>16.964669714877012</v>
      </c>
      <c r="X278" s="95">
        <f t="shared" si="58"/>
        <v>330.85199695179006</v>
      </c>
      <c r="Y278" s="95">
        <f>IF(T278&lt;&gt;"",SUM($X$10:X278),"")</f>
        <v>86373.382742952774</v>
      </c>
      <c r="Z278" s="95">
        <f t="shared" si="59"/>
        <v>10626.617257047174</v>
      </c>
    </row>
    <row r="279" spans="1:26">
      <c r="A279" s="3">
        <f t="shared" si="48"/>
        <v>269</v>
      </c>
      <c r="B279" s="12">
        <f t="shared" si="49"/>
        <v>49347</v>
      </c>
      <c r="C279" s="95">
        <f t="shared" si="50"/>
        <v>347.37777777777819</v>
      </c>
      <c r="D279" s="95">
        <f t="shared" si="51"/>
        <v>14.044444444444855</v>
      </c>
      <c r="E279" s="95">
        <f t="shared" si="52"/>
        <v>333.33333333333331</v>
      </c>
      <c r="F279" s="95">
        <f>IF(A279&lt;&gt;"",SUM($E$10:E279),"")</f>
        <v>89666.666666666511</v>
      </c>
      <c r="G279" s="95">
        <f t="shared" si="53"/>
        <v>10333.333333333643</v>
      </c>
      <c r="T279" s="3">
        <f t="shared" si="54"/>
        <v>269</v>
      </c>
      <c r="U279" s="12">
        <f t="shared" si="55"/>
        <v>49347</v>
      </c>
      <c r="V279" s="95">
        <f t="shared" si="56"/>
        <v>347.37777777777819</v>
      </c>
      <c r="W279" s="95">
        <f t="shared" si="57"/>
        <v>16.452435117390351</v>
      </c>
      <c r="X279" s="95">
        <f t="shared" si="58"/>
        <v>330.92534266038786</v>
      </c>
      <c r="Y279" s="95">
        <f>IF(T279&lt;&gt;"",SUM($X$10:X279),"")</f>
        <v>86704.308085613156</v>
      </c>
      <c r="Z279" s="95">
        <f t="shared" si="59"/>
        <v>10295.691914386785</v>
      </c>
    </row>
    <row r="280" spans="1:26">
      <c r="A280" s="3">
        <f t="shared" si="48"/>
        <v>270</v>
      </c>
      <c r="B280" s="12">
        <f t="shared" si="49"/>
        <v>49375</v>
      </c>
      <c r="C280" s="95">
        <f t="shared" si="50"/>
        <v>346.93888888888927</v>
      </c>
      <c r="D280" s="95">
        <f t="shared" si="51"/>
        <v>13.605555555555965</v>
      </c>
      <c r="E280" s="95">
        <f t="shared" si="52"/>
        <v>333.33333333333331</v>
      </c>
      <c r="F280" s="95">
        <f>IF(A280&lt;&gt;"",SUM($E$10:E280),"")</f>
        <v>89999.99999999984</v>
      </c>
      <c r="G280" s="95">
        <f t="shared" si="53"/>
        <v>10000.000000000309</v>
      </c>
      <c r="T280" s="3">
        <f t="shared" si="54"/>
        <v>270</v>
      </c>
      <c r="U280" s="12">
        <f t="shared" si="55"/>
        <v>49375</v>
      </c>
      <c r="V280" s="95">
        <f t="shared" si="56"/>
        <v>346.93888888888927</v>
      </c>
      <c r="W280" s="95">
        <f t="shared" si="57"/>
        <v>15.940086963963672</v>
      </c>
      <c r="X280" s="95">
        <f t="shared" si="58"/>
        <v>330.9988019249256</v>
      </c>
      <c r="Y280" s="95">
        <f>IF(T280&lt;&gt;"",SUM($X$10:X280),"")</f>
        <v>87035.306887538085</v>
      </c>
      <c r="Z280" s="95">
        <f t="shared" si="59"/>
        <v>9964.6931124618604</v>
      </c>
    </row>
    <row r="281" spans="1:26">
      <c r="A281" s="3">
        <f t="shared" si="48"/>
        <v>271</v>
      </c>
      <c r="B281" s="12">
        <f t="shared" si="49"/>
        <v>49406</v>
      </c>
      <c r="C281" s="95">
        <f t="shared" si="50"/>
        <v>346.5000000000004</v>
      </c>
      <c r="D281" s="95">
        <f t="shared" si="51"/>
        <v>13.166666666667075</v>
      </c>
      <c r="E281" s="95">
        <f t="shared" si="52"/>
        <v>333.33333333333331</v>
      </c>
      <c r="F281" s="95">
        <f>IF(A281&lt;&gt;"",SUM($E$10:E281),"")</f>
        <v>90333.333333333168</v>
      </c>
      <c r="G281" s="95">
        <f t="shared" si="53"/>
        <v>9666.6666666669753</v>
      </c>
      <c r="T281" s="3">
        <f t="shared" si="54"/>
        <v>271</v>
      </c>
      <c r="U281" s="12">
        <f t="shared" si="55"/>
        <v>49406</v>
      </c>
      <c r="V281" s="95">
        <f t="shared" si="56"/>
        <v>346.5000000000004</v>
      </c>
      <c r="W281" s="95">
        <f t="shared" si="57"/>
        <v>15.427625078786397</v>
      </c>
      <c r="X281" s="95">
        <f t="shared" si="58"/>
        <v>331.07237492121402</v>
      </c>
      <c r="Y281" s="95">
        <f>IF(T281&lt;&gt;"",SUM($X$10:X281),"")</f>
        <v>87366.379262459304</v>
      </c>
      <c r="Z281" s="95">
        <f t="shared" si="59"/>
        <v>9633.6207375406466</v>
      </c>
    </row>
    <row r="282" spans="1:26">
      <c r="A282" s="3">
        <f t="shared" si="48"/>
        <v>272</v>
      </c>
      <c r="B282" s="12">
        <f t="shared" si="49"/>
        <v>49436</v>
      </c>
      <c r="C282" s="95">
        <f t="shared" si="50"/>
        <v>346.06111111111147</v>
      </c>
      <c r="D282" s="95">
        <f t="shared" si="51"/>
        <v>12.727777777778185</v>
      </c>
      <c r="E282" s="95">
        <f t="shared" si="52"/>
        <v>333.33333333333331</v>
      </c>
      <c r="F282" s="95">
        <f>IF(A282&lt;&gt;"",SUM($E$10:E282),"")</f>
        <v>90666.666666666497</v>
      </c>
      <c r="G282" s="95">
        <f t="shared" si="53"/>
        <v>9333.3333333336413</v>
      </c>
      <c r="T282" s="3">
        <f t="shared" si="54"/>
        <v>272</v>
      </c>
      <c r="U282" s="12">
        <f t="shared" si="55"/>
        <v>49436</v>
      </c>
      <c r="V282" s="95">
        <f t="shared" si="56"/>
        <v>346.06111111111147</v>
      </c>
      <c r="W282" s="95">
        <f t="shared" si="57"/>
        <v>14.915049285775748</v>
      </c>
      <c r="X282" s="95">
        <f t="shared" si="58"/>
        <v>331.14606182533572</v>
      </c>
      <c r="Y282" s="95">
        <f>IF(T282&lt;&gt;"",SUM($X$10:X282),"")</f>
        <v>87697.525324284637</v>
      </c>
      <c r="Z282" s="95">
        <f t="shared" si="59"/>
        <v>9302.4746757153116</v>
      </c>
    </row>
    <row r="283" spans="1:26">
      <c r="A283" s="3">
        <f t="shared" si="48"/>
        <v>273</v>
      </c>
      <c r="B283" s="12">
        <f t="shared" si="49"/>
        <v>49467</v>
      </c>
      <c r="C283" s="95">
        <f t="shared" si="50"/>
        <v>345.6222222222226</v>
      </c>
      <c r="D283" s="95">
        <f t="shared" si="51"/>
        <v>12.288888888889295</v>
      </c>
      <c r="E283" s="95">
        <f t="shared" si="52"/>
        <v>333.33333333333331</v>
      </c>
      <c r="F283" s="95">
        <f>IF(A283&lt;&gt;"",SUM($E$10:E283),"")</f>
        <v>90999.999999999825</v>
      </c>
      <c r="G283" s="95">
        <f t="shared" si="53"/>
        <v>9000.0000000003074</v>
      </c>
      <c r="T283" s="3">
        <f t="shared" si="54"/>
        <v>273</v>
      </c>
      <c r="U283" s="12">
        <f t="shared" si="55"/>
        <v>49467</v>
      </c>
      <c r="V283" s="95">
        <f t="shared" si="56"/>
        <v>345.6222222222226</v>
      </c>
      <c r="W283" s="95">
        <f t="shared" si="57"/>
        <v>14.402359408576336</v>
      </c>
      <c r="X283" s="95">
        <f t="shared" si="58"/>
        <v>331.21986281364627</v>
      </c>
      <c r="Y283" s="95">
        <f>IF(T283&lt;&gt;"",SUM($X$10:X283),"")</f>
        <v>88028.745187098277</v>
      </c>
      <c r="Z283" s="95">
        <f t="shared" si="59"/>
        <v>8971.254812901665</v>
      </c>
    </row>
    <row r="284" spans="1:26">
      <c r="A284" s="3">
        <f t="shared" si="48"/>
        <v>274</v>
      </c>
      <c r="B284" s="12">
        <f t="shared" si="49"/>
        <v>49497</v>
      </c>
      <c r="C284" s="95">
        <f t="shared" si="50"/>
        <v>345.18333333333374</v>
      </c>
      <c r="D284" s="95">
        <f t="shared" si="51"/>
        <v>11.850000000000405</v>
      </c>
      <c r="E284" s="95">
        <f t="shared" si="52"/>
        <v>333.33333333333331</v>
      </c>
      <c r="F284" s="95">
        <f>IF(A284&lt;&gt;"",SUM($E$10:E284),"")</f>
        <v>91333.333333333154</v>
      </c>
      <c r="G284" s="95">
        <f t="shared" si="53"/>
        <v>8666.6666666669735</v>
      </c>
      <c r="T284" s="3">
        <f t="shared" si="54"/>
        <v>274</v>
      </c>
      <c r="U284" s="12">
        <f t="shared" si="55"/>
        <v>49497</v>
      </c>
      <c r="V284" s="95">
        <f t="shared" si="56"/>
        <v>345.18333333333374</v>
      </c>
      <c r="W284" s="95">
        <f t="shared" si="57"/>
        <v>13.889555270559731</v>
      </c>
      <c r="X284" s="95">
        <f t="shared" si="58"/>
        <v>331.29377806277398</v>
      </c>
      <c r="Y284" s="95">
        <f>IF(T284&lt;&gt;"",SUM($X$10:X284),"")</f>
        <v>88360.038965161046</v>
      </c>
      <c r="Z284" s="95">
        <f t="shared" si="59"/>
        <v>8639.9610348388906</v>
      </c>
    </row>
    <row r="285" spans="1:26">
      <c r="A285" s="3">
        <f t="shared" si="48"/>
        <v>275</v>
      </c>
      <c r="B285" s="12">
        <f t="shared" si="49"/>
        <v>49528</v>
      </c>
      <c r="C285" s="95">
        <f t="shared" si="50"/>
        <v>344.74444444444481</v>
      </c>
      <c r="D285" s="95">
        <f t="shared" si="51"/>
        <v>11.411111111111516</v>
      </c>
      <c r="E285" s="95">
        <f t="shared" si="52"/>
        <v>333.33333333333331</v>
      </c>
      <c r="F285" s="95">
        <f>IF(A285&lt;&gt;"",SUM($E$10:E285),"")</f>
        <v>91666.666666666482</v>
      </c>
      <c r="G285" s="95">
        <f t="shared" si="53"/>
        <v>8333.3333333336395</v>
      </c>
      <c r="T285" s="3">
        <f t="shared" si="54"/>
        <v>275</v>
      </c>
      <c r="U285" s="12">
        <f t="shared" si="55"/>
        <v>49528</v>
      </c>
      <c r="V285" s="95">
        <f t="shared" si="56"/>
        <v>344.74444444444481</v>
      </c>
      <c r="W285" s="95">
        <f t="shared" si="57"/>
        <v>13.376636694824043</v>
      </c>
      <c r="X285" s="95">
        <f t="shared" si="58"/>
        <v>331.36780774962074</v>
      </c>
      <c r="Y285" s="95">
        <f>IF(T285&lt;&gt;"",SUM($X$10:X285),"")</f>
        <v>88691.406772910661</v>
      </c>
      <c r="Z285" s="95">
        <f t="shared" si="59"/>
        <v>8308.5932270892699</v>
      </c>
    </row>
    <row r="286" spans="1:26">
      <c r="A286" s="3">
        <f t="shared" si="48"/>
        <v>276</v>
      </c>
      <c r="B286" s="12">
        <f t="shared" si="49"/>
        <v>49559</v>
      </c>
      <c r="C286" s="95">
        <f t="shared" si="50"/>
        <v>344.30555555555594</v>
      </c>
      <c r="D286" s="95">
        <f t="shared" si="51"/>
        <v>10.972222222222626</v>
      </c>
      <c r="E286" s="95">
        <f t="shared" si="52"/>
        <v>333.33333333333331</v>
      </c>
      <c r="F286" s="95">
        <f>IF(A286&lt;&gt;"",SUM($E$10:E286),"")</f>
        <v>91999.999999999811</v>
      </c>
      <c r="G286" s="95">
        <f t="shared" si="53"/>
        <v>8000.0000000003065</v>
      </c>
      <c r="T286" s="3">
        <f t="shared" si="54"/>
        <v>276</v>
      </c>
      <c r="U286" s="12">
        <f t="shared" si="55"/>
        <v>49559</v>
      </c>
      <c r="V286" s="95">
        <f t="shared" si="56"/>
        <v>344.30555555555594</v>
      </c>
      <c r="W286" s="95">
        <f t="shared" si="57"/>
        <v>12.863603504193501</v>
      </c>
      <c r="X286" s="95">
        <f t="shared" si="58"/>
        <v>331.44195205136242</v>
      </c>
      <c r="Y286" s="95">
        <f>IF(T286&lt;&gt;"",SUM($X$10:X286),"")</f>
        <v>89022.848724962023</v>
      </c>
      <c r="Z286" s="95">
        <f t="shared" si="59"/>
        <v>7977.1512750379079</v>
      </c>
    </row>
    <row r="287" spans="1:26">
      <c r="A287" s="3">
        <f t="shared" si="48"/>
        <v>277</v>
      </c>
      <c r="B287" s="12">
        <f t="shared" si="49"/>
        <v>49589</v>
      </c>
      <c r="C287" s="95">
        <f t="shared" si="50"/>
        <v>343.86666666666707</v>
      </c>
      <c r="D287" s="95">
        <f t="shared" si="51"/>
        <v>10.533333333333738</v>
      </c>
      <c r="E287" s="95">
        <f t="shared" si="52"/>
        <v>333.33333333333331</v>
      </c>
      <c r="F287" s="95">
        <f>IF(A287&lt;&gt;"",SUM($E$10:E287),"")</f>
        <v>92333.333333333139</v>
      </c>
      <c r="G287" s="95">
        <f t="shared" si="53"/>
        <v>7666.6666666669735</v>
      </c>
      <c r="T287" s="3">
        <f t="shared" si="54"/>
        <v>277</v>
      </c>
      <c r="U287" s="12">
        <f t="shared" si="55"/>
        <v>49589</v>
      </c>
      <c r="V287" s="95">
        <f t="shared" si="56"/>
        <v>343.86666666666707</v>
      </c>
      <c r="W287" s="95">
        <f t="shared" si="57"/>
        <v>12.350455521218015</v>
      </c>
      <c r="X287" s="95">
        <f t="shared" si="58"/>
        <v>331.51621114544906</v>
      </c>
      <c r="Y287" s="95">
        <f>IF(T287&lt;&gt;"",SUM($X$10:X287),"")</f>
        <v>89354.364936107479</v>
      </c>
      <c r="Z287" s="95">
        <f t="shared" si="59"/>
        <v>7645.6350638924587</v>
      </c>
    </row>
    <row r="288" spans="1:26">
      <c r="A288" s="3">
        <f t="shared" si="48"/>
        <v>278</v>
      </c>
      <c r="B288" s="12">
        <f t="shared" si="49"/>
        <v>49620</v>
      </c>
      <c r="C288" s="95">
        <f t="shared" si="50"/>
        <v>343.42777777777815</v>
      </c>
      <c r="D288" s="95">
        <f t="shared" si="51"/>
        <v>10.094444444444848</v>
      </c>
      <c r="E288" s="95">
        <f t="shared" si="52"/>
        <v>333.33333333333331</v>
      </c>
      <c r="F288" s="95">
        <f>IF(A288&lt;&gt;"",SUM($E$10:E288),"")</f>
        <v>92666.666666666468</v>
      </c>
      <c r="G288" s="95">
        <f t="shared" si="53"/>
        <v>7333.3333333336404</v>
      </c>
      <c r="T288" s="3">
        <f t="shared" si="54"/>
        <v>278</v>
      </c>
      <c r="U288" s="12">
        <f t="shared" si="55"/>
        <v>49620</v>
      </c>
      <c r="V288" s="95">
        <f t="shared" si="56"/>
        <v>343.42777777777815</v>
      </c>
      <c r="W288" s="95">
        <f t="shared" si="57"/>
        <v>11.837192568172771</v>
      </c>
      <c r="X288" s="95">
        <f t="shared" si="58"/>
        <v>331.59058520960536</v>
      </c>
      <c r="Y288" s="95">
        <f>IF(T288&lt;&gt;"",SUM($X$10:X288),"")</f>
        <v>89685.955521317082</v>
      </c>
      <c r="Z288" s="95">
        <f t="shared" si="59"/>
        <v>7314.044478682853</v>
      </c>
    </row>
    <row r="289" spans="1:26">
      <c r="A289" s="3">
        <f t="shared" si="48"/>
        <v>279</v>
      </c>
      <c r="B289" s="12">
        <f t="shared" si="49"/>
        <v>49650</v>
      </c>
      <c r="C289" s="95">
        <f t="shared" si="50"/>
        <v>342.98888888888928</v>
      </c>
      <c r="D289" s="95">
        <f t="shared" si="51"/>
        <v>9.65555555555596</v>
      </c>
      <c r="E289" s="95">
        <f t="shared" si="52"/>
        <v>333.33333333333331</v>
      </c>
      <c r="F289" s="95">
        <f>IF(A289&lt;&gt;"",SUM($E$10:E289),"")</f>
        <v>92999.999999999796</v>
      </c>
      <c r="G289" s="95">
        <f t="shared" si="53"/>
        <v>7000.0000000003074</v>
      </c>
      <c r="T289" s="3">
        <f t="shared" si="54"/>
        <v>279</v>
      </c>
      <c r="U289" s="12">
        <f t="shared" si="55"/>
        <v>49650</v>
      </c>
      <c r="V289" s="95">
        <f t="shared" si="56"/>
        <v>342.98888888888928</v>
      </c>
      <c r="W289" s="95">
        <f t="shared" si="57"/>
        <v>11.323814467057792</v>
      </c>
      <c r="X289" s="95">
        <f t="shared" si="58"/>
        <v>331.66507442183149</v>
      </c>
      <c r="Y289" s="95">
        <f>IF(T289&lt;&gt;"",SUM($X$10:X289),"")</f>
        <v>90017.620595738917</v>
      </c>
      <c r="Z289" s="95">
        <f t="shared" si="59"/>
        <v>6982.3794042610216</v>
      </c>
    </row>
    <row r="290" spans="1:26">
      <c r="A290" s="3">
        <f t="shared" si="48"/>
        <v>280</v>
      </c>
      <c r="B290" s="12">
        <f t="shared" si="49"/>
        <v>49681</v>
      </c>
      <c r="C290" s="95">
        <f t="shared" si="50"/>
        <v>342.55000000000041</v>
      </c>
      <c r="D290" s="95">
        <f t="shared" si="51"/>
        <v>9.2166666666670718</v>
      </c>
      <c r="E290" s="95">
        <f t="shared" si="52"/>
        <v>333.33333333333331</v>
      </c>
      <c r="F290" s="95">
        <f>IF(A290&lt;&gt;"",SUM($E$10:E290),"")</f>
        <v>93333.333333333125</v>
      </c>
      <c r="G290" s="95">
        <f t="shared" si="53"/>
        <v>6666.6666666669744</v>
      </c>
      <c r="T290" s="3">
        <f t="shared" si="54"/>
        <v>280</v>
      </c>
      <c r="U290" s="12">
        <f t="shared" si="55"/>
        <v>49681</v>
      </c>
      <c r="V290" s="95">
        <f t="shared" si="56"/>
        <v>342.55000000000041</v>
      </c>
      <c r="W290" s="95">
        <f t="shared" si="57"/>
        <v>10.810321039597522</v>
      </c>
      <c r="X290" s="95">
        <f t="shared" si="58"/>
        <v>331.7396789604029</v>
      </c>
      <c r="Y290" s="95">
        <f>IF(T290&lt;&gt;"",SUM($X$10:X290),"")</f>
        <v>90349.360274699327</v>
      </c>
      <c r="Z290" s="95">
        <f t="shared" si="59"/>
        <v>6650.6397253006189</v>
      </c>
    </row>
    <row r="291" spans="1:26">
      <c r="A291" s="3">
        <f t="shared" si="48"/>
        <v>281</v>
      </c>
      <c r="B291" s="12">
        <f t="shared" si="49"/>
        <v>49712</v>
      </c>
      <c r="C291" s="95">
        <f t="shared" si="50"/>
        <v>342.11111111111148</v>
      </c>
      <c r="D291" s="95">
        <f t="shared" si="51"/>
        <v>8.7777777777781836</v>
      </c>
      <c r="E291" s="95">
        <f t="shared" si="52"/>
        <v>333.33333333333331</v>
      </c>
      <c r="F291" s="95">
        <f>IF(A291&lt;&gt;"",SUM($E$10:E291),"")</f>
        <v>93666.666666666453</v>
      </c>
      <c r="G291" s="95">
        <f t="shared" si="53"/>
        <v>6333.3333333336413</v>
      </c>
      <c r="T291" s="3">
        <f t="shared" si="54"/>
        <v>281</v>
      </c>
      <c r="U291" s="12">
        <f t="shared" si="55"/>
        <v>49712</v>
      </c>
      <c r="V291" s="95">
        <f t="shared" si="56"/>
        <v>342.11111111111148</v>
      </c>
      <c r="W291" s="95">
        <f t="shared" si="57"/>
        <v>10.296712107240383</v>
      </c>
      <c r="X291" s="95">
        <f t="shared" si="58"/>
        <v>331.81439900387107</v>
      </c>
      <c r="Y291" s="95">
        <f>IF(T291&lt;&gt;"",SUM($X$10:X291),"")</f>
        <v>90681.174673703194</v>
      </c>
      <c r="Z291" s="95">
        <f t="shared" si="59"/>
        <v>6318.8253262967482</v>
      </c>
    </row>
    <row r="292" spans="1:26">
      <c r="A292" s="3">
        <f t="shared" si="48"/>
        <v>282</v>
      </c>
      <c r="B292" s="12">
        <f t="shared" si="49"/>
        <v>49741</v>
      </c>
      <c r="C292" s="95">
        <f t="shared" si="50"/>
        <v>341.67222222222262</v>
      </c>
      <c r="D292" s="95">
        <f t="shared" si="51"/>
        <v>8.3388888888892954</v>
      </c>
      <c r="E292" s="95">
        <f t="shared" si="52"/>
        <v>333.33333333333331</v>
      </c>
      <c r="F292" s="95">
        <f>IF(A292&lt;&gt;"",SUM($E$10:E292),"")</f>
        <v>93999.999999999782</v>
      </c>
      <c r="G292" s="95">
        <f t="shared" si="53"/>
        <v>6000.0000000003083</v>
      </c>
      <c r="T292" s="3">
        <f t="shared" si="54"/>
        <v>282</v>
      </c>
      <c r="U292" s="12">
        <f t="shared" si="55"/>
        <v>49741</v>
      </c>
      <c r="V292" s="95">
        <f t="shared" si="56"/>
        <v>341.67222222222262</v>
      </c>
      <c r="W292" s="95">
        <f t="shared" si="57"/>
        <v>9.7829874911583712</v>
      </c>
      <c r="X292" s="95">
        <f t="shared" si="58"/>
        <v>331.88923473106422</v>
      </c>
      <c r="Y292" s="95">
        <f>IF(T292&lt;&gt;"",SUM($X$10:X292),"")</f>
        <v>91013.063908434255</v>
      </c>
      <c r="Z292" s="95">
        <f t="shared" si="59"/>
        <v>5986.9360915656844</v>
      </c>
    </row>
    <row r="293" spans="1:26">
      <c r="A293" s="3">
        <f t="shared" si="48"/>
        <v>283</v>
      </c>
      <c r="B293" s="12">
        <f t="shared" si="49"/>
        <v>49772</v>
      </c>
      <c r="C293" s="95">
        <f t="shared" si="50"/>
        <v>341.23333333333375</v>
      </c>
      <c r="D293" s="95">
        <f t="shared" si="51"/>
        <v>7.9000000000004063</v>
      </c>
      <c r="E293" s="95">
        <f t="shared" si="52"/>
        <v>333.33333333333331</v>
      </c>
      <c r="F293" s="95">
        <f>IF(A293&lt;&gt;"",SUM($E$10:E293),"")</f>
        <v>94333.33333333311</v>
      </c>
      <c r="G293" s="95">
        <f t="shared" si="53"/>
        <v>5666.6666666669753</v>
      </c>
      <c r="T293" s="3">
        <f t="shared" si="54"/>
        <v>283</v>
      </c>
      <c r="U293" s="12">
        <f t="shared" si="55"/>
        <v>49772</v>
      </c>
      <c r="V293" s="95">
        <f t="shared" si="56"/>
        <v>341.23333333333375</v>
      </c>
      <c r="W293" s="95">
        <f t="shared" si="57"/>
        <v>9.269147012246604</v>
      </c>
      <c r="X293" s="95">
        <f t="shared" si="58"/>
        <v>331.96418632108714</v>
      </c>
      <c r="Y293" s="95">
        <f>IF(T293&lt;&gt;"",SUM($X$10:X293),"")</f>
        <v>91345.02809475534</v>
      </c>
      <c r="Z293" s="95">
        <f t="shared" si="59"/>
        <v>5654.9719052445971</v>
      </c>
    </row>
    <row r="294" spans="1:26">
      <c r="A294" s="3">
        <f t="shared" si="48"/>
        <v>284</v>
      </c>
      <c r="B294" s="12">
        <f t="shared" si="49"/>
        <v>49802</v>
      </c>
      <c r="C294" s="95">
        <f t="shared" si="50"/>
        <v>340.79444444444482</v>
      </c>
      <c r="D294" s="95">
        <f t="shared" si="51"/>
        <v>7.461111111111518</v>
      </c>
      <c r="E294" s="95">
        <f t="shared" si="52"/>
        <v>333.33333333333331</v>
      </c>
      <c r="F294" s="95">
        <f>IF(A294&lt;&gt;"",SUM($E$10:E294),"")</f>
        <v>94666.666666666439</v>
      </c>
      <c r="G294" s="95">
        <f t="shared" si="53"/>
        <v>5333.3333333336423</v>
      </c>
      <c r="T294" s="3">
        <f t="shared" si="54"/>
        <v>284</v>
      </c>
      <c r="U294" s="12">
        <f t="shared" si="55"/>
        <v>49802</v>
      </c>
      <c r="V294" s="95">
        <f t="shared" si="56"/>
        <v>340.79444444444482</v>
      </c>
      <c r="W294" s="95">
        <f t="shared" si="57"/>
        <v>8.7551904911229101</v>
      </c>
      <c r="X294" s="95">
        <f t="shared" si="58"/>
        <v>332.03925395332192</v>
      </c>
      <c r="Y294" s="95">
        <f>IF(T294&lt;&gt;"",SUM($X$10:X294),"")</f>
        <v>91677.067348708661</v>
      </c>
      <c r="Z294" s="95">
        <f t="shared" si="59"/>
        <v>5322.9326512912749</v>
      </c>
    </row>
    <row r="295" spans="1:26">
      <c r="A295" s="3">
        <f t="shared" si="48"/>
        <v>285</v>
      </c>
      <c r="B295" s="12">
        <f t="shared" si="49"/>
        <v>49833</v>
      </c>
      <c r="C295" s="95">
        <f t="shared" si="50"/>
        <v>340.35555555555595</v>
      </c>
      <c r="D295" s="95">
        <f t="shared" si="51"/>
        <v>7.0222222222226289</v>
      </c>
      <c r="E295" s="95">
        <f t="shared" si="52"/>
        <v>333.33333333333331</v>
      </c>
      <c r="F295" s="95">
        <f>IF(A295&lt;&gt;"",SUM($E$10:E295),"")</f>
        <v>94999.999999999767</v>
      </c>
      <c r="G295" s="95">
        <f t="shared" si="53"/>
        <v>5000.0000000003092</v>
      </c>
      <c r="T295" s="3">
        <f t="shared" si="54"/>
        <v>285</v>
      </c>
      <c r="U295" s="12">
        <f t="shared" si="55"/>
        <v>49833</v>
      </c>
      <c r="V295" s="95">
        <f t="shared" si="56"/>
        <v>340.35555555555595</v>
      </c>
      <c r="W295" s="95">
        <f t="shared" si="57"/>
        <v>8.2411177481273938</v>
      </c>
      <c r="X295" s="95">
        <f t="shared" si="58"/>
        <v>332.11443780742854</v>
      </c>
      <c r="Y295" s="95">
        <f>IF(T295&lt;&gt;"",SUM($X$10:X295),"")</f>
        <v>92009.181786516085</v>
      </c>
      <c r="Z295" s="95">
        <f t="shared" si="59"/>
        <v>4990.8182134838462</v>
      </c>
    </row>
    <row r="296" spans="1:26">
      <c r="A296" s="3">
        <f t="shared" si="48"/>
        <v>286</v>
      </c>
      <c r="B296" s="12">
        <f t="shared" si="49"/>
        <v>49863</v>
      </c>
      <c r="C296" s="95">
        <f t="shared" si="50"/>
        <v>339.91666666666708</v>
      </c>
      <c r="D296" s="95">
        <f t="shared" si="51"/>
        <v>6.5833333333337407</v>
      </c>
      <c r="E296" s="95">
        <f t="shared" si="52"/>
        <v>333.33333333333331</v>
      </c>
      <c r="F296" s="95">
        <f>IF(A296&lt;&gt;"",SUM($E$10:E296),"")</f>
        <v>95333.333333333096</v>
      </c>
      <c r="G296" s="95">
        <f t="shared" si="53"/>
        <v>4666.6666666669762</v>
      </c>
      <c r="T296" s="3">
        <f t="shared" si="54"/>
        <v>286</v>
      </c>
      <c r="U296" s="12">
        <f t="shared" si="55"/>
        <v>49863</v>
      </c>
      <c r="V296" s="95">
        <f t="shared" si="56"/>
        <v>339.91666666666708</v>
      </c>
      <c r="W296" s="95">
        <f t="shared" si="57"/>
        <v>7.726928603322003</v>
      </c>
      <c r="X296" s="95">
        <f t="shared" si="58"/>
        <v>332.18973806334509</v>
      </c>
      <c r="Y296" s="95">
        <f>IF(T296&lt;&gt;"",SUM($X$10:X296),"")</f>
        <v>92341.37152457943</v>
      </c>
      <c r="Z296" s="95">
        <f t="shared" si="59"/>
        <v>4658.6284754205008</v>
      </c>
    </row>
    <row r="297" spans="1:26">
      <c r="A297" s="3">
        <f t="shared" si="48"/>
        <v>287</v>
      </c>
      <c r="B297" s="12">
        <f t="shared" si="49"/>
        <v>49894</v>
      </c>
      <c r="C297" s="95">
        <f t="shared" si="50"/>
        <v>339.47777777777816</v>
      </c>
      <c r="D297" s="95">
        <f t="shared" si="51"/>
        <v>6.1444444444448525</v>
      </c>
      <c r="E297" s="95">
        <f t="shared" si="52"/>
        <v>333.33333333333331</v>
      </c>
      <c r="F297" s="95">
        <f>IF(A297&lt;&gt;"",SUM($E$10:E297),"")</f>
        <v>95666.666666666424</v>
      </c>
      <c r="G297" s="95">
        <f t="shared" si="53"/>
        <v>4333.3333333336432</v>
      </c>
      <c r="T297" s="3">
        <f t="shared" si="54"/>
        <v>287</v>
      </c>
      <c r="U297" s="12">
        <f t="shared" si="55"/>
        <v>49894</v>
      </c>
      <c r="V297" s="95">
        <f t="shared" si="56"/>
        <v>339.47777777777816</v>
      </c>
      <c r="W297" s="95">
        <f t="shared" si="57"/>
        <v>7.2126228764901006</v>
      </c>
      <c r="X297" s="95">
        <f t="shared" si="58"/>
        <v>332.26515490128804</v>
      </c>
      <c r="Y297" s="95">
        <f>IF(T297&lt;&gt;"",SUM($X$10:X297),"")</f>
        <v>92673.636679480725</v>
      </c>
      <c r="Z297" s="95">
        <f t="shared" si="59"/>
        <v>4326.3633205192127</v>
      </c>
    </row>
    <row r="298" spans="1:26">
      <c r="A298" s="3">
        <f t="shared" si="48"/>
        <v>288</v>
      </c>
      <c r="B298" s="12">
        <f t="shared" si="49"/>
        <v>49925</v>
      </c>
      <c r="C298" s="95">
        <f t="shared" si="50"/>
        <v>339.03888888888929</v>
      </c>
      <c r="D298" s="95">
        <f t="shared" si="51"/>
        <v>5.7055555555559634</v>
      </c>
      <c r="E298" s="95">
        <f t="shared" si="52"/>
        <v>333.33333333333331</v>
      </c>
      <c r="F298" s="95">
        <f>IF(A298&lt;&gt;"",SUM($E$10:E298),"")</f>
        <v>95999.999999999753</v>
      </c>
      <c r="G298" s="95">
        <f t="shared" si="53"/>
        <v>4000.0000000003097</v>
      </c>
      <c r="T298" s="3">
        <f t="shared" si="54"/>
        <v>288</v>
      </c>
      <c r="U298" s="12">
        <f t="shared" si="55"/>
        <v>49925</v>
      </c>
      <c r="V298" s="95">
        <f t="shared" si="56"/>
        <v>339.03888888888929</v>
      </c>
      <c r="W298" s="95">
        <f t="shared" si="57"/>
        <v>6.6982003871360334</v>
      </c>
      <c r="X298" s="95">
        <f t="shared" si="58"/>
        <v>332.34068850175328</v>
      </c>
      <c r="Y298" s="95">
        <f>IF(T298&lt;&gt;"",SUM($X$10:X298),"")</f>
        <v>93005.977367982472</v>
      </c>
      <c r="Z298" s="95">
        <f t="shared" si="59"/>
        <v>3994.0226320174593</v>
      </c>
    </row>
    <row r="299" spans="1:26">
      <c r="A299" s="3">
        <f t="shared" si="48"/>
        <v>289</v>
      </c>
      <c r="B299" s="12">
        <f t="shared" si="49"/>
        <v>49955</v>
      </c>
      <c r="C299" s="95">
        <f t="shared" si="50"/>
        <v>338.60000000000036</v>
      </c>
      <c r="D299" s="95">
        <f t="shared" si="51"/>
        <v>5.2666666666670743</v>
      </c>
      <c r="E299" s="95">
        <f t="shared" si="52"/>
        <v>333.33333333333331</v>
      </c>
      <c r="F299" s="95">
        <f>IF(A299&lt;&gt;"",SUM($E$10:E299),"")</f>
        <v>96333.333333333081</v>
      </c>
      <c r="G299" s="95">
        <f t="shared" si="53"/>
        <v>3666.6666666669762</v>
      </c>
      <c r="T299" s="3">
        <f t="shared" si="54"/>
        <v>289</v>
      </c>
      <c r="U299" s="12">
        <f t="shared" si="55"/>
        <v>49955</v>
      </c>
      <c r="V299" s="95">
        <f t="shared" si="56"/>
        <v>338.60000000000036</v>
      </c>
      <c r="W299" s="95">
        <f t="shared" si="57"/>
        <v>6.1836609544846981</v>
      </c>
      <c r="X299" s="95">
        <f t="shared" si="58"/>
        <v>332.41633904551566</v>
      </c>
      <c r="Y299" s="95">
        <f>IF(T299&lt;&gt;"",SUM($X$10:X299),"")</f>
        <v>93338.393707027994</v>
      </c>
      <c r="Z299" s="95">
        <f t="shared" si="59"/>
        <v>3661.6062929719437</v>
      </c>
    </row>
    <row r="300" spans="1:26">
      <c r="A300" s="3">
        <f t="shared" si="48"/>
        <v>290</v>
      </c>
      <c r="B300" s="12">
        <f t="shared" si="49"/>
        <v>49986</v>
      </c>
      <c r="C300" s="95">
        <f t="shared" si="50"/>
        <v>338.1611111111115</v>
      </c>
      <c r="D300" s="95">
        <f t="shared" si="51"/>
        <v>4.8277777777781852</v>
      </c>
      <c r="E300" s="95">
        <f t="shared" si="52"/>
        <v>333.33333333333331</v>
      </c>
      <c r="F300" s="95">
        <f>IF(A300&lt;&gt;"",SUM($E$10:E300),"")</f>
        <v>96666.66666666641</v>
      </c>
      <c r="G300" s="95">
        <f t="shared" si="53"/>
        <v>3333.3333333336427</v>
      </c>
      <c r="T300" s="3">
        <f t="shared" si="54"/>
        <v>290</v>
      </c>
      <c r="U300" s="12">
        <f t="shared" si="55"/>
        <v>49986</v>
      </c>
      <c r="V300" s="95">
        <f t="shared" si="56"/>
        <v>338.1611111111115</v>
      </c>
      <c r="W300" s="95">
        <f t="shared" si="57"/>
        <v>5.6690043974811131</v>
      </c>
      <c r="X300" s="95">
        <f t="shared" si="58"/>
        <v>332.49210671363039</v>
      </c>
      <c r="Y300" s="95">
        <f>IF(T300&lt;&gt;"",SUM($X$10:X300),"")</f>
        <v>93670.885813741625</v>
      </c>
      <c r="Z300" s="95">
        <f t="shared" si="59"/>
        <v>3329.1141862583136</v>
      </c>
    </row>
    <row r="301" spans="1:26">
      <c r="A301" s="3">
        <f t="shared" si="48"/>
        <v>291</v>
      </c>
      <c r="B301" s="12">
        <f t="shared" si="49"/>
        <v>50016</v>
      </c>
      <c r="C301" s="95">
        <f t="shared" si="50"/>
        <v>337.72222222222263</v>
      </c>
      <c r="D301" s="95">
        <f t="shared" si="51"/>
        <v>4.3888888888892961</v>
      </c>
      <c r="E301" s="95">
        <f t="shared" si="52"/>
        <v>333.33333333333331</v>
      </c>
      <c r="F301" s="95">
        <f>IF(A301&lt;&gt;"",SUM($E$10:E301),"")</f>
        <v>96999.999999999738</v>
      </c>
      <c r="G301" s="95">
        <f t="shared" si="53"/>
        <v>3000.0000000003092</v>
      </c>
      <c r="T301" s="3">
        <f t="shared" si="54"/>
        <v>291</v>
      </c>
      <c r="U301" s="12">
        <f t="shared" si="55"/>
        <v>50016</v>
      </c>
      <c r="V301" s="95">
        <f t="shared" si="56"/>
        <v>337.72222222222263</v>
      </c>
      <c r="W301" s="95">
        <f t="shared" si="57"/>
        <v>5.1542305347899804</v>
      </c>
      <c r="X301" s="95">
        <f t="shared" si="58"/>
        <v>332.56799168743265</v>
      </c>
      <c r="Y301" s="95">
        <f>IF(T301&lt;&gt;"",SUM($X$10:X301),"")</f>
        <v>94003.453805429061</v>
      </c>
      <c r="Z301" s="95">
        <f t="shared" si="59"/>
        <v>2996.5461945708807</v>
      </c>
    </row>
    <row r="302" spans="1:26">
      <c r="A302" s="3">
        <f t="shared" si="48"/>
        <v>292</v>
      </c>
      <c r="B302" s="12">
        <f t="shared" si="49"/>
        <v>50047</v>
      </c>
      <c r="C302" s="95">
        <f t="shared" si="50"/>
        <v>337.2833333333337</v>
      </c>
      <c r="D302" s="95">
        <f t="shared" si="51"/>
        <v>3.9500000000004074</v>
      </c>
      <c r="E302" s="95">
        <f t="shared" si="52"/>
        <v>333.33333333333331</v>
      </c>
      <c r="F302" s="95">
        <f>IF(A302&lt;&gt;"",SUM($E$10:E302),"")</f>
        <v>97333.333333333067</v>
      </c>
      <c r="G302" s="95">
        <f t="shared" si="53"/>
        <v>2666.6666666669757</v>
      </c>
      <c r="T302" s="3">
        <f t="shared" si="54"/>
        <v>292</v>
      </c>
      <c r="U302" s="12">
        <f t="shared" si="55"/>
        <v>50047</v>
      </c>
      <c r="V302" s="95">
        <f t="shared" si="56"/>
        <v>337.2833333333337</v>
      </c>
      <c r="W302" s="95">
        <f t="shared" si="57"/>
        <v>4.6393391847952508</v>
      </c>
      <c r="X302" s="95">
        <f t="shared" si="58"/>
        <v>332.64399414853847</v>
      </c>
      <c r="Y302" s="95">
        <f>IF(T302&lt;&gt;"",SUM($X$10:X302),"")</f>
        <v>94336.097799577605</v>
      </c>
      <c r="Z302" s="95">
        <f t="shared" si="59"/>
        <v>2663.9022004223425</v>
      </c>
    </row>
    <row r="303" spans="1:26">
      <c r="A303" s="3">
        <f t="shared" si="48"/>
        <v>293</v>
      </c>
      <c r="B303" s="12">
        <f t="shared" si="49"/>
        <v>50078</v>
      </c>
      <c r="C303" s="95">
        <f t="shared" si="50"/>
        <v>336.84444444444483</v>
      </c>
      <c r="D303" s="95">
        <f t="shared" si="51"/>
        <v>3.5111111111115183</v>
      </c>
      <c r="E303" s="95">
        <f t="shared" si="52"/>
        <v>333.33333333333331</v>
      </c>
      <c r="F303" s="95">
        <f>IF(A303&lt;&gt;"",SUM($E$10:E303),"")</f>
        <v>97666.666666666395</v>
      </c>
      <c r="G303" s="95">
        <f t="shared" si="53"/>
        <v>2333.3333333336423</v>
      </c>
      <c r="T303" s="3">
        <f t="shared" si="54"/>
        <v>293</v>
      </c>
      <c r="U303" s="12">
        <f t="shared" si="55"/>
        <v>50078</v>
      </c>
      <c r="V303" s="95">
        <f t="shared" si="56"/>
        <v>336.84444444444483</v>
      </c>
      <c r="W303" s="95">
        <f t="shared" si="57"/>
        <v>4.124330165599698</v>
      </c>
      <c r="X303" s="95">
        <f t="shared" si="58"/>
        <v>332.72011427884513</v>
      </c>
      <c r="Y303" s="95">
        <f>IF(T303&lt;&gt;"",SUM($X$10:X303),"")</f>
        <v>94668.817913856445</v>
      </c>
      <c r="Z303" s="95">
        <f t="shared" si="59"/>
        <v>2331.1820861434971</v>
      </c>
    </row>
    <row r="304" spans="1:26">
      <c r="A304" s="3">
        <f t="shared" si="48"/>
        <v>294</v>
      </c>
      <c r="B304" s="12">
        <f t="shared" si="49"/>
        <v>50106</v>
      </c>
      <c r="C304" s="95">
        <f t="shared" si="50"/>
        <v>336.40555555555596</v>
      </c>
      <c r="D304" s="95">
        <f t="shared" si="51"/>
        <v>3.0722222222226292</v>
      </c>
      <c r="E304" s="95">
        <f t="shared" si="52"/>
        <v>333.33333333333331</v>
      </c>
      <c r="F304" s="95">
        <f>IF(A304&lt;&gt;"",SUM($E$10:E304),"")</f>
        <v>97999.999999999724</v>
      </c>
      <c r="G304" s="95">
        <f t="shared" si="53"/>
        <v>2000.000000000309</v>
      </c>
      <c r="T304" s="3">
        <f t="shared" si="54"/>
        <v>294</v>
      </c>
      <c r="U304" s="12">
        <f t="shared" si="55"/>
        <v>50106</v>
      </c>
      <c r="V304" s="95">
        <f t="shared" si="56"/>
        <v>336.40555555555596</v>
      </c>
      <c r="W304" s="95">
        <f t="shared" si="57"/>
        <v>3.6092032950244719</v>
      </c>
      <c r="X304" s="95">
        <f t="shared" si="58"/>
        <v>332.79635226053148</v>
      </c>
      <c r="Y304" s="95">
        <f>IF(T304&lt;&gt;"",SUM($X$10:X304),"")</f>
        <v>95001.614266116972</v>
      </c>
      <c r="Z304" s="95">
        <f t="shared" si="59"/>
        <v>1998.3857338829657</v>
      </c>
    </row>
    <row r="305" spans="1:26">
      <c r="A305" s="3">
        <f t="shared" si="48"/>
        <v>295</v>
      </c>
      <c r="B305" s="12">
        <f t="shared" si="49"/>
        <v>50137</v>
      </c>
      <c r="C305" s="95">
        <f t="shared" si="50"/>
        <v>335.96666666666704</v>
      </c>
      <c r="D305" s="95">
        <f t="shared" si="51"/>
        <v>2.6333333333337401</v>
      </c>
      <c r="E305" s="95">
        <f t="shared" si="52"/>
        <v>333.33333333333331</v>
      </c>
      <c r="F305" s="95">
        <f>IF(A305&lt;&gt;"",SUM($E$10:E305),"")</f>
        <v>98333.333333333052</v>
      </c>
      <c r="G305" s="95">
        <f t="shared" si="53"/>
        <v>1666.6666666669757</v>
      </c>
      <c r="T305" s="3">
        <f t="shared" si="54"/>
        <v>295</v>
      </c>
      <c r="U305" s="12">
        <f t="shared" si="55"/>
        <v>50137</v>
      </c>
      <c r="V305" s="95">
        <f t="shared" si="56"/>
        <v>335.96666666666704</v>
      </c>
      <c r="W305" s="95">
        <f t="shared" si="57"/>
        <v>3.0939583906086705</v>
      </c>
      <c r="X305" s="95">
        <f t="shared" si="58"/>
        <v>332.87270827605835</v>
      </c>
      <c r="Y305" s="95">
        <f>IF(T305&lt;&gt;"",SUM($X$10:X305),"")</f>
        <v>95334.486974393032</v>
      </c>
      <c r="Z305" s="95">
        <f t="shared" si="59"/>
        <v>1665.5130256069074</v>
      </c>
    </row>
    <row r="306" spans="1:26">
      <c r="A306" s="3">
        <f t="shared" si="48"/>
        <v>296</v>
      </c>
      <c r="B306" s="12">
        <f t="shared" si="49"/>
        <v>50167</v>
      </c>
      <c r="C306" s="95">
        <f t="shared" si="50"/>
        <v>335.52777777777817</v>
      </c>
      <c r="D306" s="95">
        <f t="shared" si="51"/>
        <v>2.1944444444448514</v>
      </c>
      <c r="E306" s="95">
        <f t="shared" si="52"/>
        <v>333.33333333333331</v>
      </c>
      <c r="F306" s="95">
        <f>IF(A306&lt;&gt;"",SUM($E$10:E306),"")</f>
        <v>98666.66666666638</v>
      </c>
      <c r="G306" s="95">
        <f t="shared" si="53"/>
        <v>1333.3333333336425</v>
      </c>
      <c r="T306" s="3">
        <f t="shared" si="54"/>
        <v>296</v>
      </c>
      <c r="U306" s="12">
        <f t="shared" si="55"/>
        <v>50167</v>
      </c>
      <c r="V306" s="95">
        <f t="shared" si="56"/>
        <v>335.52777777777817</v>
      </c>
      <c r="W306" s="95">
        <f t="shared" si="57"/>
        <v>2.5785952696088996</v>
      </c>
      <c r="X306" s="95">
        <f t="shared" si="58"/>
        <v>332.94918250816926</v>
      </c>
      <c r="Y306" s="95">
        <f>IF(T306&lt;&gt;"",SUM($X$10:X306),"")</f>
        <v>95667.436156901196</v>
      </c>
      <c r="Z306" s="95">
        <f t="shared" si="59"/>
        <v>1332.5638430987381</v>
      </c>
    </row>
    <row r="307" spans="1:26">
      <c r="A307" s="3">
        <f t="shared" si="48"/>
        <v>297</v>
      </c>
      <c r="B307" s="12">
        <f t="shared" si="49"/>
        <v>50198</v>
      </c>
      <c r="C307" s="95">
        <f t="shared" si="50"/>
        <v>335.0888888888893</v>
      </c>
      <c r="D307" s="95">
        <f t="shared" si="51"/>
        <v>1.7555555555559628</v>
      </c>
      <c r="E307" s="95">
        <f t="shared" si="52"/>
        <v>333.33333333333331</v>
      </c>
      <c r="F307" s="95">
        <f>IF(A307&lt;&gt;"",SUM($E$10:E307),"")</f>
        <v>98999.999999999709</v>
      </c>
      <c r="G307" s="95">
        <f t="shared" si="53"/>
        <v>1000.0000000003092</v>
      </c>
      <c r="T307" s="3">
        <f t="shared" si="54"/>
        <v>297</v>
      </c>
      <c r="U307" s="12">
        <f t="shared" si="55"/>
        <v>50198</v>
      </c>
      <c r="V307" s="95">
        <f t="shared" si="56"/>
        <v>335.0888888888893</v>
      </c>
      <c r="W307" s="95">
        <f t="shared" si="57"/>
        <v>2.0631137489988363</v>
      </c>
      <c r="X307" s="95">
        <f t="shared" si="58"/>
        <v>333.02577513989047</v>
      </c>
      <c r="Y307" s="95">
        <f>IF(T307&lt;&gt;"",SUM($X$10:X307),"")</f>
        <v>96000.461932041086</v>
      </c>
      <c r="Z307" s="95">
        <f t="shared" si="59"/>
        <v>999.53806795884759</v>
      </c>
    </row>
    <row r="308" spans="1:26">
      <c r="A308" s="3">
        <f t="shared" si="48"/>
        <v>298</v>
      </c>
      <c r="B308" s="12">
        <f t="shared" si="49"/>
        <v>50228</v>
      </c>
      <c r="C308" s="95">
        <f t="shared" si="50"/>
        <v>334.65000000000038</v>
      </c>
      <c r="D308" s="95">
        <f t="shared" si="51"/>
        <v>1.3166666666670739</v>
      </c>
      <c r="E308" s="95">
        <f t="shared" si="52"/>
        <v>333.33333333333331</v>
      </c>
      <c r="F308" s="95">
        <f>IF(A308&lt;&gt;"",SUM($E$10:E308),"")</f>
        <v>99333.333333333037</v>
      </c>
      <c r="G308" s="95">
        <f t="shared" si="53"/>
        <v>666.66666666697597</v>
      </c>
      <c r="T308" s="3">
        <f t="shared" si="54"/>
        <v>298</v>
      </c>
      <c r="U308" s="12">
        <f t="shared" si="55"/>
        <v>50228</v>
      </c>
      <c r="V308" s="95">
        <f t="shared" si="56"/>
        <v>334.65000000000038</v>
      </c>
      <c r="W308" s="95">
        <f t="shared" si="57"/>
        <v>1.5475136454687921</v>
      </c>
      <c r="X308" s="95">
        <f t="shared" si="58"/>
        <v>333.10248635453161</v>
      </c>
      <c r="Y308" s="95">
        <f>IF(T308&lt;&gt;"",SUM($X$10:X308),"")</f>
        <v>96333.564418395617</v>
      </c>
      <c r="Z308" s="95">
        <f t="shared" si="59"/>
        <v>666.43558160431598</v>
      </c>
    </row>
    <row r="309" spans="1:26">
      <c r="A309" s="3">
        <f t="shared" si="48"/>
        <v>299</v>
      </c>
      <c r="B309" s="12">
        <f t="shared" si="49"/>
        <v>50259</v>
      </c>
      <c r="C309" s="95">
        <f t="shared" si="50"/>
        <v>334.21111111111151</v>
      </c>
      <c r="D309" s="95">
        <f t="shared" si="51"/>
        <v>0.87777777777818511</v>
      </c>
      <c r="E309" s="95">
        <f t="shared" si="52"/>
        <v>333.33333333333331</v>
      </c>
      <c r="F309" s="95">
        <f>IF(A309&lt;&gt;"",SUM($E$10:E309),"")</f>
        <v>99666.666666666366</v>
      </c>
      <c r="G309" s="95">
        <f t="shared" si="53"/>
        <v>333.33333333364266</v>
      </c>
      <c r="T309" s="3">
        <f t="shared" si="54"/>
        <v>299</v>
      </c>
      <c r="U309" s="12">
        <f t="shared" si="55"/>
        <v>50259</v>
      </c>
      <c r="V309" s="95">
        <f t="shared" si="56"/>
        <v>334.21111111111151</v>
      </c>
      <c r="W309" s="95">
        <f t="shared" si="57"/>
        <v>1.0317947754252723</v>
      </c>
      <c r="X309" s="95">
        <f t="shared" si="58"/>
        <v>333.17931633568622</v>
      </c>
      <c r="Y309" s="95">
        <f>IF(T309&lt;&gt;"",SUM($X$10:X309),"")</f>
        <v>96666.74373473131</v>
      </c>
      <c r="Z309" s="95">
        <f t="shared" si="59"/>
        <v>333.25626526862976</v>
      </c>
    </row>
    <row r="310" spans="1:26">
      <c r="A310" s="3">
        <f t="shared" si="48"/>
        <v>300</v>
      </c>
      <c r="B310" s="12">
        <f t="shared" si="49"/>
        <v>50290</v>
      </c>
      <c r="C310" s="95">
        <f t="shared" si="50"/>
        <v>333.77222222222264</v>
      </c>
      <c r="D310" s="95">
        <f t="shared" si="51"/>
        <v>0.43888888888929617</v>
      </c>
      <c r="E310" s="95">
        <f t="shared" si="52"/>
        <v>333.33333333333331</v>
      </c>
      <c r="F310" s="95">
        <f>IF(A310&lt;&gt;"",SUM($E$10:E310),"")</f>
        <v>99999.999999999694</v>
      </c>
      <c r="G310" s="95">
        <f t="shared" si="53"/>
        <v>3.0934188544051722E-10</v>
      </c>
      <c r="T310" s="3">
        <f t="shared" si="54"/>
        <v>300</v>
      </c>
      <c r="U310" s="12">
        <f t="shared" si="55"/>
        <v>50290</v>
      </c>
      <c r="V310" s="95">
        <f t="shared" si="56"/>
        <v>333.77222222222264</v>
      </c>
      <c r="W310" s="95">
        <f t="shared" si="57"/>
        <v>0.51595695499053762</v>
      </c>
      <c r="X310" s="95">
        <f t="shared" si="58"/>
        <v>333.2562652672321</v>
      </c>
      <c r="Y310" s="95">
        <f>IF(T310&lt;&gt;"",SUM($X$10:X310),"")</f>
        <v>96999.999999998545</v>
      </c>
      <c r="Z310" s="95">
        <f t="shared" si="59"/>
        <v>1.3976659829495475E-9</v>
      </c>
    </row>
    <row r="311" spans="1:26">
      <c r="A311" s="3" t="str">
        <f t="shared" si="48"/>
        <v/>
      </c>
      <c r="B311" s="12" t="str">
        <f t="shared" si="49"/>
        <v/>
      </c>
      <c r="C311" s="95" t="str">
        <f t="shared" si="50"/>
        <v/>
      </c>
      <c r="D311" s="95" t="str">
        <f t="shared" si="51"/>
        <v/>
      </c>
      <c r="E311" s="95" t="str">
        <f t="shared" si="52"/>
        <v/>
      </c>
      <c r="F311" s="95" t="str">
        <f>IF(A311&lt;&gt;"",SUM($E$10:E311),"")</f>
        <v/>
      </c>
      <c r="G311" s="95" t="str">
        <f t="shared" si="53"/>
        <v/>
      </c>
      <c r="T311" s="3" t="str">
        <f t="shared" si="54"/>
        <v/>
      </c>
      <c r="U311" s="12" t="str">
        <f t="shared" si="55"/>
        <v/>
      </c>
      <c r="V311" s="95" t="str">
        <f t="shared" si="56"/>
        <v/>
      </c>
      <c r="W311" s="95" t="str">
        <f t="shared" si="57"/>
        <v/>
      </c>
      <c r="X311" s="95" t="str">
        <f t="shared" si="58"/>
        <v/>
      </c>
      <c r="Y311" s="95" t="str">
        <f>IF(T311&lt;&gt;"",SUM($X$10:X311),"")</f>
        <v/>
      </c>
      <c r="Z311" s="95" t="str">
        <f t="shared" si="59"/>
        <v/>
      </c>
    </row>
    <row r="312" spans="1:26">
      <c r="A312" s="3" t="str">
        <f t="shared" si="48"/>
        <v/>
      </c>
      <c r="B312" s="12" t="str">
        <f t="shared" si="49"/>
        <v/>
      </c>
      <c r="C312" s="95" t="str">
        <f t="shared" si="50"/>
        <v/>
      </c>
      <c r="D312" s="95" t="str">
        <f t="shared" si="51"/>
        <v/>
      </c>
      <c r="E312" s="95" t="str">
        <f t="shared" si="52"/>
        <v/>
      </c>
      <c r="F312" s="95" t="str">
        <f>IF(A312&lt;&gt;"",SUM($E$10:E312),"")</f>
        <v/>
      </c>
      <c r="G312" s="95" t="str">
        <f t="shared" si="53"/>
        <v/>
      </c>
      <c r="T312" s="3" t="str">
        <f t="shared" si="54"/>
        <v/>
      </c>
      <c r="U312" s="12" t="str">
        <f t="shared" si="55"/>
        <v/>
      </c>
      <c r="V312" s="95" t="str">
        <f t="shared" si="56"/>
        <v/>
      </c>
      <c r="W312" s="95" t="str">
        <f t="shared" si="57"/>
        <v/>
      </c>
      <c r="X312" s="95" t="str">
        <f t="shared" si="58"/>
        <v/>
      </c>
      <c r="Y312" s="95" t="str">
        <f>IF(T312&lt;&gt;"",SUM($X$10:X312),"")</f>
        <v/>
      </c>
      <c r="Z312" s="95" t="str">
        <f t="shared" si="59"/>
        <v/>
      </c>
    </row>
    <row r="313" spans="1:26">
      <c r="A313" s="3" t="str">
        <f t="shared" si="48"/>
        <v/>
      </c>
      <c r="B313" s="12" t="str">
        <f t="shared" si="49"/>
        <v/>
      </c>
      <c r="C313" s="95" t="str">
        <f t="shared" si="50"/>
        <v/>
      </c>
      <c r="D313" s="95" t="str">
        <f t="shared" si="51"/>
        <v/>
      </c>
      <c r="E313" s="95" t="str">
        <f t="shared" si="52"/>
        <v/>
      </c>
      <c r="F313" s="95" t="str">
        <f>IF(A313&lt;&gt;"",SUM($E$10:E313),"")</f>
        <v/>
      </c>
      <c r="G313" s="95" t="str">
        <f t="shared" si="53"/>
        <v/>
      </c>
      <c r="T313" s="3" t="str">
        <f t="shared" si="54"/>
        <v/>
      </c>
      <c r="U313" s="12" t="str">
        <f t="shared" si="55"/>
        <v/>
      </c>
      <c r="V313" s="95" t="str">
        <f t="shared" si="56"/>
        <v/>
      </c>
      <c r="W313" s="95" t="str">
        <f t="shared" si="57"/>
        <v/>
      </c>
      <c r="X313" s="95" t="str">
        <f t="shared" si="58"/>
        <v/>
      </c>
      <c r="Y313" s="95" t="str">
        <f>IF(T313&lt;&gt;"",SUM($X$10:X313),"")</f>
        <v/>
      </c>
      <c r="Z313" s="95" t="str">
        <f t="shared" si="59"/>
        <v/>
      </c>
    </row>
    <row r="314" spans="1:26">
      <c r="A314" s="3" t="str">
        <f t="shared" si="48"/>
        <v/>
      </c>
      <c r="B314" s="12" t="str">
        <f t="shared" si="49"/>
        <v/>
      </c>
      <c r="C314" s="95" t="str">
        <f t="shared" si="50"/>
        <v/>
      </c>
      <c r="D314" s="95" t="str">
        <f t="shared" si="51"/>
        <v/>
      </c>
      <c r="E314" s="95" t="str">
        <f t="shared" si="52"/>
        <v/>
      </c>
      <c r="F314" s="95" t="str">
        <f>IF(A314&lt;&gt;"",SUM($E$10:E314),"")</f>
        <v/>
      </c>
      <c r="G314" s="95" t="str">
        <f t="shared" si="53"/>
        <v/>
      </c>
      <c r="T314" s="3" t="str">
        <f t="shared" si="54"/>
        <v/>
      </c>
      <c r="U314" s="12" t="str">
        <f t="shared" si="55"/>
        <v/>
      </c>
      <c r="V314" s="95" t="str">
        <f t="shared" si="56"/>
        <v/>
      </c>
      <c r="W314" s="95" t="str">
        <f t="shared" si="57"/>
        <v/>
      </c>
      <c r="X314" s="95" t="str">
        <f t="shared" si="58"/>
        <v/>
      </c>
      <c r="Y314" s="95" t="str">
        <f>IF(T314&lt;&gt;"",SUM($X$10:X314),"")</f>
        <v/>
      </c>
      <c r="Z314" s="95" t="str">
        <f t="shared" si="59"/>
        <v/>
      </c>
    </row>
    <row r="315" spans="1:26">
      <c r="A315" s="3" t="str">
        <f t="shared" si="48"/>
        <v/>
      </c>
      <c r="B315" s="12" t="str">
        <f t="shared" si="49"/>
        <v/>
      </c>
      <c r="C315" s="95" t="str">
        <f t="shared" si="50"/>
        <v/>
      </c>
      <c r="D315" s="95" t="str">
        <f t="shared" si="51"/>
        <v/>
      </c>
      <c r="E315" s="95" t="str">
        <f t="shared" si="52"/>
        <v/>
      </c>
      <c r="F315" s="95" t="str">
        <f>IF(A315&lt;&gt;"",SUM($E$10:E315),"")</f>
        <v/>
      </c>
      <c r="G315" s="95" t="str">
        <f t="shared" si="53"/>
        <v/>
      </c>
      <c r="T315" s="3" t="str">
        <f t="shared" si="54"/>
        <v/>
      </c>
      <c r="U315" s="12" t="str">
        <f t="shared" si="55"/>
        <v/>
      </c>
      <c r="V315" s="95" t="str">
        <f t="shared" si="56"/>
        <v/>
      </c>
      <c r="W315" s="95" t="str">
        <f t="shared" si="57"/>
        <v/>
      </c>
      <c r="X315" s="95" t="str">
        <f t="shared" si="58"/>
        <v/>
      </c>
      <c r="Y315" s="95" t="str">
        <f>IF(T315&lt;&gt;"",SUM($X$10:X315),"")</f>
        <v/>
      </c>
      <c r="Z315" s="95" t="str">
        <f t="shared" si="59"/>
        <v/>
      </c>
    </row>
    <row r="316" spans="1:26">
      <c r="A316" s="3" t="str">
        <f t="shared" si="48"/>
        <v/>
      </c>
      <c r="B316" s="12" t="str">
        <f t="shared" si="49"/>
        <v/>
      </c>
      <c r="C316" s="95" t="str">
        <f t="shared" si="50"/>
        <v/>
      </c>
      <c r="D316" s="95" t="str">
        <f t="shared" si="51"/>
        <v/>
      </c>
      <c r="E316" s="95" t="str">
        <f t="shared" si="52"/>
        <v/>
      </c>
      <c r="F316" s="95" t="str">
        <f>IF(A316&lt;&gt;"",SUM($E$10:E316),"")</f>
        <v/>
      </c>
      <c r="G316" s="95" t="str">
        <f t="shared" si="53"/>
        <v/>
      </c>
      <c r="T316" s="3" t="str">
        <f t="shared" si="54"/>
        <v/>
      </c>
      <c r="U316" s="12" t="str">
        <f t="shared" si="55"/>
        <v/>
      </c>
      <c r="V316" s="95" t="str">
        <f t="shared" si="56"/>
        <v/>
      </c>
      <c r="W316" s="95" t="str">
        <f t="shared" si="57"/>
        <v/>
      </c>
      <c r="X316" s="95" t="str">
        <f t="shared" si="58"/>
        <v/>
      </c>
      <c r="Y316" s="95" t="str">
        <f>IF(T316&lt;&gt;"",SUM($X$10:X316),"")</f>
        <v/>
      </c>
      <c r="Z316" s="95" t="str">
        <f t="shared" si="59"/>
        <v/>
      </c>
    </row>
    <row r="317" spans="1:26">
      <c r="A317" s="3" t="str">
        <f t="shared" si="48"/>
        <v/>
      </c>
      <c r="B317" s="12" t="str">
        <f t="shared" si="49"/>
        <v/>
      </c>
      <c r="C317" s="95" t="str">
        <f t="shared" si="50"/>
        <v/>
      </c>
      <c r="D317" s="95" t="str">
        <f t="shared" si="51"/>
        <v/>
      </c>
      <c r="E317" s="95" t="str">
        <f t="shared" si="52"/>
        <v/>
      </c>
      <c r="F317" s="95" t="str">
        <f>IF(A317&lt;&gt;"",SUM($E$10:E317),"")</f>
        <v/>
      </c>
      <c r="G317" s="95" t="str">
        <f t="shared" si="53"/>
        <v/>
      </c>
      <c r="T317" s="3" t="str">
        <f t="shared" si="54"/>
        <v/>
      </c>
      <c r="U317" s="12" t="str">
        <f t="shared" si="55"/>
        <v/>
      </c>
      <c r="V317" s="95" t="str">
        <f t="shared" si="56"/>
        <v/>
      </c>
      <c r="W317" s="95" t="str">
        <f t="shared" si="57"/>
        <v/>
      </c>
      <c r="X317" s="95" t="str">
        <f t="shared" si="58"/>
        <v/>
      </c>
      <c r="Y317" s="95" t="str">
        <f>IF(T317&lt;&gt;"",SUM($X$10:X317),"")</f>
        <v/>
      </c>
      <c r="Z317" s="95" t="str">
        <f t="shared" si="59"/>
        <v/>
      </c>
    </row>
    <row r="318" spans="1:26">
      <c r="A318" s="3" t="str">
        <f t="shared" si="48"/>
        <v/>
      </c>
      <c r="B318" s="12" t="str">
        <f t="shared" si="49"/>
        <v/>
      </c>
      <c r="C318" s="95" t="str">
        <f t="shared" si="50"/>
        <v/>
      </c>
      <c r="D318" s="95" t="str">
        <f t="shared" si="51"/>
        <v/>
      </c>
      <c r="E318" s="95" t="str">
        <f t="shared" si="52"/>
        <v/>
      </c>
      <c r="F318" s="95" t="str">
        <f>IF(A318&lt;&gt;"",SUM($E$10:E318),"")</f>
        <v/>
      </c>
      <c r="G318" s="95" t="str">
        <f t="shared" si="53"/>
        <v/>
      </c>
      <c r="T318" s="3" t="str">
        <f t="shared" si="54"/>
        <v/>
      </c>
      <c r="U318" s="12" t="str">
        <f t="shared" si="55"/>
        <v/>
      </c>
      <c r="V318" s="95" t="str">
        <f t="shared" si="56"/>
        <v/>
      </c>
      <c r="W318" s="95" t="str">
        <f t="shared" si="57"/>
        <v/>
      </c>
      <c r="X318" s="95" t="str">
        <f t="shared" si="58"/>
        <v/>
      </c>
      <c r="Y318" s="95" t="str">
        <f>IF(T318&lt;&gt;"",SUM($X$10:X318),"")</f>
        <v/>
      </c>
      <c r="Z318" s="95" t="str">
        <f t="shared" si="59"/>
        <v/>
      </c>
    </row>
    <row r="319" spans="1:26">
      <c r="A319" s="3" t="str">
        <f t="shared" si="48"/>
        <v/>
      </c>
      <c r="B319" s="12" t="str">
        <f t="shared" si="49"/>
        <v/>
      </c>
      <c r="C319" s="95" t="str">
        <f t="shared" si="50"/>
        <v/>
      </c>
      <c r="D319" s="95" t="str">
        <f t="shared" si="51"/>
        <v/>
      </c>
      <c r="E319" s="95" t="str">
        <f t="shared" si="52"/>
        <v/>
      </c>
      <c r="F319" s="95" t="str">
        <f>IF(A319&lt;&gt;"",SUM($E$10:E319),"")</f>
        <v/>
      </c>
      <c r="G319" s="95" t="str">
        <f t="shared" si="53"/>
        <v/>
      </c>
      <c r="T319" s="3" t="str">
        <f t="shared" si="54"/>
        <v/>
      </c>
      <c r="U319" s="12" t="str">
        <f t="shared" si="55"/>
        <v/>
      </c>
      <c r="V319" s="95" t="str">
        <f t="shared" si="56"/>
        <v/>
      </c>
      <c r="W319" s="95" t="str">
        <f t="shared" si="57"/>
        <v/>
      </c>
      <c r="X319" s="95" t="str">
        <f t="shared" si="58"/>
        <v/>
      </c>
      <c r="Y319" s="95" t="str">
        <f>IF(T319&lt;&gt;"",SUM($X$10:X319),"")</f>
        <v/>
      </c>
      <c r="Z319" s="95" t="str">
        <f t="shared" si="59"/>
        <v/>
      </c>
    </row>
    <row r="320" spans="1:26">
      <c r="A320" s="3" t="str">
        <f t="shared" si="48"/>
        <v/>
      </c>
      <c r="B320" s="12" t="str">
        <f t="shared" si="49"/>
        <v/>
      </c>
      <c r="C320" s="95" t="str">
        <f t="shared" si="50"/>
        <v/>
      </c>
      <c r="D320" s="95" t="str">
        <f t="shared" si="51"/>
        <v/>
      </c>
      <c r="E320" s="95" t="str">
        <f t="shared" si="52"/>
        <v/>
      </c>
      <c r="F320" s="95" t="str">
        <f>IF(A320&lt;&gt;"",SUM($E$10:E320),"")</f>
        <v/>
      </c>
      <c r="G320" s="95" t="str">
        <f t="shared" si="53"/>
        <v/>
      </c>
      <c r="T320" s="3" t="str">
        <f t="shared" si="54"/>
        <v/>
      </c>
      <c r="U320" s="12" t="str">
        <f t="shared" si="55"/>
        <v/>
      </c>
      <c r="V320" s="95" t="str">
        <f t="shared" si="56"/>
        <v/>
      </c>
      <c r="W320" s="95" t="str">
        <f t="shared" si="57"/>
        <v/>
      </c>
      <c r="X320" s="95" t="str">
        <f t="shared" si="58"/>
        <v/>
      </c>
      <c r="Y320" s="95" t="str">
        <f>IF(T320&lt;&gt;"",SUM($X$10:X320),"")</f>
        <v/>
      </c>
      <c r="Z320" s="95" t="str">
        <f t="shared" si="59"/>
        <v/>
      </c>
    </row>
    <row r="321" spans="1:26">
      <c r="A321" s="3" t="str">
        <f t="shared" si="48"/>
        <v/>
      </c>
      <c r="B321" s="12" t="str">
        <f t="shared" si="49"/>
        <v/>
      </c>
      <c r="C321" s="95" t="str">
        <f t="shared" si="50"/>
        <v/>
      </c>
      <c r="D321" s="95" t="str">
        <f t="shared" si="51"/>
        <v/>
      </c>
      <c r="E321" s="95" t="str">
        <f t="shared" si="52"/>
        <v/>
      </c>
      <c r="F321" s="95" t="str">
        <f>IF(A321&lt;&gt;"",SUM($E$10:E321),"")</f>
        <v/>
      </c>
      <c r="G321" s="95" t="str">
        <f t="shared" si="53"/>
        <v/>
      </c>
      <c r="T321" s="3" t="str">
        <f t="shared" si="54"/>
        <v/>
      </c>
      <c r="U321" s="12" t="str">
        <f t="shared" si="55"/>
        <v/>
      </c>
      <c r="V321" s="95" t="str">
        <f t="shared" si="56"/>
        <v/>
      </c>
      <c r="W321" s="95" t="str">
        <f t="shared" si="57"/>
        <v/>
      </c>
      <c r="X321" s="95" t="str">
        <f t="shared" si="58"/>
        <v/>
      </c>
      <c r="Y321" s="95" t="str">
        <f>IF(T321&lt;&gt;"",SUM($X$10:X321),"")</f>
        <v/>
      </c>
      <c r="Z321" s="95" t="str">
        <f t="shared" si="59"/>
        <v/>
      </c>
    </row>
    <row r="322" spans="1:26">
      <c r="A322" s="3" t="str">
        <f t="shared" si="48"/>
        <v/>
      </c>
      <c r="B322" s="12" t="str">
        <f t="shared" si="49"/>
        <v/>
      </c>
      <c r="C322" s="95" t="str">
        <f t="shared" si="50"/>
        <v/>
      </c>
      <c r="D322" s="95" t="str">
        <f t="shared" si="51"/>
        <v/>
      </c>
      <c r="E322" s="95" t="str">
        <f t="shared" si="52"/>
        <v/>
      </c>
      <c r="F322" s="95" t="str">
        <f>IF(A322&lt;&gt;"",SUM($E$10:E322),"")</f>
        <v/>
      </c>
      <c r="G322" s="95" t="str">
        <f t="shared" si="53"/>
        <v/>
      </c>
      <c r="T322" s="3" t="str">
        <f t="shared" si="54"/>
        <v/>
      </c>
      <c r="U322" s="12" t="str">
        <f t="shared" si="55"/>
        <v/>
      </c>
      <c r="V322" s="95" t="str">
        <f t="shared" si="56"/>
        <v/>
      </c>
      <c r="W322" s="95" t="str">
        <f t="shared" si="57"/>
        <v/>
      </c>
      <c r="X322" s="95" t="str">
        <f t="shared" si="58"/>
        <v/>
      </c>
      <c r="Y322" s="95" t="str">
        <f>IF(T322&lt;&gt;"",SUM($X$10:X322),"")</f>
        <v/>
      </c>
      <c r="Z322" s="95" t="str">
        <f t="shared" si="59"/>
        <v/>
      </c>
    </row>
    <row r="323" spans="1:26">
      <c r="A323" s="3" t="str">
        <f t="shared" si="48"/>
        <v/>
      </c>
      <c r="B323" s="12" t="str">
        <f t="shared" si="49"/>
        <v/>
      </c>
      <c r="C323" s="95" t="str">
        <f t="shared" si="50"/>
        <v/>
      </c>
      <c r="D323" s="95" t="str">
        <f t="shared" si="51"/>
        <v/>
      </c>
      <c r="E323" s="95" t="str">
        <f t="shared" si="52"/>
        <v/>
      </c>
      <c r="F323" s="95" t="str">
        <f>IF(A323&lt;&gt;"",SUM($E$10:E323),"")</f>
        <v/>
      </c>
      <c r="G323" s="95" t="str">
        <f t="shared" si="53"/>
        <v/>
      </c>
      <c r="T323" s="3" t="str">
        <f t="shared" si="54"/>
        <v/>
      </c>
      <c r="U323" s="12" t="str">
        <f t="shared" si="55"/>
        <v/>
      </c>
      <c r="V323" s="95" t="str">
        <f t="shared" si="56"/>
        <v/>
      </c>
      <c r="W323" s="95" t="str">
        <f t="shared" si="57"/>
        <v/>
      </c>
      <c r="X323" s="95" t="str">
        <f t="shared" si="58"/>
        <v/>
      </c>
      <c r="Y323" s="95" t="str">
        <f>IF(T323&lt;&gt;"",SUM($X$10:X323),"")</f>
        <v/>
      </c>
      <c r="Z323" s="95" t="str">
        <f t="shared" si="59"/>
        <v/>
      </c>
    </row>
    <row r="324" spans="1:26">
      <c r="A324" s="3" t="str">
        <f t="shared" si="48"/>
        <v/>
      </c>
      <c r="B324" s="12" t="str">
        <f t="shared" si="49"/>
        <v/>
      </c>
      <c r="C324" s="95" t="str">
        <f t="shared" si="50"/>
        <v/>
      </c>
      <c r="D324" s="95" t="str">
        <f t="shared" si="51"/>
        <v/>
      </c>
      <c r="E324" s="95" t="str">
        <f t="shared" si="52"/>
        <v/>
      </c>
      <c r="F324" s="95" t="str">
        <f>IF(A324&lt;&gt;"",SUM($E$10:E324),"")</f>
        <v/>
      </c>
      <c r="G324" s="95" t="str">
        <f t="shared" si="53"/>
        <v/>
      </c>
      <c r="T324" s="3" t="str">
        <f t="shared" si="54"/>
        <v/>
      </c>
      <c r="U324" s="12" t="str">
        <f t="shared" si="55"/>
        <v/>
      </c>
      <c r="V324" s="95" t="str">
        <f t="shared" si="56"/>
        <v/>
      </c>
      <c r="W324" s="95" t="str">
        <f t="shared" si="57"/>
        <v/>
      </c>
      <c r="X324" s="95" t="str">
        <f t="shared" si="58"/>
        <v/>
      </c>
      <c r="Y324" s="95" t="str">
        <f>IF(T324&lt;&gt;"",SUM($X$10:X324),"")</f>
        <v/>
      </c>
      <c r="Z324" s="95" t="str">
        <f t="shared" si="59"/>
        <v/>
      </c>
    </row>
    <row r="325" spans="1:26">
      <c r="A325" s="3" t="str">
        <f t="shared" si="48"/>
        <v/>
      </c>
      <c r="B325" s="12" t="str">
        <f t="shared" si="49"/>
        <v/>
      </c>
      <c r="C325" s="95" t="str">
        <f t="shared" si="50"/>
        <v/>
      </c>
      <c r="D325" s="95" t="str">
        <f t="shared" si="51"/>
        <v/>
      </c>
      <c r="E325" s="95" t="str">
        <f t="shared" si="52"/>
        <v/>
      </c>
      <c r="F325" s="95" t="str">
        <f>IF(A325&lt;&gt;"",SUM($E$10:E325),"")</f>
        <v/>
      </c>
      <c r="G325" s="95" t="str">
        <f t="shared" si="53"/>
        <v/>
      </c>
      <c r="T325" s="3" t="str">
        <f t="shared" si="54"/>
        <v/>
      </c>
      <c r="U325" s="12" t="str">
        <f t="shared" si="55"/>
        <v/>
      </c>
      <c r="V325" s="95" t="str">
        <f t="shared" si="56"/>
        <v/>
      </c>
      <c r="W325" s="95" t="str">
        <f t="shared" si="57"/>
        <v/>
      </c>
      <c r="X325" s="95" t="str">
        <f t="shared" si="58"/>
        <v/>
      </c>
      <c r="Y325" s="95" t="str">
        <f>IF(T325&lt;&gt;"",SUM($X$10:X325),"")</f>
        <v/>
      </c>
      <c r="Z325" s="95" t="str">
        <f t="shared" si="59"/>
        <v/>
      </c>
    </row>
    <row r="326" spans="1:26">
      <c r="A326" s="3" t="str">
        <f t="shared" si="48"/>
        <v/>
      </c>
      <c r="B326" s="12" t="str">
        <f t="shared" si="49"/>
        <v/>
      </c>
      <c r="C326" s="95" t="str">
        <f t="shared" si="50"/>
        <v/>
      </c>
      <c r="D326" s="95" t="str">
        <f t="shared" si="51"/>
        <v/>
      </c>
      <c r="E326" s="95" t="str">
        <f t="shared" si="52"/>
        <v/>
      </c>
      <c r="F326" s="95" t="str">
        <f>IF(A326&lt;&gt;"",SUM($E$10:E326),"")</f>
        <v/>
      </c>
      <c r="G326" s="95" t="str">
        <f t="shared" si="53"/>
        <v/>
      </c>
      <c r="T326" s="3" t="str">
        <f t="shared" si="54"/>
        <v/>
      </c>
      <c r="U326" s="12" t="str">
        <f t="shared" si="55"/>
        <v/>
      </c>
      <c r="V326" s="95" t="str">
        <f t="shared" si="56"/>
        <v/>
      </c>
      <c r="W326" s="95" t="str">
        <f t="shared" si="57"/>
        <v/>
      </c>
      <c r="X326" s="95" t="str">
        <f t="shared" si="58"/>
        <v/>
      </c>
      <c r="Y326" s="95" t="str">
        <f>IF(T326&lt;&gt;"",SUM($X$10:X326),"")</f>
        <v/>
      </c>
      <c r="Z326" s="95" t="str">
        <f t="shared" si="59"/>
        <v/>
      </c>
    </row>
    <row r="327" spans="1:26">
      <c r="A327" s="3" t="str">
        <f t="shared" si="48"/>
        <v/>
      </c>
      <c r="B327" s="12" t="str">
        <f t="shared" si="49"/>
        <v/>
      </c>
      <c r="C327" s="95" t="str">
        <f t="shared" si="50"/>
        <v/>
      </c>
      <c r="D327" s="95" t="str">
        <f t="shared" si="51"/>
        <v/>
      </c>
      <c r="E327" s="95" t="str">
        <f t="shared" si="52"/>
        <v/>
      </c>
      <c r="F327" s="95" t="str">
        <f>IF(A327&lt;&gt;"",SUM($E$10:E327),"")</f>
        <v/>
      </c>
      <c r="G327" s="95" t="str">
        <f t="shared" si="53"/>
        <v/>
      </c>
      <c r="T327" s="3" t="str">
        <f t="shared" si="54"/>
        <v/>
      </c>
      <c r="U327" s="12" t="str">
        <f t="shared" si="55"/>
        <v/>
      </c>
      <c r="V327" s="95" t="str">
        <f t="shared" si="56"/>
        <v/>
      </c>
      <c r="W327" s="95" t="str">
        <f t="shared" si="57"/>
        <v/>
      </c>
      <c r="X327" s="95" t="str">
        <f t="shared" si="58"/>
        <v/>
      </c>
      <c r="Y327" s="95" t="str">
        <f>IF(T327&lt;&gt;"",SUM($X$10:X327),"")</f>
        <v/>
      </c>
      <c r="Z327" s="95" t="str">
        <f t="shared" si="59"/>
        <v/>
      </c>
    </row>
    <row r="328" spans="1:26">
      <c r="A328" s="3" t="str">
        <f t="shared" si="48"/>
        <v/>
      </c>
      <c r="B328" s="12" t="str">
        <f t="shared" si="49"/>
        <v/>
      </c>
      <c r="C328" s="95" t="str">
        <f t="shared" si="50"/>
        <v/>
      </c>
      <c r="D328" s="95" t="str">
        <f t="shared" si="51"/>
        <v/>
      </c>
      <c r="E328" s="95" t="str">
        <f t="shared" si="52"/>
        <v/>
      </c>
      <c r="F328" s="95" t="str">
        <f>IF(A328&lt;&gt;"",SUM($E$10:E328),"")</f>
        <v/>
      </c>
      <c r="G328" s="95" t="str">
        <f t="shared" si="53"/>
        <v/>
      </c>
      <c r="T328" s="3" t="str">
        <f t="shared" si="54"/>
        <v/>
      </c>
      <c r="U328" s="12" t="str">
        <f t="shared" si="55"/>
        <v/>
      </c>
      <c r="V328" s="95" t="str">
        <f t="shared" si="56"/>
        <v/>
      </c>
      <c r="W328" s="95" t="str">
        <f t="shared" si="57"/>
        <v/>
      </c>
      <c r="X328" s="95" t="str">
        <f t="shared" si="58"/>
        <v/>
      </c>
      <c r="Y328" s="95" t="str">
        <f>IF(T328&lt;&gt;"",SUM($X$10:X328),"")</f>
        <v/>
      </c>
      <c r="Z328" s="95" t="str">
        <f t="shared" si="59"/>
        <v/>
      </c>
    </row>
    <row r="329" spans="1:26">
      <c r="A329" s="3" t="str">
        <f t="shared" si="48"/>
        <v/>
      </c>
      <c r="B329" s="12" t="str">
        <f t="shared" si="49"/>
        <v/>
      </c>
      <c r="C329" s="95" t="str">
        <f t="shared" si="50"/>
        <v/>
      </c>
      <c r="D329" s="95" t="str">
        <f t="shared" si="51"/>
        <v/>
      </c>
      <c r="E329" s="95" t="str">
        <f t="shared" si="52"/>
        <v/>
      </c>
      <c r="F329" s="95" t="str">
        <f>IF(A329&lt;&gt;"",SUM($E$10:E329),"")</f>
        <v/>
      </c>
      <c r="G329" s="95" t="str">
        <f t="shared" si="53"/>
        <v/>
      </c>
      <c r="T329" s="3" t="str">
        <f t="shared" si="54"/>
        <v/>
      </c>
      <c r="U329" s="12" t="str">
        <f t="shared" si="55"/>
        <v/>
      </c>
      <c r="V329" s="95" t="str">
        <f t="shared" si="56"/>
        <v/>
      </c>
      <c r="W329" s="95" t="str">
        <f t="shared" si="57"/>
        <v/>
      </c>
      <c r="X329" s="95" t="str">
        <f t="shared" si="58"/>
        <v/>
      </c>
      <c r="Y329" s="95" t="str">
        <f>IF(T329&lt;&gt;"",SUM($X$10:X329),"")</f>
        <v/>
      </c>
      <c r="Z329" s="95" t="str">
        <f t="shared" si="59"/>
        <v/>
      </c>
    </row>
    <row r="330" spans="1:26">
      <c r="A330" s="3" t="str">
        <f t="shared" si="48"/>
        <v/>
      </c>
      <c r="B330" s="12" t="str">
        <f t="shared" si="49"/>
        <v/>
      </c>
      <c r="C330" s="95" t="str">
        <f t="shared" si="50"/>
        <v/>
      </c>
      <c r="D330" s="95" t="str">
        <f t="shared" si="51"/>
        <v/>
      </c>
      <c r="E330" s="95" t="str">
        <f t="shared" si="52"/>
        <v/>
      </c>
      <c r="F330" s="95" t="str">
        <f>IF(A330&lt;&gt;"",SUM($E$10:E330),"")</f>
        <v/>
      </c>
      <c r="G330" s="95" t="str">
        <f t="shared" si="53"/>
        <v/>
      </c>
      <c r="T330" s="3" t="str">
        <f t="shared" si="54"/>
        <v/>
      </c>
      <c r="U330" s="12" t="str">
        <f t="shared" si="55"/>
        <v/>
      </c>
      <c r="V330" s="95" t="str">
        <f t="shared" si="56"/>
        <v/>
      </c>
      <c r="W330" s="95" t="str">
        <f t="shared" si="57"/>
        <v/>
      </c>
      <c r="X330" s="95" t="str">
        <f t="shared" si="58"/>
        <v/>
      </c>
      <c r="Y330" s="95" t="str">
        <f>IF(T330&lt;&gt;"",SUM($X$10:X330),"")</f>
        <v/>
      </c>
      <c r="Z330" s="95" t="str">
        <f t="shared" si="59"/>
        <v/>
      </c>
    </row>
    <row r="331" spans="1:26">
      <c r="A331" s="3" t="str">
        <f t="shared" si="48"/>
        <v/>
      </c>
      <c r="B331" s="12" t="str">
        <f t="shared" si="49"/>
        <v/>
      </c>
      <c r="C331" s="95" t="str">
        <f t="shared" si="50"/>
        <v/>
      </c>
      <c r="D331" s="95" t="str">
        <f t="shared" si="51"/>
        <v/>
      </c>
      <c r="E331" s="95" t="str">
        <f t="shared" si="52"/>
        <v/>
      </c>
      <c r="F331" s="95" t="str">
        <f>IF(A331&lt;&gt;"",SUM($E$10:E331),"")</f>
        <v/>
      </c>
      <c r="G331" s="95" t="str">
        <f t="shared" si="53"/>
        <v/>
      </c>
      <c r="T331" s="3" t="str">
        <f t="shared" si="54"/>
        <v/>
      </c>
      <c r="U331" s="12" t="str">
        <f t="shared" si="55"/>
        <v/>
      </c>
      <c r="V331" s="95" t="str">
        <f t="shared" si="56"/>
        <v/>
      </c>
      <c r="W331" s="95" t="str">
        <f t="shared" si="57"/>
        <v/>
      </c>
      <c r="X331" s="95" t="str">
        <f t="shared" si="58"/>
        <v/>
      </c>
      <c r="Y331" s="95" t="str">
        <f>IF(T331&lt;&gt;"",SUM($X$10:X331),"")</f>
        <v/>
      </c>
      <c r="Z331" s="95" t="str">
        <f t="shared" si="59"/>
        <v/>
      </c>
    </row>
    <row r="332" spans="1:26">
      <c r="A332" s="3" t="str">
        <f t="shared" ref="A332:A395" si="60">IF(A331&lt;$G$4,A331+1,"")</f>
        <v/>
      </c>
      <c r="B332" s="12" t="str">
        <f t="shared" ref="B332:B395" si="61">IF(A332&lt;&gt;"",EDATE($C$7,A332*12/$G$3),"")</f>
        <v/>
      </c>
      <c r="C332" s="95" t="str">
        <f t="shared" ref="C332:C395" si="62">IF(A332&lt;&gt;"",D332+E332,"")</f>
        <v/>
      </c>
      <c r="D332" s="95" t="str">
        <f t="shared" ref="D332:D395" si="63">IF(A332&lt;&gt;"",G331*$G$5,"")</f>
        <v/>
      </c>
      <c r="E332" s="95" t="str">
        <f t="shared" ref="E332:E395" si="64">IF(A332&lt;&gt;"",$G$6,"")</f>
        <v/>
      </c>
      <c r="F332" s="95" t="str">
        <f>IF(A332&lt;&gt;"",SUM($E$10:E332),"")</f>
        <v/>
      </c>
      <c r="G332" s="95" t="str">
        <f t="shared" ref="G332:G395" si="65">IF(A332&lt;&gt;"",G331-E332,"")</f>
        <v/>
      </c>
      <c r="T332" s="3" t="str">
        <f t="shared" ref="T332:T395" si="66">IF(T331&lt;$G$4,T331+1,"")</f>
        <v/>
      </c>
      <c r="U332" s="12" t="str">
        <f t="shared" ref="U332:U395" si="67">IF(T332&lt;&gt;"",EDATE($C$7,T332*12/$G$3),"")</f>
        <v/>
      </c>
      <c r="V332" s="95" t="str">
        <f t="shared" ref="V332:V395" si="68">IF(T332&lt;&gt;"",C332,"")</f>
        <v/>
      </c>
      <c r="W332" s="95" t="str">
        <f t="shared" ref="W332:W395" si="69">IF(T332&lt;&gt;"",Z331*$Z$5,"")</f>
        <v/>
      </c>
      <c r="X332" s="95" t="str">
        <f t="shared" ref="X332:X395" si="70">IF(T332&lt;&gt;"",V332-W332,"")</f>
        <v/>
      </c>
      <c r="Y332" s="95" t="str">
        <f>IF(T332&lt;&gt;"",SUM($X$10:X332),"")</f>
        <v/>
      </c>
      <c r="Z332" s="95" t="str">
        <f t="shared" ref="Z332:Z395" si="71">IF(T332&lt;&gt;"",Z331-X332,"")</f>
        <v/>
      </c>
    </row>
    <row r="333" spans="1:26">
      <c r="A333" s="3" t="str">
        <f t="shared" si="60"/>
        <v/>
      </c>
      <c r="B333" s="12" t="str">
        <f t="shared" si="61"/>
        <v/>
      </c>
      <c r="C333" s="95" t="str">
        <f t="shared" si="62"/>
        <v/>
      </c>
      <c r="D333" s="95" t="str">
        <f t="shared" si="63"/>
        <v/>
      </c>
      <c r="E333" s="95" t="str">
        <f t="shared" si="64"/>
        <v/>
      </c>
      <c r="F333" s="95" t="str">
        <f>IF(A333&lt;&gt;"",SUM($E$10:E333),"")</f>
        <v/>
      </c>
      <c r="G333" s="95" t="str">
        <f t="shared" si="65"/>
        <v/>
      </c>
      <c r="T333" s="3" t="str">
        <f t="shared" si="66"/>
        <v/>
      </c>
      <c r="U333" s="12" t="str">
        <f t="shared" si="67"/>
        <v/>
      </c>
      <c r="V333" s="95" t="str">
        <f t="shared" si="68"/>
        <v/>
      </c>
      <c r="W333" s="95" t="str">
        <f t="shared" si="69"/>
        <v/>
      </c>
      <c r="X333" s="95" t="str">
        <f t="shared" si="70"/>
        <v/>
      </c>
      <c r="Y333" s="95" t="str">
        <f>IF(T333&lt;&gt;"",SUM($X$10:X333),"")</f>
        <v/>
      </c>
      <c r="Z333" s="95" t="str">
        <f t="shared" si="71"/>
        <v/>
      </c>
    </row>
    <row r="334" spans="1:26">
      <c r="A334" s="3" t="str">
        <f t="shared" si="60"/>
        <v/>
      </c>
      <c r="B334" s="12" t="str">
        <f t="shared" si="61"/>
        <v/>
      </c>
      <c r="C334" s="95" t="str">
        <f t="shared" si="62"/>
        <v/>
      </c>
      <c r="D334" s="95" t="str">
        <f t="shared" si="63"/>
        <v/>
      </c>
      <c r="E334" s="95" t="str">
        <f t="shared" si="64"/>
        <v/>
      </c>
      <c r="F334" s="95" t="str">
        <f>IF(A334&lt;&gt;"",SUM($E$10:E334),"")</f>
        <v/>
      </c>
      <c r="G334" s="95" t="str">
        <f t="shared" si="65"/>
        <v/>
      </c>
      <c r="T334" s="3" t="str">
        <f t="shared" si="66"/>
        <v/>
      </c>
      <c r="U334" s="12" t="str">
        <f t="shared" si="67"/>
        <v/>
      </c>
      <c r="V334" s="95" t="str">
        <f t="shared" si="68"/>
        <v/>
      </c>
      <c r="W334" s="95" t="str">
        <f t="shared" si="69"/>
        <v/>
      </c>
      <c r="X334" s="95" t="str">
        <f t="shared" si="70"/>
        <v/>
      </c>
      <c r="Y334" s="95" t="str">
        <f>IF(T334&lt;&gt;"",SUM($X$10:X334),"")</f>
        <v/>
      </c>
      <c r="Z334" s="95" t="str">
        <f t="shared" si="71"/>
        <v/>
      </c>
    </row>
    <row r="335" spans="1:26">
      <c r="A335" s="3" t="str">
        <f t="shared" si="60"/>
        <v/>
      </c>
      <c r="B335" s="12" t="str">
        <f t="shared" si="61"/>
        <v/>
      </c>
      <c r="C335" s="95" t="str">
        <f t="shared" si="62"/>
        <v/>
      </c>
      <c r="D335" s="95" t="str">
        <f t="shared" si="63"/>
        <v/>
      </c>
      <c r="E335" s="95" t="str">
        <f t="shared" si="64"/>
        <v/>
      </c>
      <c r="F335" s="95" t="str">
        <f>IF(A335&lt;&gt;"",SUM($E$10:E335),"")</f>
        <v/>
      </c>
      <c r="G335" s="95" t="str">
        <f t="shared" si="65"/>
        <v/>
      </c>
      <c r="T335" s="3" t="str">
        <f t="shared" si="66"/>
        <v/>
      </c>
      <c r="U335" s="12" t="str">
        <f t="shared" si="67"/>
        <v/>
      </c>
      <c r="V335" s="95" t="str">
        <f t="shared" si="68"/>
        <v/>
      </c>
      <c r="W335" s="95" t="str">
        <f t="shared" si="69"/>
        <v/>
      </c>
      <c r="X335" s="95" t="str">
        <f t="shared" si="70"/>
        <v/>
      </c>
      <c r="Y335" s="95" t="str">
        <f>IF(T335&lt;&gt;"",SUM($X$10:X335),"")</f>
        <v/>
      </c>
      <c r="Z335" s="95" t="str">
        <f t="shared" si="71"/>
        <v/>
      </c>
    </row>
    <row r="336" spans="1:26">
      <c r="A336" s="3" t="str">
        <f t="shared" si="60"/>
        <v/>
      </c>
      <c r="B336" s="12" t="str">
        <f t="shared" si="61"/>
        <v/>
      </c>
      <c r="C336" s="95" t="str">
        <f t="shared" si="62"/>
        <v/>
      </c>
      <c r="D336" s="95" t="str">
        <f t="shared" si="63"/>
        <v/>
      </c>
      <c r="E336" s="95" t="str">
        <f t="shared" si="64"/>
        <v/>
      </c>
      <c r="F336" s="95" t="str">
        <f>IF(A336&lt;&gt;"",SUM($E$10:E336),"")</f>
        <v/>
      </c>
      <c r="G336" s="95" t="str">
        <f t="shared" si="65"/>
        <v/>
      </c>
      <c r="T336" s="3" t="str">
        <f t="shared" si="66"/>
        <v/>
      </c>
      <c r="U336" s="12" t="str">
        <f t="shared" si="67"/>
        <v/>
      </c>
      <c r="V336" s="95" t="str">
        <f t="shared" si="68"/>
        <v/>
      </c>
      <c r="W336" s="95" t="str">
        <f t="shared" si="69"/>
        <v/>
      </c>
      <c r="X336" s="95" t="str">
        <f t="shared" si="70"/>
        <v/>
      </c>
      <c r="Y336" s="95" t="str">
        <f>IF(T336&lt;&gt;"",SUM($X$10:X336),"")</f>
        <v/>
      </c>
      <c r="Z336" s="95" t="str">
        <f t="shared" si="71"/>
        <v/>
      </c>
    </row>
    <row r="337" spans="1:26">
      <c r="A337" s="3" t="str">
        <f t="shared" si="60"/>
        <v/>
      </c>
      <c r="B337" s="12" t="str">
        <f t="shared" si="61"/>
        <v/>
      </c>
      <c r="C337" s="95" t="str">
        <f t="shared" si="62"/>
        <v/>
      </c>
      <c r="D337" s="95" t="str">
        <f t="shared" si="63"/>
        <v/>
      </c>
      <c r="E337" s="95" t="str">
        <f t="shared" si="64"/>
        <v/>
      </c>
      <c r="F337" s="95" t="str">
        <f>IF(A337&lt;&gt;"",SUM($E$10:E337),"")</f>
        <v/>
      </c>
      <c r="G337" s="95" t="str">
        <f t="shared" si="65"/>
        <v/>
      </c>
      <c r="T337" s="3" t="str">
        <f t="shared" si="66"/>
        <v/>
      </c>
      <c r="U337" s="12" t="str">
        <f t="shared" si="67"/>
        <v/>
      </c>
      <c r="V337" s="95" t="str">
        <f t="shared" si="68"/>
        <v/>
      </c>
      <c r="W337" s="95" t="str">
        <f t="shared" si="69"/>
        <v/>
      </c>
      <c r="X337" s="95" t="str">
        <f t="shared" si="70"/>
        <v/>
      </c>
      <c r="Y337" s="95" t="str">
        <f>IF(T337&lt;&gt;"",SUM($X$10:X337),"")</f>
        <v/>
      </c>
      <c r="Z337" s="95" t="str">
        <f t="shared" si="71"/>
        <v/>
      </c>
    </row>
    <row r="338" spans="1:26">
      <c r="A338" s="3" t="str">
        <f t="shared" si="60"/>
        <v/>
      </c>
      <c r="B338" s="12" t="str">
        <f t="shared" si="61"/>
        <v/>
      </c>
      <c r="C338" s="95" t="str">
        <f t="shared" si="62"/>
        <v/>
      </c>
      <c r="D338" s="95" t="str">
        <f t="shared" si="63"/>
        <v/>
      </c>
      <c r="E338" s="95" t="str">
        <f t="shared" si="64"/>
        <v/>
      </c>
      <c r="F338" s="95" t="str">
        <f>IF(A338&lt;&gt;"",SUM($E$10:E338),"")</f>
        <v/>
      </c>
      <c r="G338" s="95" t="str">
        <f t="shared" si="65"/>
        <v/>
      </c>
      <c r="T338" s="3" t="str">
        <f t="shared" si="66"/>
        <v/>
      </c>
      <c r="U338" s="12" t="str">
        <f t="shared" si="67"/>
        <v/>
      </c>
      <c r="V338" s="95" t="str">
        <f t="shared" si="68"/>
        <v/>
      </c>
      <c r="W338" s="95" t="str">
        <f t="shared" si="69"/>
        <v/>
      </c>
      <c r="X338" s="95" t="str">
        <f t="shared" si="70"/>
        <v/>
      </c>
      <c r="Y338" s="95" t="str">
        <f>IF(T338&lt;&gt;"",SUM($X$10:X338),"")</f>
        <v/>
      </c>
      <c r="Z338" s="95" t="str">
        <f t="shared" si="71"/>
        <v/>
      </c>
    </row>
    <row r="339" spans="1:26">
      <c r="A339" s="3" t="str">
        <f t="shared" si="60"/>
        <v/>
      </c>
      <c r="B339" s="12" t="str">
        <f t="shared" si="61"/>
        <v/>
      </c>
      <c r="C339" s="95" t="str">
        <f t="shared" si="62"/>
        <v/>
      </c>
      <c r="D339" s="95" t="str">
        <f t="shared" si="63"/>
        <v/>
      </c>
      <c r="E339" s="95" t="str">
        <f t="shared" si="64"/>
        <v/>
      </c>
      <c r="F339" s="95" t="str">
        <f>IF(A339&lt;&gt;"",SUM($E$10:E339),"")</f>
        <v/>
      </c>
      <c r="G339" s="95" t="str">
        <f t="shared" si="65"/>
        <v/>
      </c>
      <c r="T339" s="3" t="str">
        <f t="shared" si="66"/>
        <v/>
      </c>
      <c r="U339" s="12" t="str">
        <f t="shared" si="67"/>
        <v/>
      </c>
      <c r="V339" s="95" t="str">
        <f t="shared" si="68"/>
        <v/>
      </c>
      <c r="W339" s="95" t="str">
        <f t="shared" si="69"/>
        <v/>
      </c>
      <c r="X339" s="95" t="str">
        <f t="shared" si="70"/>
        <v/>
      </c>
      <c r="Y339" s="95" t="str">
        <f>IF(T339&lt;&gt;"",SUM($X$10:X339),"")</f>
        <v/>
      </c>
      <c r="Z339" s="95" t="str">
        <f t="shared" si="71"/>
        <v/>
      </c>
    </row>
    <row r="340" spans="1:26">
      <c r="A340" s="3" t="str">
        <f t="shared" si="60"/>
        <v/>
      </c>
      <c r="B340" s="12" t="str">
        <f t="shared" si="61"/>
        <v/>
      </c>
      <c r="C340" s="95" t="str">
        <f t="shared" si="62"/>
        <v/>
      </c>
      <c r="D340" s="95" t="str">
        <f t="shared" si="63"/>
        <v/>
      </c>
      <c r="E340" s="95" t="str">
        <f t="shared" si="64"/>
        <v/>
      </c>
      <c r="F340" s="95" t="str">
        <f>IF(A340&lt;&gt;"",SUM($E$10:E340),"")</f>
        <v/>
      </c>
      <c r="G340" s="95" t="str">
        <f t="shared" si="65"/>
        <v/>
      </c>
      <c r="T340" s="3" t="str">
        <f t="shared" si="66"/>
        <v/>
      </c>
      <c r="U340" s="12" t="str">
        <f t="shared" si="67"/>
        <v/>
      </c>
      <c r="V340" s="95" t="str">
        <f t="shared" si="68"/>
        <v/>
      </c>
      <c r="W340" s="95" t="str">
        <f t="shared" si="69"/>
        <v/>
      </c>
      <c r="X340" s="95" t="str">
        <f t="shared" si="70"/>
        <v/>
      </c>
      <c r="Y340" s="95" t="str">
        <f>IF(T340&lt;&gt;"",SUM($X$10:X340),"")</f>
        <v/>
      </c>
      <c r="Z340" s="95" t="str">
        <f t="shared" si="71"/>
        <v/>
      </c>
    </row>
    <row r="341" spans="1:26">
      <c r="A341" s="3" t="str">
        <f t="shared" si="60"/>
        <v/>
      </c>
      <c r="B341" s="12" t="str">
        <f t="shared" si="61"/>
        <v/>
      </c>
      <c r="C341" s="95" t="str">
        <f t="shared" si="62"/>
        <v/>
      </c>
      <c r="D341" s="95" t="str">
        <f t="shared" si="63"/>
        <v/>
      </c>
      <c r="E341" s="95" t="str">
        <f t="shared" si="64"/>
        <v/>
      </c>
      <c r="F341" s="95" t="str">
        <f>IF(A341&lt;&gt;"",SUM($E$10:E341),"")</f>
        <v/>
      </c>
      <c r="G341" s="95" t="str">
        <f t="shared" si="65"/>
        <v/>
      </c>
      <c r="T341" s="3" t="str">
        <f t="shared" si="66"/>
        <v/>
      </c>
      <c r="U341" s="12" t="str">
        <f t="shared" si="67"/>
        <v/>
      </c>
      <c r="V341" s="95" t="str">
        <f t="shared" si="68"/>
        <v/>
      </c>
      <c r="W341" s="95" t="str">
        <f t="shared" si="69"/>
        <v/>
      </c>
      <c r="X341" s="95" t="str">
        <f t="shared" si="70"/>
        <v/>
      </c>
      <c r="Y341" s="95" t="str">
        <f>IF(T341&lt;&gt;"",SUM($X$10:X341),"")</f>
        <v/>
      </c>
      <c r="Z341" s="95" t="str">
        <f t="shared" si="71"/>
        <v/>
      </c>
    </row>
    <row r="342" spans="1:26">
      <c r="A342" s="3" t="str">
        <f t="shared" si="60"/>
        <v/>
      </c>
      <c r="B342" s="12" t="str">
        <f t="shared" si="61"/>
        <v/>
      </c>
      <c r="C342" s="95" t="str">
        <f t="shared" si="62"/>
        <v/>
      </c>
      <c r="D342" s="95" t="str">
        <f t="shared" si="63"/>
        <v/>
      </c>
      <c r="E342" s="95" t="str">
        <f t="shared" si="64"/>
        <v/>
      </c>
      <c r="F342" s="95" t="str">
        <f>IF(A342&lt;&gt;"",SUM($E$10:E342),"")</f>
        <v/>
      </c>
      <c r="G342" s="95" t="str">
        <f t="shared" si="65"/>
        <v/>
      </c>
      <c r="T342" s="3" t="str">
        <f t="shared" si="66"/>
        <v/>
      </c>
      <c r="U342" s="12" t="str">
        <f t="shared" si="67"/>
        <v/>
      </c>
      <c r="V342" s="95" t="str">
        <f t="shared" si="68"/>
        <v/>
      </c>
      <c r="W342" s="95" t="str">
        <f t="shared" si="69"/>
        <v/>
      </c>
      <c r="X342" s="95" t="str">
        <f t="shared" si="70"/>
        <v/>
      </c>
      <c r="Y342" s="95" t="str">
        <f>IF(T342&lt;&gt;"",SUM($X$10:X342),"")</f>
        <v/>
      </c>
      <c r="Z342" s="95" t="str">
        <f t="shared" si="71"/>
        <v/>
      </c>
    </row>
    <row r="343" spans="1:26">
      <c r="A343" s="3" t="str">
        <f t="shared" si="60"/>
        <v/>
      </c>
      <c r="B343" s="12" t="str">
        <f t="shared" si="61"/>
        <v/>
      </c>
      <c r="C343" s="95" t="str">
        <f t="shared" si="62"/>
        <v/>
      </c>
      <c r="D343" s="95" t="str">
        <f t="shared" si="63"/>
        <v/>
      </c>
      <c r="E343" s="95" t="str">
        <f t="shared" si="64"/>
        <v/>
      </c>
      <c r="F343" s="95" t="str">
        <f>IF(A343&lt;&gt;"",SUM($E$10:E343),"")</f>
        <v/>
      </c>
      <c r="G343" s="95" t="str">
        <f t="shared" si="65"/>
        <v/>
      </c>
      <c r="T343" s="3" t="str">
        <f t="shared" si="66"/>
        <v/>
      </c>
      <c r="U343" s="12" t="str">
        <f t="shared" si="67"/>
        <v/>
      </c>
      <c r="V343" s="95" t="str">
        <f t="shared" si="68"/>
        <v/>
      </c>
      <c r="W343" s="95" t="str">
        <f t="shared" si="69"/>
        <v/>
      </c>
      <c r="X343" s="95" t="str">
        <f t="shared" si="70"/>
        <v/>
      </c>
      <c r="Y343" s="95" t="str">
        <f>IF(T343&lt;&gt;"",SUM($X$10:X343),"")</f>
        <v/>
      </c>
      <c r="Z343" s="95" t="str">
        <f t="shared" si="71"/>
        <v/>
      </c>
    </row>
    <row r="344" spans="1:26">
      <c r="A344" s="3" t="str">
        <f t="shared" si="60"/>
        <v/>
      </c>
      <c r="B344" s="12" t="str">
        <f t="shared" si="61"/>
        <v/>
      </c>
      <c r="C344" s="95" t="str">
        <f t="shared" si="62"/>
        <v/>
      </c>
      <c r="D344" s="95" t="str">
        <f t="shared" si="63"/>
        <v/>
      </c>
      <c r="E344" s="95" t="str">
        <f t="shared" si="64"/>
        <v/>
      </c>
      <c r="F344" s="95" t="str">
        <f>IF(A344&lt;&gt;"",SUM($E$10:E344),"")</f>
        <v/>
      </c>
      <c r="G344" s="95" t="str">
        <f t="shared" si="65"/>
        <v/>
      </c>
      <c r="T344" s="3" t="str">
        <f t="shared" si="66"/>
        <v/>
      </c>
      <c r="U344" s="12" t="str">
        <f t="shared" si="67"/>
        <v/>
      </c>
      <c r="V344" s="95" t="str">
        <f t="shared" si="68"/>
        <v/>
      </c>
      <c r="W344" s="95" t="str">
        <f t="shared" si="69"/>
        <v/>
      </c>
      <c r="X344" s="95" t="str">
        <f t="shared" si="70"/>
        <v/>
      </c>
      <c r="Y344" s="95" t="str">
        <f>IF(T344&lt;&gt;"",SUM($X$10:X344),"")</f>
        <v/>
      </c>
      <c r="Z344" s="95" t="str">
        <f t="shared" si="71"/>
        <v/>
      </c>
    </row>
    <row r="345" spans="1:26">
      <c r="A345" s="3" t="str">
        <f t="shared" si="60"/>
        <v/>
      </c>
      <c r="B345" s="12" t="str">
        <f t="shared" si="61"/>
        <v/>
      </c>
      <c r="C345" s="95" t="str">
        <f t="shared" si="62"/>
        <v/>
      </c>
      <c r="D345" s="95" t="str">
        <f t="shared" si="63"/>
        <v/>
      </c>
      <c r="E345" s="95" t="str">
        <f t="shared" si="64"/>
        <v/>
      </c>
      <c r="F345" s="95" t="str">
        <f>IF(A345&lt;&gt;"",SUM($E$10:E345),"")</f>
        <v/>
      </c>
      <c r="G345" s="95" t="str">
        <f t="shared" si="65"/>
        <v/>
      </c>
      <c r="T345" s="3" t="str">
        <f t="shared" si="66"/>
        <v/>
      </c>
      <c r="U345" s="12" t="str">
        <f t="shared" si="67"/>
        <v/>
      </c>
      <c r="V345" s="95" t="str">
        <f t="shared" si="68"/>
        <v/>
      </c>
      <c r="W345" s="95" t="str">
        <f t="shared" si="69"/>
        <v/>
      </c>
      <c r="X345" s="95" t="str">
        <f t="shared" si="70"/>
        <v/>
      </c>
      <c r="Y345" s="95" t="str">
        <f>IF(T345&lt;&gt;"",SUM($X$10:X345),"")</f>
        <v/>
      </c>
      <c r="Z345" s="95" t="str">
        <f t="shared" si="71"/>
        <v/>
      </c>
    </row>
    <row r="346" spans="1:26">
      <c r="A346" s="3" t="str">
        <f t="shared" si="60"/>
        <v/>
      </c>
      <c r="B346" s="12" t="str">
        <f t="shared" si="61"/>
        <v/>
      </c>
      <c r="C346" s="95" t="str">
        <f t="shared" si="62"/>
        <v/>
      </c>
      <c r="D346" s="95" t="str">
        <f t="shared" si="63"/>
        <v/>
      </c>
      <c r="E346" s="95" t="str">
        <f t="shared" si="64"/>
        <v/>
      </c>
      <c r="F346" s="95" t="str">
        <f>IF(A346&lt;&gt;"",SUM($E$10:E346),"")</f>
        <v/>
      </c>
      <c r="G346" s="95" t="str">
        <f t="shared" si="65"/>
        <v/>
      </c>
      <c r="T346" s="3" t="str">
        <f t="shared" si="66"/>
        <v/>
      </c>
      <c r="U346" s="12" t="str">
        <f t="shared" si="67"/>
        <v/>
      </c>
      <c r="V346" s="95" t="str">
        <f t="shared" si="68"/>
        <v/>
      </c>
      <c r="W346" s="95" t="str">
        <f t="shared" si="69"/>
        <v/>
      </c>
      <c r="X346" s="95" t="str">
        <f t="shared" si="70"/>
        <v/>
      </c>
      <c r="Y346" s="95" t="str">
        <f>IF(T346&lt;&gt;"",SUM($X$10:X346),"")</f>
        <v/>
      </c>
      <c r="Z346" s="95" t="str">
        <f t="shared" si="71"/>
        <v/>
      </c>
    </row>
    <row r="347" spans="1:26">
      <c r="A347" s="3" t="str">
        <f t="shared" si="60"/>
        <v/>
      </c>
      <c r="B347" s="12" t="str">
        <f t="shared" si="61"/>
        <v/>
      </c>
      <c r="C347" s="95" t="str">
        <f t="shared" si="62"/>
        <v/>
      </c>
      <c r="D347" s="95" t="str">
        <f t="shared" si="63"/>
        <v/>
      </c>
      <c r="E347" s="95" t="str">
        <f t="shared" si="64"/>
        <v/>
      </c>
      <c r="F347" s="95" t="str">
        <f>IF(A347&lt;&gt;"",SUM($E$10:E347),"")</f>
        <v/>
      </c>
      <c r="G347" s="95" t="str">
        <f t="shared" si="65"/>
        <v/>
      </c>
      <c r="T347" s="3" t="str">
        <f t="shared" si="66"/>
        <v/>
      </c>
      <c r="U347" s="12" t="str">
        <f t="shared" si="67"/>
        <v/>
      </c>
      <c r="V347" s="95" t="str">
        <f t="shared" si="68"/>
        <v/>
      </c>
      <c r="W347" s="95" t="str">
        <f t="shared" si="69"/>
        <v/>
      </c>
      <c r="X347" s="95" t="str">
        <f t="shared" si="70"/>
        <v/>
      </c>
      <c r="Y347" s="95" t="str">
        <f>IF(T347&lt;&gt;"",SUM($X$10:X347),"")</f>
        <v/>
      </c>
      <c r="Z347" s="95" t="str">
        <f t="shared" si="71"/>
        <v/>
      </c>
    </row>
    <row r="348" spans="1:26">
      <c r="A348" s="3" t="str">
        <f t="shared" si="60"/>
        <v/>
      </c>
      <c r="B348" s="12" t="str">
        <f t="shared" si="61"/>
        <v/>
      </c>
      <c r="C348" s="95" t="str">
        <f t="shared" si="62"/>
        <v/>
      </c>
      <c r="D348" s="95" t="str">
        <f t="shared" si="63"/>
        <v/>
      </c>
      <c r="E348" s="95" t="str">
        <f t="shared" si="64"/>
        <v/>
      </c>
      <c r="F348" s="95" t="str">
        <f>IF(A348&lt;&gt;"",SUM($E$10:E348),"")</f>
        <v/>
      </c>
      <c r="G348" s="95" t="str">
        <f t="shared" si="65"/>
        <v/>
      </c>
      <c r="T348" s="3" t="str">
        <f t="shared" si="66"/>
        <v/>
      </c>
      <c r="U348" s="12" t="str">
        <f t="shared" si="67"/>
        <v/>
      </c>
      <c r="V348" s="95" t="str">
        <f t="shared" si="68"/>
        <v/>
      </c>
      <c r="W348" s="95" t="str">
        <f t="shared" si="69"/>
        <v/>
      </c>
      <c r="X348" s="95" t="str">
        <f t="shared" si="70"/>
        <v/>
      </c>
      <c r="Y348" s="95" t="str">
        <f>IF(T348&lt;&gt;"",SUM($X$10:X348),"")</f>
        <v/>
      </c>
      <c r="Z348" s="95" t="str">
        <f t="shared" si="71"/>
        <v/>
      </c>
    </row>
    <row r="349" spans="1:26">
      <c r="A349" s="3" t="str">
        <f t="shared" si="60"/>
        <v/>
      </c>
      <c r="B349" s="12" t="str">
        <f t="shared" si="61"/>
        <v/>
      </c>
      <c r="C349" s="95" t="str">
        <f t="shared" si="62"/>
        <v/>
      </c>
      <c r="D349" s="95" t="str">
        <f t="shared" si="63"/>
        <v/>
      </c>
      <c r="E349" s="95" t="str">
        <f t="shared" si="64"/>
        <v/>
      </c>
      <c r="F349" s="95" t="str">
        <f>IF(A349&lt;&gt;"",SUM($E$10:E349),"")</f>
        <v/>
      </c>
      <c r="G349" s="95" t="str">
        <f t="shared" si="65"/>
        <v/>
      </c>
      <c r="T349" s="3" t="str">
        <f t="shared" si="66"/>
        <v/>
      </c>
      <c r="U349" s="12" t="str">
        <f t="shared" si="67"/>
        <v/>
      </c>
      <c r="V349" s="95" t="str">
        <f t="shared" si="68"/>
        <v/>
      </c>
      <c r="W349" s="95" t="str">
        <f t="shared" si="69"/>
        <v/>
      </c>
      <c r="X349" s="95" t="str">
        <f t="shared" si="70"/>
        <v/>
      </c>
      <c r="Y349" s="95" t="str">
        <f>IF(T349&lt;&gt;"",SUM($X$10:X349),"")</f>
        <v/>
      </c>
      <c r="Z349" s="95" t="str">
        <f t="shared" si="71"/>
        <v/>
      </c>
    </row>
    <row r="350" spans="1:26">
      <c r="A350" s="3" t="str">
        <f t="shared" si="60"/>
        <v/>
      </c>
      <c r="B350" s="12" t="str">
        <f t="shared" si="61"/>
        <v/>
      </c>
      <c r="C350" s="95" t="str">
        <f t="shared" si="62"/>
        <v/>
      </c>
      <c r="D350" s="95" t="str">
        <f t="shared" si="63"/>
        <v/>
      </c>
      <c r="E350" s="95" t="str">
        <f t="shared" si="64"/>
        <v/>
      </c>
      <c r="F350" s="95" t="str">
        <f>IF(A350&lt;&gt;"",SUM($E$10:E350),"")</f>
        <v/>
      </c>
      <c r="G350" s="95" t="str">
        <f t="shared" si="65"/>
        <v/>
      </c>
      <c r="T350" s="3" t="str">
        <f t="shared" si="66"/>
        <v/>
      </c>
      <c r="U350" s="12" t="str">
        <f t="shared" si="67"/>
        <v/>
      </c>
      <c r="V350" s="95" t="str">
        <f t="shared" si="68"/>
        <v/>
      </c>
      <c r="W350" s="95" t="str">
        <f t="shared" si="69"/>
        <v/>
      </c>
      <c r="X350" s="95" t="str">
        <f t="shared" si="70"/>
        <v/>
      </c>
      <c r="Y350" s="95" t="str">
        <f>IF(T350&lt;&gt;"",SUM($X$10:X350),"")</f>
        <v/>
      </c>
      <c r="Z350" s="95" t="str">
        <f t="shared" si="71"/>
        <v/>
      </c>
    </row>
    <row r="351" spans="1:26">
      <c r="A351" s="3" t="str">
        <f t="shared" si="60"/>
        <v/>
      </c>
      <c r="B351" s="12" t="str">
        <f t="shared" si="61"/>
        <v/>
      </c>
      <c r="C351" s="95" t="str">
        <f t="shared" si="62"/>
        <v/>
      </c>
      <c r="D351" s="95" t="str">
        <f t="shared" si="63"/>
        <v/>
      </c>
      <c r="E351" s="95" t="str">
        <f t="shared" si="64"/>
        <v/>
      </c>
      <c r="F351" s="95" t="str">
        <f>IF(A351&lt;&gt;"",SUM($E$10:E351),"")</f>
        <v/>
      </c>
      <c r="G351" s="95" t="str">
        <f t="shared" si="65"/>
        <v/>
      </c>
      <c r="T351" s="3" t="str">
        <f t="shared" si="66"/>
        <v/>
      </c>
      <c r="U351" s="12" t="str">
        <f t="shared" si="67"/>
        <v/>
      </c>
      <c r="V351" s="95" t="str">
        <f t="shared" si="68"/>
        <v/>
      </c>
      <c r="W351" s="95" t="str">
        <f t="shared" si="69"/>
        <v/>
      </c>
      <c r="X351" s="95" t="str">
        <f t="shared" si="70"/>
        <v/>
      </c>
      <c r="Y351" s="95" t="str">
        <f>IF(T351&lt;&gt;"",SUM($X$10:X351),"")</f>
        <v/>
      </c>
      <c r="Z351" s="95" t="str">
        <f t="shared" si="71"/>
        <v/>
      </c>
    </row>
    <row r="352" spans="1:26">
      <c r="A352" s="3" t="str">
        <f t="shared" si="60"/>
        <v/>
      </c>
      <c r="B352" s="12" t="str">
        <f t="shared" si="61"/>
        <v/>
      </c>
      <c r="C352" s="95" t="str">
        <f t="shared" si="62"/>
        <v/>
      </c>
      <c r="D352" s="95" t="str">
        <f t="shared" si="63"/>
        <v/>
      </c>
      <c r="E352" s="95" t="str">
        <f t="shared" si="64"/>
        <v/>
      </c>
      <c r="F352" s="95" t="str">
        <f>IF(A352&lt;&gt;"",SUM($E$10:E352),"")</f>
        <v/>
      </c>
      <c r="G352" s="95" t="str">
        <f t="shared" si="65"/>
        <v/>
      </c>
      <c r="T352" s="3" t="str">
        <f t="shared" si="66"/>
        <v/>
      </c>
      <c r="U352" s="12" t="str">
        <f t="shared" si="67"/>
        <v/>
      </c>
      <c r="V352" s="95" t="str">
        <f t="shared" si="68"/>
        <v/>
      </c>
      <c r="W352" s="95" t="str">
        <f t="shared" si="69"/>
        <v/>
      </c>
      <c r="X352" s="95" t="str">
        <f t="shared" si="70"/>
        <v/>
      </c>
      <c r="Y352" s="95" t="str">
        <f>IF(T352&lt;&gt;"",SUM($X$10:X352),"")</f>
        <v/>
      </c>
      <c r="Z352" s="95" t="str">
        <f t="shared" si="71"/>
        <v/>
      </c>
    </row>
    <row r="353" spans="1:26">
      <c r="A353" s="3" t="str">
        <f t="shared" si="60"/>
        <v/>
      </c>
      <c r="B353" s="12" t="str">
        <f t="shared" si="61"/>
        <v/>
      </c>
      <c r="C353" s="95" t="str">
        <f t="shared" si="62"/>
        <v/>
      </c>
      <c r="D353" s="95" t="str">
        <f t="shared" si="63"/>
        <v/>
      </c>
      <c r="E353" s="95" t="str">
        <f t="shared" si="64"/>
        <v/>
      </c>
      <c r="F353" s="95" t="str">
        <f>IF(A353&lt;&gt;"",SUM($E$10:E353),"")</f>
        <v/>
      </c>
      <c r="G353" s="95" t="str">
        <f t="shared" si="65"/>
        <v/>
      </c>
      <c r="T353" s="3" t="str">
        <f t="shared" si="66"/>
        <v/>
      </c>
      <c r="U353" s="12" t="str">
        <f t="shared" si="67"/>
        <v/>
      </c>
      <c r="V353" s="95" t="str">
        <f t="shared" si="68"/>
        <v/>
      </c>
      <c r="W353" s="95" t="str">
        <f t="shared" si="69"/>
        <v/>
      </c>
      <c r="X353" s="95" t="str">
        <f t="shared" si="70"/>
        <v/>
      </c>
      <c r="Y353" s="95" t="str">
        <f>IF(T353&lt;&gt;"",SUM($X$10:X353),"")</f>
        <v/>
      </c>
      <c r="Z353" s="95" t="str">
        <f t="shared" si="71"/>
        <v/>
      </c>
    </row>
    <row r="354" spans="1:26">
      <c r="A354" s="3" t="str">
        <f t="shared" si="60"/>
        <v/>
      </c>
      <c r="B354" s="12" t="str">
        <f t="shared" si="61"/>
        <v/>
      </c>
      <c r="C354" s="95" t="str">
        <f t="shared" si="62"/>
        <v/>
      </c>
      <c r="D354" s="95" t="str">
        <f t="shared" si="63"/>
        <v/>
      </c>
      <c r="E354" s="95" t="str">
        <f t="shared" si="64"/>
        <v/>
      </c>
      <c r="F354" s="95" t="str">
        <f>IF(A354&lt;&gt;"",SUM($E$10:E354),"")</f>
        <v/>
      </c>
      <c r="G354" s="95" t="str">
        <f t="shared" si="65"/>
        <v/>
      </c>
      <c r="T354" s="3" t="str">
        <f t="shared" si="66"/>
        <v/>
      </c>
      <c r="U354" s="12" t="str">
        <f t="shared" si="67"/>
        <v/>
      </c>
      <c r="V354" s="95" t="str">
        <f t="shared" si="68"/>
        <v/>
      </c>
      <c r="W354" s="95" t="str">
        <f t="shared" si="69"/>
        <v/>
      </c>
      <c r="X354" s="95" t="str">
        <f t="shared" si="70"/>
        <v/>
      </c>
      <c r="Y354" s="95" t="str">
        <f>IF(T354&lt;&gt;"",SUM($X$10:X354),"")</f>
        <v/>
      </c>
      <c r="Z354" s="95" t="str">
        <f t="shared" si="71"/>
        <v/>
      </c>
    </row>
    <row r="355" spans="1:26">
      <c r="A355" s="3" t="str">
        <f t="shared" si="60"/>
        <v/>
      </c>
      <c r="B355" s="12" t="str">
        <f t="shared" si="61"/>
        <v/>
      </c>
      <c r="C355" s="95" t="str">
        <f t="shared" si="62"/>
        <v/>
      </c>
      <c r="D355" s="95" t="str">
        <f t="shared" si="63"/>
        <v/>
      </c>
      <c r="E355" s="95" t="str">
        <f t="shared" si="64"/>
        <v/>
      </c>
      <c r="F355" s="95" t="str">
        <f>IF(A355&lt;&gt;"",SUM($E$10:E355),"")</f>
        <v/>
      </c>
      <c r="G355" s="95" t="str">
        <f t="shared" si="65"/>
        <v/>
      </c>
      <c r="T355" s="3" t="str">
        <f t="shared" si="66"/>
        <v/>
      </c>
      <c r="U355" s="12" t="str">
        <f t="shared" si="67"/>
        <v/>
      </c>
      <c r="V355" s="95" t="str">
        <f t="shared" si="68"/>
        <v/>
      </c>
      <c r="W355" s="95" t="str">
        <f t="shared" si="69"/>
        <v/>
      </c>
      <c r="X355" s="95" t="str">
        <f t="shared" si="70"/>
        <v/>
      </c>
      <c r="Y355" s="95" t="str">
        <f>IF(T355&lt;&gt;"",SUM($X$10:X355),"")</f>
        <v/>
      </c>
      <c r="Z355" s="95" t="str">
        <f t="shared" si="71"/>
        <v/>
      </c>
    </row>
    <row r="356" spans="1:26">
      <c r="A356" s="3" t="str">
        <f t="shared" si="60"/>
        <v/>
      </c>
      <c r="B356" s="12" t="str">
        <f t="shared" si="61"/>
        <v/>
      </c>
      <c r="C356" s="95" t="str">
        <f t="shared" si="62"/>
        <v/>
      </c>
      <c r="D356" s="95" t="str">
        <f t="shared" si="63"/>
        <v/>
      </c>
      <c r="E356" s="95" t="str">
        <f t="shared" si="64"/>
        <v/>
      </c>
      <c r="F356" s="95" t="str">
        <f>IF(A356&lt;&gt;"",SUM($E$10:E356),"")</f>
        <v/>
      </c>
      <c r="G356" s="95" t="str">
        <f t="shared" si="65"/>
        <v/>
      </c>
      <c r="T356" s="3" t="str">
        <f t="shared" si="66"/>
        <v/>
      </c>
      <c r="U356" s="12" t="str">
        <f t="shared" si="67"/>
        <v/>
      </c>
      <c r="V356" s="95" t="str">
        <f t="shared" si="68"/>
        <v/>
      </c>
      <c r="W356" s="95" t="str">
        <f t="shared" si="69"/>
        <v/>
      </c>
      <c r="X356" s="95" t="str">
        <f t="shared" si="70"/>
        <v/>
      </c>
      <c r="Y356" s="95" t="str">
        <f>IF(T356&lt;&gt;"",SUM($X$10:X356),"")</f>
        <v/>
      </c>
      <c r="Z356" s="95" t="str">
        <f t="shared" si="71"/>
        <v/>
      </c>
    </row>
    <row r="357" spans="1:26">
      <c r="A357" s="3" t="str">
        <f t="shared" si="60"/>
        <v/>
      </c>
      <c r="B357" s="12" t="str">
        <f t="shared" si="61"/>
        <v/>
      </c>
      <c r="C357" s="95" t="str">
        <f t="shared" si="62"/>
        <v/>
      </c>
      <c r="D357" s="95" t="str">
        <f t="shared" si="63"/>
        <v/>
      </c>
      <c r="E357" s="95" t="str">
        <f t="shared" si="64"/>
        <v/>
      </c>
      <c r="F357" s="95" t="str">
        <f>IF(A357&lt;&gt;"",SUM($E$10:E357),"")</f>
        <v/>
      </c>
      <c r="G357" s="95" t="str">
        <f t="shared" si="65"/>
        <v/>
      </c>
      <c r="T357" s="3" t="str">
        <f t="shared" si="66"/>
        <v/>
      </c>
      <c r="U357" s="12" t="str">
        <f t="shared" si="67"/>
        <v/>
      </c>
      <c r="V357" s="95" t="str">
        <f t="shared" si="68"/>
        <v/>
      </c>
      <c r="W357" s="95" t="str">
        <f t="shared" si="69"/>
        <v/>
      </c>
      <c r="X357" s="95" t="str">
        <f t="shared" si="70"/>
        <v/>
      </c>
      <c r="Y357" s="95" t="str">
        <f>IF(T357&lt;&gt;"",SUM($X$10:X357),"")</f>
        <v/>
      </c>
      <c r="Z357" s="95" t="str">
        <f t="shared" si="71"/>
        <v/>
      </c>
    </row>
    <row r="358" spans="1:26">
      <c r="A358" s="3" t="str">
        <f t="shared" si="60"/>
        <v/>
      </c>
      <c r="B358" s="12" t="str">
        <f t="shared" si="61"/>
        <v/>
      </c>
      <c r="C358" s="95" t="str">
        <f t="shared" si="62"/>
        <v/>
      </c>
      <c r="D358" s="95" t="str">
        <f t="shared" si="63"/>
        <v/>
      </c>
      <c r="E358" s="95" t="str">
        <f t="shared" si="64"/>
        <v/>
      </c>
      <c r="F358" s="95" t="str">
        <f>IF(A358&lt;&gt;"",SUM($E$10:E358),"")</f>
        <v/>
      </c>
      <c r="G358" s="95" t="str">
        <f t="shared" si="65"/>
        <v/>
      </c>
      <c r="T358" s="3" t="str">
        <f t="shared" si="66"/>
        <v/>
      </c>
      <c r="U358" s="12" t="str">
        <f t="shared" si="67"/>
        <v/>
      </c>
      <c r="V358" s="95" t="str">
        <f t="shared" si="68"/>
        <v/>
      </c>
      <c r="W358" s="95" t="str">
        <f t="shared" si="69"/>
        <v/>
      </c>
      <c r="X358" s="95" t="str">
        <f t="shared" si="70"/>
        <v/>
      </c>
      <c r="Y358" s="95" t="str">
        <f>IF(T358&lt;&gt;"",SUM($X$10:X358),"")</f>
        <v/>
      </c>
      <c r="Z358" s="95" t="str">
        <f t="shared" si="71"/>
        <v/>
      </c>
    </row>
    <row r="359" spans="1:26">
      <c r="A359" s="3" t="str">
        <f t="shared" si="60"/>
        <v/>
      </c>
      <c r="B359" s="12" t="str">
        <f t="shared" si="61"/>
        <v/>
      </c>
      <c r="C359" s="95" t="str">
        <f t="shared" si="62"/>
        <v/>
      </c>
      <c r="D359" s="95" t="str">
        <f t="shared" si="63"/>
        <v/>
      </c>
      <c r="E359" s="95" t="str">
        <f t="shared" si="64"/>
        <v/>
      </c>
      <c r="F359" s="95" t="str">
        <f>IF(A359&lt;&gt;"",SUM($E$10:E359),"")</f>
        <v/>
      </c>
      <c r="G359" s="95" t="str">
        <f t="shared" si="65"/>
        <v/>
      </c>
      <c r="T359" s="3" t="str">
        <f t="shared" si="66"/>
        <v/>
      </c>
      <c r="U359" s="12" t="str">
        <f t="shared" si="67"/>
        <v/>
      </c>
      <c r="V359" s="95" t="str">
        <f t="shared" si="68"/>
        <v/>
      </c>
      <c r="W359" s="95" t="str">
        <f t="shared" si="69"/>
        <v/>
      </c>
      <c r="X359" s="95" t="str">
        <f t="shared" si="70"/>
        <v/>
      </c>
      <c r="Y359" s="95" t="str">
        <f>IF(T359&lt;&gt;"",SUM($X$10:X359),"")</f>
        <v/>
      </c>
      <c r="Z359" s="95" t="str">
        <f t="shared" si="71"/>
        <v/>
      </c>
    </row>
    <row r="360" spans="1:26">
      <c r="A360" s="3" t="str">
        <f t="shared" si="60"/>
        <v/>
      </c>
      <c r="B360" s="12" t="str">
        <f t="shared" si="61"/>
        <v/>
      </c>
      <c r="C360" s="95" t="str">
        <f t="shared" si="62"/>
        <v/>
      </c>
      <c r="D360" s="95" t="str">
        <f t="shared" si="63"/>
        <v/>
      </c>
      <c r="E360" s="95" t="str">
        <f t="shared" si="64"/>
        <v/>
      </c>
      <c r="F360" s="95" t="str">
        <f>IF(A360&lt;&gt;"",SUM($E$10:E360),"")</f>
        <v/>
      </c>
      <c r="G360" s="95" t="str">
        <f t="shared" si="65"/>
        <v/>
      </c>
      <c r="T360" s="3" t="str">
        <f t="shared" si="66"/>
        <v/>
      </c>
      <c r="U360" s="12" t="str">
        <f t="shared" si="67"/>
        <v/>
      </c>
      <c r="V360" s="95" t="str">
        <f t="shared" si="68"/>
        <v/>
      </c>
      <c r="W360" s="95" t="str">
        <f t="shared" si="69"/>
        <v/>
      </c>
      <c r="X360" s="95" t="str">
        <f t="shared" si="70"/>
        <v/>
      </c>
      <c r="Y360" s="95" t="str">
        <f>IF(T360&lt;&gt;"",SUM($X$10:X360),"")</f>
        <v/>
      </c>
      <c r="Z360" s="95" t="str">
        <f t="shared" si="71"/>
        <v/>
      </c>
    </row>
    <row r="361" spans="1:26">
      <c r="A361" s="3" t="str">
        <f t="shared" si="60"/>
        <v/>
      </c>
      <c r="B361" s="12" t="str">
        <f t="shared" si="61"/>
        <v/>
      </c>
      <c r="C361" s="95" t="str">
        <f t="shared" si="62"/>
        <v/>
      </c>
      <c r="D361" s="95" t="str">
        <f t="shared" si="63"/>
        <v/>
      </c>
      <c r="E361" s="95" t="str">
        <f t="shared" si="64"/>
        <v/>
      </c>
      <c r="F361" s="95" t="str">
        <f>IF(A361&lt;&gt;"",SUM($E$10:E361),"")</f>
        <v/>
      </c>
      <c r="G361" s="95" t="str">
        <f t="shared" si="65"/>
        <v/>
      </c>
      <c r="T361" s="3" t="str">
        <f t="shared" si="66"/>
        <v/>
      </c>
      <c r="U361" s="12" t="str">
        <f t="shared" si="67"/>
        <v/>
      </c>
      <c r="V361" s="95" t="str">
        <f t="shared" si="68"/>
        <v/>
      </c>
      <c r="W361" s="95" t="str">
        <f t="shared" si="69"/>
        <v/>
      </c>
      <c r="X361" s="95" t="str">
        <f t="shared" si="70"/>
        <v/>
      </c>
      <c r="Y361" s="95" t="str">
        <f>IF(T361&lt;&gt;"",SUM($X$10:X361),"")</f>
        <v/>
      </c>
      <c r="Z361" s="95" t="str">
        <f t="shared" si="71"/>
        <v/>
      </c>
    </row>
    <row r="362" spans="1:26">
      <c r="A362" s="3" t="str">
        <f t="shared" si="60"/>
        <v/>
      </c>
      <c r="B362" s="12" t="str">
        <f t="shared" si="61"/>
        <v/>
      </c>
      <c r="C362" s="95" t="str">
        <f t="shared" si="62"/>
        <v/>
      </c>
      <c r="D362" s="95" t="str">
        <f t="shared" si="63"/>
        <v/>
      </c>
      <c r="E362" s="95" t="str">
        <f t="shared" si="64"/>
        <v/>
      </c>
      <c r="F362" s="95" t="str">
        <f>IF(A362&lt;&gt;"",SUM($E$10:E362),"")</f>
        <v/>
      </c>
      <c r="G362" s="95" t="str">
        <f t="shared" si="65"/>
        <v/>
      </c>
      <c r="T362" s="3" t="str">
        <f t="shared" si="66"/>
        <v/>
      </c>
      <c r="U362" s="12" t="str">
        <f t="shared" si="67"/>
        <v/>
      </c>
      <c r="V362" s="95" t="str">
        <f t="shared" si="68"/>
        <v/>
      </c>
      <c r="W362" s="95" t="str">
        <f t="shared" si="69"/>
        <v/>
      </c>
      <c r="X362" s="95" t="str">
        <f t="shared" si="70"/>
        <v/>
      </c>
      <c r="Y362" s="95" t="str">
        <f>IF(T362&lt;&gt;"",SUM($X$10:X362),"")</f>
        <v/>
      </c>
      <c r="Z362" s="95" t="str">
        <f t="shared" si="71"/>
        <v/>
      </c>
    </row>
    <row r="363" spans="1:26">
      <c r="A363" s="3" t="str">
        <f t="shared" si="60"/>
        <v/>
      </c>
      <c r="B363" s="12" t="str">
        <f t="shared" si="61"/>
        <v/>
      </c>
      <c r="C363" s="95" t="str">
        <f t="shared" si="62"/>
        <v/>
      </c>
      <c r="D363" s="95" t="str">
        <f t="shared" si="63"/>
        <v/>
      </c>
      <c r="E363" s="95" t="str">
        <f t="shared" si="64"/>
        <v/>
      </c>
      <c r="F363" s="95" t="str">
        <f>IF(A363&lt;&gt;"",SUM($E$10:E363),"")</f>
        <v/>
      </c>
      <c r="G363" s="95" t="str">
        <f t="shared" si="65"/>
        <v/>
      </c>
      <c r="T363" s="3" t="str">
        <f t="shared" si="66"/>
        <v/>
      </c>
      <c r="U363" s="12" t="str">
        <f t="shared" si="67"/>
        <v/>
      </c>
      <c r="V363" s="95" t="str">
        <f t="shared" si="68"/>
        <v/>
      </c>
      <c r="W363" s="95" t="str">
        <f t="shared" si="69"/>
        <v/>
      </c>
      <c r="X363" s="95" t="str">
        <f t="shared" si="70"/>
        <v/>
      </c>
      <c r="Y363" s="95" t="str">
        <f>IF(T363&lt;&gt;"",SUM($X$10:X363),"")</f>
        <v/>
      </c>
      <c r="Z363" s="95" t="str">
        <f t="shared" si="71"/>
        <v/>
      </c>
    </row>
    <row r="364" spans="1:26">
      <c r="A364" s="3" t="str">
        <f t="shared" si="60"/>
        <v/>
      </c>
      <c r="B364" s="12" t="str">
        <f t="shared" si="61"/>
        <v/>
      </c>
      <c r="C364" s="95" t="str">
        <f t="shared" si="62"/>
        <v/>
      </c>
      <c r="D364" s="95" t="str">
        <f t="shared" si="63"/>
        <v/>
      </c>
      <c r="E364" s="95" t="str">
        <f t="shared" si="64"/>
        <v/>
      </c>
      <c r="F364" s="95" t="str">
        <f>IF(A364&lt;&gt;"",SUM($E$10:E364),"")</f>
        <v/>
      </c>
      <c r="G364" s="95" t="str">
        <f t="shared" si="65"/>
        <v/>
      </c>
      <c r="T364" s="3" t="str">
        <f t="shared" si="66"/>
        <v/>
      </c>
      <c r="U364" s="12" t="str">
        <f t="shared" si="67"/>
        <v/>
      </c>
      <c r="V364" s="95" t="str">
        <f t="shared" si="68"/>
        <v/>
      </c>
      <c r="W364" s="95" t="str">
        <f t="shared" si="69"/>
        <v/>
      </c>
      <c r="X364" s="95" t="str">
        <f t="shared" si="70"/>
        <v/>
      </c>
      <c r="Y364" s="95" t="str">
        <f>IF(T364&lt;&gt;"",SUM($X$10:X364),"")</f>
        <v/>
      </c>
      <c r="Z364" s="95" t="str">
        <f t="shared" si="71"/>
        <v/>
      </c>
    </row>
    <row r="365" spans="1:26">
      <c r="A365" s="3" t="str">
        <f t="shared" si="60"/>
        <v/>
      </c>
      <c r="B365" s="12" t="str">
        <f t="shared" si="61"/>
        <v/>
      </c>
      <c r="C365" s="95" t="str">
        <f t="shared" si="62"/>
        <v/>
      </c>
      <c r="D365" s="95" t="str">
        <f t="shared" si="63"/>
        <v/>
      </c>
      <c r="E365" s="95" t="str">
        <f t="shared" si="64"/>
        <v/>
      </c>
      <c r="F365" s="95" t="str">
        <f>IF(A365&lt;&gt;"",SUM($E$10:E365),"")</f>
        <v/>
      </c>
      <c r="G365" s="95" t="str">
        <f t="shared" si="65"/>
        <v/>
      </c>
      <c r="T365" s="3" t="str">
        <f t="shared" si="66"/>
        <v/>
      </c>
      <c r="U365" s="12" t="str">
        <f t="shared" si="67"/>
        <v/>
      </c>
      <c r="V365" s="95" t="str">
        <f t="shared" si="68"/>
        <v/>
      </c>
      <c r="W365" s="95" t="str">
        <f t="shared" si="69"/>
        <v/>
      </c>
      <c r="X365" s="95" t="str">
        <f t="shared" si="70"/>
        <v/>
      </c>
      <c r="Y365" s="95" t="str">
        <f>IF(T365&lt;&gt;"",SUM($X$10:X365),"")</f>
        <v/>
      </c>
      <c r="Z365" s="95" t="str">
        <f t="shared" si="71"/>
        <v/>
      </c>
    </row>
    <row r="366" spans="1:26">
      <c r="A366" s="3" t="str">
        <f t="shared" si="60"/>
        <v/>
      </c>
      <c r="B366" s="12" t="str">
        <f t="shared" si="61"/>
        <v/>
      </c>
      <c r="C366" s="95" t="str">
        <f t="shared" si="62"/>
        <v/>
      </c>
      <c r="D366" s="95" t="str">
        <f t="shared" si="63"/>
        <v/>
      </c>
      <c r="E366" s="95" t="str">
        <f t="shared" si="64"/>
        <v/>
      </c>
      <c r="F366" s="95" t="str">
        <f>IF(A366&lt;&gt;"",SUM($E$10:E366),"")</f>
        <v/>
      </c>
      <c r="G366" s="95" t="str">
        <f t="shared" si="65"/>
        <v/>
      </c>
      <c r="T366" s="3" t="str">
        <f t="shared" si="66"/>
        <v/>
      </c>
      <c r="U366" s="12" t="str">
        <f t="shared" si="67"/>
        <v/>
      </c>
      <c r="V366" s="95" t="str">
        <f t="shared" si="68"/>
        <v/>
      </c>
      <c r="W366" s="95" t="str">
        <f t="shared" si="69"/>
        <v/>
      </c>
      <c r="X366" s="95" t="str">
        <f t="shared" si="70"/>
        <v/>
      </c>
      <c r="Y366" s="95" t="str">
        <f>IF(T366&lt;&gt;"",SUM($X$10:X366),"")</f>
        <v/>
      </c>
      <c r="Z366" s="95" t="str">
        <f t="shared" si="71"/>
        <v/>
      </c>
    </row>
    <row r="367" spans="1:26">
      <c r="A367" s="3" t="str">
        <f t="shared" si="60"/>
        <v/>
      </c>
      <c r="B367" s="12" t="str">
        <f t="shared" si="61"/>
        <v/>
      </c>
      <c r="C367" s="95" t="str">
        <f t="shared" si="62"/>
        <v/>
      </c>
      <c r="D367" s="95" t="str">
        <f t="shared" si="63"/>
        <v/>
      </c>
      <c r="E367" s="95" t="str">
        <f t="shared" si="64"/>
        <v/>
      </c>
      <c r="F367" s="95" t="str">
        <f>IF(A367&lt;&gt;"",SUM($E$10:E367),"")</f>
        <v/>
      </c>
      <c r="G367" s="95" t="str">
        <f t="shared" si="65"/>
        <v/>
      </c>
      <c r="T367" s="3" t="str">
        <f t="shared" si="66"/>
        <v/>
      </c>
      <c r="U367" s="12" t="str">
        <f t="shared" si="67"/>
        <v/>
      </c>
      <c r="V367" s="95" t="str">
        <f t="shared" si="68"/>
        <v/>
      </c>
      <c r="W367" s="95" t="str">
        <f t="shared" si="69"/>
        <v/>
      </c>
      <c r="X367" s="95" t="str">
        <f t="shared" si="70"/>
        <v/>
      </c>
      <c r="Y367" s="95" t="str">
        <f>IF(T367&lt;&gt;"",SUM($X$10:X367),"")</f>
        <v/>
      </c>
      <c r="Z367" s="95" t="str">
        <f t="shared" si="71"/>
        <v/>
      </c>
    </row>
    <row r="368" spans="1:26">
      <c r="A368" s="3" t="str">
        <f t="shared" si="60"/>
        <v/>
      </c>
      <c r="B368" s="12" t="str">
        <f t="shared" si="61"/>
        <v/>
      </c>
      <c r="C368" s="95" t="str">
        <f t="shared" si="62"/>
        <v/>
      </c>
      <c r="D368" s="95" t="str">
        <f t="shared" si="63"/>
        <v/>
      </c>
      <c r="E368" s="95" t="str">
        <f t="shared" si="64"/>
        <v/>
      </c>
      <c r="F368" s="95" t="str">
        <f>IF(A368&lt;&gt;"",SUM($E$10:E368),"")</f>
        <v/>
      </c>
      <c r="G368" s="95" t="str">
        <f t="shared" si="65"/>
        <v/>
      </c>
      <c r="T368" s="3" t="str">
        <f t="shared" si="66"/>
        <v/>
      </c>
      <c r="U368" s="12" t="str">
        <f t="shared" si="67"/>
        <v/>
      </c>
      <c r="V368" s="95" t="str">
        <f t="shared" si="68"/>
        <v/>
      </c>
      <c r="W368" s="95" t="str">
        <f t="shared" si="69"/>
        <v/>
      </c>
      <c r="X368" s="95" t="str">
        <f t="shared" si="70"/>
        <v/>
      </c>
      <c r="Y368" s="95" t="str">
        <f>IF(T368&lt;&gt;"",SUM($X$10:X368),"")</f>
        <v/>
      </c>
      <c r="Z368" s="95" t="str">
        <f t="shared" si="71"/>
        <v/>
      </c>
    </row>
    <row r="369" spans="1:26">
      <c r="A369" s="3" t="str">
        <f t="shared" si="60"/>
        <v/>
      </c>
      <c r="B369" s="12" t="str">
        <f t="shared" si="61"/>
        <v/>
      </c>
      <c r="C369" s="95" t="str">
        <f t="shared" si="62"/>
        <v/>
      </c>
      <c r="D369" s="95" t="str">
        <f t="shared" si="63"/>
        <v/>
      </c>
      <c r="E369" s="95" t="str">
        <f t="shared" si="64"/>
        <v/>
      </c>
      <c r="F369" s="95" t="str">
        <f>IF(A369&lt;&gt;"",SUM($E$10:E369),"")</f>
        <v/>
      </c>
      <c r="G369" s="95" t="str">
        <f t="shared" si="65"/>
        <v/>
      </c>
      <c r="T369" s="3" t="str">
        <f t="shared" si="66"/>
        <v/>
      </c>
      <c r="U369" s="12" t="str">
        <f t="shared" si="67"/>
        <v/>
      </c>
      <c r="V369" s="95" t="str">
        <f t="shared" si="68"/>
        <v/>
      </c>
      <c r="W369" s="95" t="str">
        <f t="shared" si="69"/>
        <v/>
      </c>
      <c r="X369" s="95" t="str">
        <f t="shared" si="70"/>
        <v/>
      </c>
      <c r="Y369" s="95" t="str">
        <f>IF(T369&lt;&gt;"",SUM($X$10:X369),"")</f>
        <v/>
      </c>
      <c r="Z369" s="95" t="str">
        <f t="shared" si="71"/>
        <v/>
      </c>
    </row>
    <row r="370" spans="1:26">
      <c r="A370" s="3" t="str">
        <f t="shared" si="60"/>
        <v/>
      </c>
      <c r="B370" s="12" t="str">
        <f t="shared" si="61"/>
        <v/>
      </c>
      <c r="C370" s="95" t="str">
        <f t="shared" si="62"/>
        <v/>
      </c>
      <c r="D370" s="95" t="str">
        <f t="shared" si="63"/>
        <v/>
      </c>
      <c r="E370" s="95" t="str">
        <f t="shared" si="64"/>
        <v/>
      </c>
      <c r="F370" s="95" t="str">
        <f>IF(A370&lt;&gt;"",SUM($E$10:E370),"")</f>
        <v/>
      </c>
      <c r="G370" s="95" t="str">
        <f t="shared" si="65"/>
        <v/>
      </c>
      <c r="T370" s="3" t="str">
        <f t="shared" si="66"/>
        <v/>
      </c>
      <c r="U370" s="12" t="str">
        <f t="shared" si="67"/>
        <v/>
      </c>
      <c r="V370" s="95" t="str">
        <f t="shared" si="68"/>
        <v/>
      </c>
      <c r="W370" s="95" t="str">
        <f t="shared" si="69"/>
        <v/>
      </c>
      <c r="X370" s="95" t="str">
        <f t="shared" si="70"/>
        <v/>
      </c>
      <c r="Y370" s="95" t="str">
        <f>IF(T370&lt;&gt;"",SUM($X$10:X370),"")</f>
        <v/>
      </c>
      <c r="Z370" s="95" t="str">
        <f t="shared" si="71"/>
        <v/>
      </c>
    </row>
    <row r="371" spans="1:26">
      <c r="A371" s="3" t="str">
        <f t="shared" si="60"/>
        <v/>
      </c>
      <c r="B371" s="12" t="str">
        <f t="shared" si="61"/>
        <v/>
      </c>
      <c r="C371" s="95" t="str">
        <f t="shared" si="62"/>
        <v/>
      </c>
      <c r="D371" s="95" t="str">
        <f t="shared" si="63"/>
        <v/>
      </c>
      <c r="E371" s="95" t="str">
        <f t="shared" si="64"/>
        <v/>
      </c>
      <c r="F371" s="95" t="str">
        <f>IF(A371&lt;&gt;"",SUM($E$10:E371),"")</f>
        <v/>
      </c>
      <c r="G371" s="95" t="str">
        <f t="shared" si="65"/>
        <v/>
      </c>
      <c r="T371" s="3" t="str">
        <f t="shared" si="66"/>
        <v/>
      </c>
      <c r="U371" s="12" t="str">
        <f t="shared" si="67"/>
        <v/>
      </c>
      <c r="V371" s="95" t="str">
        <f t="shared" si="68"/>
        <v/>
      </c>
      <c r="W371" s="95" t="str">
        <f t="shared" si="69"/>
        <v/>
      </c>
      <c r="X371" s="95" t="str">
        <f t="shared" si="70"/>
        <v/>
      </c>
      <c r="Y371" s="95" t="str">
        <f>IF(T371&lt;&gt;"",SUM($X$10:X371),"")</f>
        <v/>
      </c>
      <c r="Z371" s="95" t="str">
        <f t="shared" si="71"/>
        <v/>
      </c>
    </row>
    <row r="372" spans="1:26">
      <c r="A372" s="3" t="str">
        <f t="shared" si="60"/>
        <v/>
      </c>
      <c r="B372" s="12" t="str">
        <f t="shared" si="61"/>
        <v/>
      </c>
      <c r="C372" s="95" t="str">
        <f t="shared" si="62"/>
        <v/>
      </c>
      <c r="D372" s="95" t="str">
        <f t="shared" si="63"/>
        <v/>
      </c>
      <c r="E372" s="95" t="str">
        <f t="shared" si="64"/>
        <v/>
      </c>
      <c r="F372" s="95" t="str">
        <f>IF(A372&lt;&gt;"",SUM($E$10:E372),"")</f>
        <v/>
      </c>
      <c r="G372" s="95" t="str">
        <f t="shared" si="65"/>
        <v/>
      </c>
      <c r="T372" s="3" t="str">
        <f t="shared" si="66"/>
        <v/>
      </c>
      <c r="U372" s="12" t="str">
        <f t="shared" si="67"/>
        <v/>
      </c>
      <c r="V372" s="95" t="str">
        <f t="shared" si="68"/>
        <v/>
      </c>
      <c r="W372" s="95" t="str">
        <f t="shared" si="69"/>
        <v/>
      </c>
      <c r="X372" s="95" t="str">
        <f t="shared" si="70"/>
        <v/>
      </c>
      <c r="Y372" s="95" t="str">
        <f>IF(T372&lt;&gt;"",SUM($X$10:X372),"")</f>
        <v/>
      </c>
      <c r="Z372" s="95" t="str">
        <f t="shared" si="71"/>
        <v/>
      </c>
    </row>
    <row r="373" spans="1:26">
      <c r="A373" s="3" t="str">
        <f t="shared" si="60"/>
        <v/>
      </c>
      <c r="B373" s="12" t="str">
        <f t="shared" si="61"/>
        <v/>
      </c>
      <c r="C373" s="95" t="str">
        <f t="shared" si="62"/>
        <v/>
      </c>
      <c r="D373" s="95" t="str">
        <f t="shared" si="63"/>
        <v/>
      </c>
      <c r="E373" s="95" t="str">
        <f t="shared" si="64"/>
        <v/>
      </c>
      <c r="F373" s="95" t="str">
        <f>IF(A373&lt;&gt;"",SUM($E$10:E373),"")</f>
        <v/>
      </c>
      <c r="G373" s="95" t="str">
        <f t="shared" si="65"/>
        <v/>
      </c>
      <c r="T373" s="3" t="str">
        <f t="shared" si="66"/>
        <v/>
      </c>
      <c r="U373" s="12" t="str">
        <f t="shared" si="67"/>
        <v/>
      </c>
      <c r="V373" s="95" t="str">
        <f t="shared" si="68"/>
        <v/>
      </c>
      <c r="W373" s="95" t="str">
        <f t="shared" si="69"/>
        <v/>
      </c>
      <c r="X373" s="95" t="str">
        <f t="shared" si="70"/>
        <v/>
      </c>
      <c r="Y373" s="95" t="str">
        <f>IF(T373&lt;&gt;"",SUM($X$10:X373),"")</f>
        <v/>
      </c>
      <c r="Z373" s="95" t="str">
        <f t="shared" si="71"/>
        <v/>
      </c>
    </row>
    <row r="374" spans="1:26">
      <c r="A374" s="3" t="str">
        <f t="shared" si="60"/>
        <v/>
      </c>
      <c r="B374" s="12" t="str">
        <f t="shared" si="61"/>
        <v/>
      </c>
      <c r="C374" s="95" t="str">
        <f t="shared" si="62"/>
        <v/>
      </c>
      <c r="D374" s="95" t="str">
        <f t="shared" si="63"/>
        <v/>
      </c>
      <c r="E374" s="95" t="str">
        <f t="shared" si="64"/>
        <v/>
      </c>
      <c r="F374" s="95" t="str">
        <f>IF(A374&lt;&gt;"",SUM($E$10:E374),"")</f>
        <v/>
      </c>
      <c r="G374" s="95" t="str">
        <f t="shared" si="65"/>
        <v/>
      </c>
      <c r="T374" s="3" t="str">
        <f t="shared" si="66"/>
        <v/>
      </c>
      <c r="U374" s="12" t="str">
        <f t="shared" si="67"/>
        <v/>
      </c>
      <c r="V374" s="95" t="str">
        <f t="shared" si="68"/>
        <v/>
      </c>
      <c r="W374" s="95" t="str">
        <f t="shared" si="69"/>
        <v/>
      </c>
      <c r="X374" s="95" t="str">
        <f t="shared" si="70"/>
        <v/>
      </c>
      <c r="Y374" s="95" t="str">
        <f>IF(T374&lt;&gt;"",SUM($X$10:X374),"")</f>
        <v/>
      </c>
      <c r="Z374" s="95" t="str">
        <f t="shared" si="71"/>
        <v/>
      </c>
    </row>
    <row r="375" spans="1:26">
      <c r="A375" s="3" t="str">
        <f t="shared" si="60"/>
        <v/>
      </c>
      <c r="B375" s="12" t="str">
        <f t="shared" si="61"/>
        <v/>
      </c>
      <c r="C375" s="95" t="str">
        <f t="shared" si="62"/>
        <v/>
      </c>
      <c r="D375" s="95" t="str">
        <f t="shared" si="63"/>
        <v/>
      </c>
      <c r="E375" s="95" t="str">
        <f t="shared" si="64"/>
        <v/>
      </c>
      <c r="F375" s="95" t="str">
        <f>IF(A375&lt;&gt;"",SUM($E$10:E375),"")</f>
        <v/>
      </c>
      <c r="G375" s="95" t="str">
        <f t="shared" si="65"/>
        <v/>
      </c>
      <c r="T375" s="3" t="str">
        <f t="shared" si="66"/>
        <v/>
      </c>
      <c r="U375" s="12" t="str">
        <f t="shared" si="67"/>
        <v/>
      </c>
      <c r="V375" s="95" t="str">
        <f t="shared" si="68"/>
        <v/>
      </c>
      <c r="W375" s="95" t="str">
        <f t="shared" si="69"/>
        <v/>
      </c>
      <c r="X375" s="95" t="str">
        <f t="shared" si="70"/>
        <v/>
      </c>
      <c r="Y375" s="95" t="str">
        <f>IF(T375&lt;&gt;"",SUM($X$10:X375),"")</f>
        <v/>
      </c>
      <c r="Z375" s="95" t="str">
        <f t="shared" si="71"/>
        <v/>
      </c>
    </row>
    <row r="376" spans="1:26">
      <c r="A376" s="3" t="str">
        <f t="shared" si="60"/>
        <v/>
      </c>
      <c r="B376" s="12" t="str">
        <f t="shared" si="61"/>
        <v/>
      </c>
      <c r="C376" s="95" t="str">
        <f t="shared" si="62"/>
        <v/>
      </c>
      <c r="D376" s="95" t="str">
        <f t="shared" si="63"/>
        <v/>
      </c>
      <c r="E376" s="95" t="str">
        <f t="shared" si="64"/>
        <v/>
      </c>
      <c r="F376" s="95" t="str">
        <f>IF(A376&lt;&gt;"",SUM($E$10:E376),"")</f>
        <v/>
      </c>
      <c r="G376" s="95" t="str">
        <f t="shared" si="65"/>
        <v/>
      </c>
      <c r="T376" s="3" t="str">
        <f t="shared" si="66"/>
        <v/>
      </c>
      <c r="U376" s="12" t="str">
        <f t="shared" si="67"/>
        <v/>
      </c>
      <c r="V376" s="95" t="str">
        <f t="shared" si="68"/>
        <v/>
      </c>
      <c r="W376" s="95" t="str">
        <f t="shared" si="69"/>
        <v/>
      </c>
      <c r="X376" s="95" t="str">
        <f t="shared" si="70"/>
        <v/>
      </c>
      <c r="Y376" s="95" t="str">
        <f>IF(T376&lt;&gt;"",SUM($X$10:X376),"")</f>
        <v/>
      </c>
      <c r="Z376" s="95" t="str">
        <f t="shared" si="71"/>
        <v/>
      </c>
    </row>
    <row r="377" spans="1:26">
      <c r="A377" s="3" t="str">
        <f t="shared" si="60"/>
        <v/>
      </c>
      <c r="B377" s="12" t="str">
        <f t="shared" si="61"/>
        <v/>
      </c>
      <c r="C377" s="95" t="str">
        <f t="shared" si="62"/>
        <v/>
      </c>
      <c r="D377" s="95" t="str">
        <f t="shared" si="63"/>
        <v/>
      </c>
      <c r="E377" s="95" t="str">
        <f t="shared" si="64"/>
        <v/>
      </c>
      <c r="F377" s="95" t="str">
        <f>IF(A377&lt;&gt;"",SUM($E$10:E377),"")</f>
        <v/>
      </c>
      <c r="G377" s="95" t="str">
        <f t="shared" si="65"/>
        <v/>
      </c>
      <c r="T377" s="3" t="str">
        <f t="shared" si="66"/>
        <v/>
      </c>
      <c r="U377" s="12" t="str">
        <f t="shared" si="67"/>
        <v/>
      </c>
      <c r="V377" s="95" t="str">
        <f t="shared" si="68"/>
        <v/>
      </c>
      <c r="W377" s="95" t="str">
        <f t="shared" si="69"/>
        <v/>
      </c>
      <c r="X377" s="95" t="str">
        <f t="shared" si="70"/>
        <v/>
      </c>
      <c r="Y377" s="95" t="str">
        <f>IF(T377&lt;&gt;"",SUM($X$10:X377),"")</f>
        <v/>
      </c>
      <c r="Z377" s="95" t="str">
        <f t="shared" si="71"/>
        <v/>
      </c>
    </row>
    <row r="378" spans="1:26">
      <c r="A378" s="3" t="str">
        <f t="shared" si="60"/>
        <v/>
      </c>
      <c r="B378" s="12" t="str">
        <f t="shared" si="61"/>
        <v/>
      </c>
      <c r="C378" s="95" t="str">
        <f t="shared" si="62"/>
        <v/>
      </c>
      <c r="D378" s="95" t="str">
        <f t="shared" si="63"/>
        <v/>
      </c>
      <c r="E378" s="95" t="str">
        <f t="shared" si="64"/>
        <v/>
      </c>
      <c r="F378" s="95" t="str">
        <f>IF(A378&lt;&gt;"",SUM($E$10:E378),"")</f>
        <v/>
      </c>
      <c r="G378" s="95" t="str">
        <f t="shared" si="65"/>
        <v/>
      </c>
      <c r="T378" s="3" t="str">
        <f t="shared" si="66"/>
        <v/>
      </c>
      <c r="U378" s="12" t="str">
        <f t="shared" si="67"/>
        <v/>
      </c>
      <c r="V378" s="95" t="str">
        <f t="shared" si="68"/>
        <v/>
      </c>
      <c r="W378" s="95" t="str">
        <f t="shared" si="69"/>
        <v/>
      </c>
      <c r="X378" s="95" t="str">
        <f t="shared" si="70"/>
        <v/>
      </c>
      <c r="Y378" s="95" t="str">
        <f>IF(T378&lt;&gt;"",SUM($X$10:X378),"")</f>
        <v/>
      </c>
      <c r="Z378" s="95" t="str">
        <f t="shared" si="71"/>
        <v/>
      </c>
    </row>
    <row r="379" spans="1:26">
      <c r="A379" s="3" t="str">
        <f t="shared" si="60"/>
        <v/>
      </c>
      <c r="B379" s="12" t="str">
        <f t="shared" si="61"/>
        <v/>
      </c>
      <c r="C379" s="95" t="str">
        <f t="shared" si="62"/>
        <v/>
      </c>
      <c r="D379" s="95" t="str">
        <f t="shared" si="63"/>
        <v/>
      </c>
      <c r="E379" s="95" t="str">
        <f t="shared" si="64"/>
        <v/>
      </c>
      <c r="F379" s="95" t="str">
        <f>IF(A379&lt;&gt;"",SUM($E$10:E379),"")</f>
        <v/>
      </c>
      <c r="G379" s="95" t="str">
        <f t="shared" si="65"/>
        <v/>
      </c>
      <c r="T379" s="3" t="str">
        <f t="shared" si="66"/>
        <v/>
      </c>
      <c r="U379" s="12" t="str">
        <f t="shared" si="67"/>
        <v/>
      </c>
      <c r="V379" s="95" t="str">
        <f t="shared" si="68"/>
        <v/>
      </c>
      <c r="W379" s="95" t="str">
        <f t="shared" si="69"/>
        <v/>
      </c>
      <c r="X379" s="95" t="str">
        <f t="shared" si="70"/>
        <v/>
      </c>
      <c r="Y379" s="95" t="str">
        <f>IF(T379&lt;&gt;"",SUM($X$10:X379),"")</f>
        <v/>
      </c>
      <c r="Z379" s="95" t="str">
        <f t="shared" si="71"/>
        <v/>
      </c>
    </row>
    <row r="380" spans="1:26">
      <c r="A380" s="3" t="str">
        <f t="shared" si="60"/>
        <v/>
      </c>
      <c r="B380" s="12" t="str">
        <f t="shared" si="61"/>
        <v/>
      </c>
      <c r="C380" s="95" t="str">
        <f t="shared" si="62"/>
        <v/>
      </c>
      <c r="D380" s="95" t="str">
        <f t="shared" si="63"/>
        <v/>
      </c>
      <c r="E380" s="95" t="str">
        <f t="shared" si="64"/>
        <v/>
      </c>
      <c r="F380" s="95" t="str">
        <f>IF(A380&lt;&gt;"",SUM($E$10:E380),"")</f>
        <v/>
      </c>
      <c r="G380" s="95" t="str">
        <f t="shared" si="65"/>
        <v/>
      </c>
      <c r="T380" s="3" t="str">
        <f t="shared" si="66"/>
        <v/>
      </c>
      <c r="U380" s="12" t="str">
        <f t="shared" si="67"/>
        <v/>
      </c>
      <c r="V380" s="95" t="str">
        <f t="shared" si="68"/>
        <v/>
      </c>
      <c r="W380" s="95" t="str">
        <f t="shared" si="69"/>
        <v/>
      </c>
      <c r="X380" s="95" t="str">
        <f t="shared" si="70"/>
        <v/>
      </c>
      <c r="Y380" s="95" t="str">
        <f>IF(T380&lt;&gt;"",SUM($X$10:X380),"")</f>
        <v/>
      </c>
      <c r="Z380" s="95" t="str">
        <f t="shared" si="71"/>
        <v/>
      </c>
    </row>
    <row r="381" spans="1:26">
      <c r="A381" s="3" t="str">
        <f t="shared" si="60"/>
        <v/>
      </c>
      <c r="B381" s="12" t="str">
        <f t="shared" si="61"/>
        <v/>
      </c>
      <c r="C381" s="95" t="str">
        <f t="shared" si="62"/>
        <v/>
      </c>
      <c r="D381" s="95" t="str">
        <f t="shared" si="63"/>
        <v/>
      </c>
      <c r="E381" s="95" t="str">
        <f t="shared" si="64"/>
        <v/>
      </c>
      <c r="F381" s="95" t="str">
        <f>IF(A381&lt;&gt;"",SUM($E$10:E381),"")</f>
        <v/>
      </c>
      <c r="G381" s="95" t="str">
        <f t="shared" si="65"/>
        <v/>
      </c>
      <c r="T381" s="3" t="str">
        <f t="shared" si="66"/>
        <v/>
      </c>
      <c r="U381" s="12" t="str">
        <f t="shared" si="67"/>
        <v/>
      </c>
      <c r="V381" s="95" t="str">
        <f t="shared" si="68"/>
        <v/>
      </c>
      <c r="W381" s="95" t="str">
        <f t="shared" si="69"/>
        <v/>
      </c>
      <c r="X381" s="95" t="str">
        <f t="shared" si="70"/>
        <v/>
      </c>
      <c r="Y381" s="95" t="str">
        <f>IF(T381&lt;&gt;"",SUM($X$10:X381),"")</f>
        <v/>
      </c>
      <c r="Z381" s="95" t="str">
        <f t="shared" si="71"/>
        <v/>
      </c>
    </row>
    <row r="382" spans="1:26">
      <c r="A382" s="3" t="str">
        <f t="shared" si="60"/>
        <v/>
      </c>
      <c r="B382" s="12" t="str">
        <f t="shared" si="61"/>
        <v/>
      </c>
      <c r="C382" s="95" t="str">
        <f t="shared" si="62"/>
        <v/>
      </c>
      <c r="D382" s="95" t="str">
        <f t="shared" si="63"/>
        <v/>
      </c>
      <c r="E382" s="95" t="str">
        <f t="shared" si="64"/>
        <v/>
      </c>
      <c r="F382" s="95" t="str">
        <f>IF(A382&lt;&gt;"",SUM($E$10:E382),"")</f>
        <v/>
      </c>
      <c r="G382" s="95" t="str">
        <f t="shared" si="65"/>
        <v/>
      </c>
      <c r="T382" s="3" t="str">
        <f t="shared" si="66"/>
        <v/>
      </c>
      <c r="U382" s="12" t="str">
        <f t="shared" si="67"/>
        <v/>
      </c>
      <c r="V382" s="95" t="str">
        <f t="shared" si="68"/>
        <v/>
      </c>
      <c r="W382" s="95" t="str">
        <f t="shared" si="69"/>
        <v/>
      </c>
      <c r="X382" s="95" t="str">
        <f t="shared" si="70"/>
        <v/>
      </c>
      <c r="Y382" s="95" t="str">
        <f>IF(T382&lt;&gt;"",SUM($X$10:X382),"")</f>
        <v/>
      </c>
      <c r="Z382" s="95" t="str">
        <f t="shared" si="71"/>
        <v/>
      </c>
    </row>
    <row r="383" spans="1:26">
      <c r="A383" s="3" t="str">
        <f t="shared" si="60"/>
        <v/>
      </c>
      <c r="B383" s="12" t="str">
        <f t="shared" si="61"/>
        <v/>
      </c>
      <c r="C383" s="95" t="str">
        <f t="shared" si="62"/>
        <v/>
      </c>
      <c r="D383" s="95" t="str">
        <f t="shared" si="63"/>
        <v/>
      </c>
      <c r="E383" s="95" t="str">
        <f t="shared" si="64"/>
        <v/>
      </c>
      <c r="F383" s="95" t="str">
        <f>IF(A383&lt;&gt;"",SUM($E$10:E383),"")</f>
        <v/>
      </c>
      <c r="G383" s="95" t="str">
        <f t="shared" si="65"/>
        <v/>
      </c>
      <c r="T383" s="3" t="str">
        <f t="shared" si="66"/>
        <v/>
      </c>
      <c r="U383" s="12" t="str">
        <f t="shared" si="67"/>
        <v/>
      </c>
      <c r="V383" s="95" t="str">
        <f t="shared" si="68"/>
        <v/>
      </c>
      <c r="W383" s="95" t="str">
        <f t="shared" si="69"/>
        <v/>
      </c>
      <c r="X383" s="95" t="str">
        <f t="shared" si="70"/>
        <v/>
      </c>
      <c r="Y383" s="95" t="str">
        <f>IF(T383&lt;&gt;"",SUM($X$10:X383),"")</f>
        <v/>
      </c>
      <c r="Z383" s="95" t="str">
        <f t="shared" si="71"/>
        <v/>
      </c>
    </row>
    <row r="384" spans="1:26">
      <c r="A384" s="3" t="str">
        <f t="shared" si="60"/>
        <v/>
      </c>
      <c r="B384" s="12" t="str">
        <f t="shared" si="61"/>
        <v/>
      </c>
      <c r="C384" s="95" t="str">
        <f t="shared" si="62"/>
        <v/>
      </c>
      <c r="D384" s="95" t="str">
        <f t="shared" si="63"/>
        <v/>
      </c>
      <c r="E384" s="95" t="str">
        <f t="shared" si="64"/>
        <v/>
      </c>
      <c r="F384" s="95" t="str">
        <f>IF(A384&lt;&gt;"",SUM($E$10:E384),"")</f>
        <v/>
      </c>
      <c r="G384" s="95" t="str">
        <f t="shared" si="65"/>
        <v/>
      </c>
      <c r="T384" s="3" t="str">
        <f t="shared" si="66"/>
        <v/>
      </c>
      <c r="U384" s="12" t="str">
        <f t="shared" si="67"/>
        <v/>
      </c>
      <c r="V384" s="95" t="str">
        <f t="shared" si="68"/>
        <v/>
      </c>
      <c r="W384" s="95" t="str">
        <f t="shared" si="69"/>
        <v/>
      </c>
      <c r="X384" s="95" t="str">
        <f t="shared" si="70"/>
        <v/>
      </c>
      <c r="Y384" s="95" t="str">
        <f>IF(T384&lt;&gt;"",SUM($X$10:X384),"")</f>
        <v/>
      </c>
      <c r="Z384" s="95" t="str">
        <f t="shared" si="71"/>
        <v/>
      </c>
    </row>
    <row r="385" spans="1:26">
      <c r="A385" s="3" t="str">
        <f t="shared" si="60"/>
        <v/>
      </c>
      <c r="B385" s="12" t="str">
        <f t="shared" si="61"/>
        <v/>
      </c>
      <c r="C385" s="95" t="str">
        <f t="shared" si="62"/>
        <v/>
      </c>
      <c r="D385" s="95" t="str">
        <f t="shared" si="63"/>
        <v/>
      </c>
      <c r="E385" s="95" t="str">
        <f t="shared" si="64"/>
        <v/>
      </c>
      <c r="F385" s="95" t="str">
        <f>IF(A385&lt;&gt;"",SUM($E$10:E385),"")</f>
        <v/>
      </c>
      <c r="G385" s="95" t="str">
        <f t="shared" si="65"/>
        <v/>
      </c>
      <c r="T385" s="3" t="str">
        <f t="shared" si="66"/>
        <v/>
      </c>
      <c r="U385" s="12" t="str">
        <f t="shared" si="67"/>
        <v/>
      </c>
      <c r="V385" s="95" t="str">
        <f t="shared" si="68"/>
        <v/>
      </c>
      <c r="W385" s="95" t="str">
        <f t="shared" si="69"/>
        <v/>
      </c>
      <c r="X385" s="95" t="str">
        <f t="shared" si="70"/>
        <v/>
      </c>
      <c r="Y385" s="95" t="str">
        <f>IF(T385&lt;&gt;"",SUM($X$10:X385),"")</f>
        <v/>
      </c>
      <c r="Z385" s="95" t="str">
        <f t="shared" si="71"/>
        <v/>
      </c>
    </row>
    <row r="386" spans="1:26">
      <c r="A386" s="3" t="str">
        <f t="shared" si="60"/>
        <v/>
      </c>
      <c r="B386" s="12" t="str">
        <f t="shared" si="61"/>
        <v/>
      </c>
      <c r="C386" s="95" t="str">
        <f t="shared" si="62"/>
        <v/>
      </c>
      <c r="D386" s="95" t="str">
        <f t="shared" si="63"/>
        <v/>
      </c>
      <c r="E386" s="95" t="str">
        <f t="shared" si="64"/>
        <v/>
      </c>
      <c r="F386" s="95" t="str">
        <f>IF(A386&lt;&gt;"",SUM($E$10:E386),"")</f>
        <v/>
      </c>
      <c r="G386" s="95" t="str">
        <f t="shared" si="65"/>
        <v/>
      </c>
      <c r="T386" s="3" t="str">
        <f t="shared" si="66"/>
        <v/>
      </c>
      <c r="U386" s="12" t="str">
        <f t="shared" si="67"/>
        <v/>
      </c>
      <c r="V386" s="95" t="str">
        <f t="shared" si="68"/>
        <v/>
      </c>
      <c r="W386" s="95" t="str">
        <f t="shared" si="69"/>
        <v/>
      </c>
      <c r="X386" s="95" t="str">
        <f t="shared" si="70"/>
        <v/>
      </c>
      <c r="Y386" s="95" t="str">
        <f>IF(T386&lt;&gt;"",SUM($X$10:X386),"")</f>
        <v/>
      </c>
      <c r="Z386" s="95" t="str">
        <f t="shared" si="71"/>
        <v/>
      </c>
    </row>
    <row r="387" spans="1:26">
      <c r="A387" s="3" t="str">
        <f t="shared" si="60"/>
        <v/>
      </c>
      <c r="B387" s="12" t="str">
        <f t="shared" si="61"/>
        <v/>
      </c>
      <c r="C387" s="95" t="str">
        <f t="shared" si="62"/>
        <v/>
      </c>
      <c r="D387" s="95" t="str">
        <f t="shared" si="63"/>
        <v/>
      </c>
      <c r="E387" s="95" t="str">
        <f t="shared" si="64"/>
        <v/>
      </c>
      <c r="F387" s="95" t="str">
        <f>IF(A387&lt;&gt;"",SUM($E$10:E387),"")</f>
        <v/>
      </c>
      <c r="G387" s="95" t="str">
        <f t="shared" si="65"/>
        <v/>
      </c>
      <c r="T387" s="3" t="str">
        <f t="shared" si="66"/>
        <v/>
      </c>
      <c r="U387" s="12" t="str">
        <f t="shared" si="67"/>
        <v/>
      </c>
      <c r="V387" s="95" t="str">
        <f t="shared" si="68"/>
        <v/>
      </c>
      <c r="W387" s="95" t="str">
        <f t="shared" si="69"/>
        <v/>
      </c>
      <c r="X387" s="95" t="str">
        <f t="shared" si="70"/>
        <v/>
      </c>
      <c r="Y387" s="95" t="str">
        <f>IF(T387&lt;&gt;"",SUM($X$10:X387),"")</f>
        <v/>
      </c>
      <c r="Z387" s="95" t="str">
        <f t="shared" si="71"/>
        <v/>
      </c>
    </row>
    <row r="388" spans="1:26">
      <c r="A388" s="3" t="str">
        <f t="shared" si="60"/>
        <v/>
      </c>
      <c r="B388" s="12" t="str">
        <f t="shared" si="61"/>
        <v/>
      </c>
      <c r="C388" s="95" t="str">
        <f t="shared" si="62"/>
        <v/>
      </c>
      <c r="D388" s="95" t="str">
        <f t="shared" si="63"/>
        <v/>
      </c>
      <c r="E388" s="95" t="str">
        <f t="shared" si="64"/>
        <v/>
      </c>
      <c r="F388" s="95" t="str">
        <f>IF(A388&lt;&gt;"",SUM($E$10:E388),"")</f>
        <v/>
      </c>
      <c r="G388" s="95" t="str">
        <f t="shared" si="65"/>
        <v/>
      </c>
      <c r="T388" s="3" t="str">
        <f t="shared" si="66"/>
        <v/>
      </c>
      <c r="U388" s="12" t="str">
        <f t="shared" si="67"/>
        <v/>
      </c>
      <c r="V388" s="95" t="str">
        <f t="shared" si="68"/>
        <v/>
      </c>
      <c r="W388" s="95" t="str">
        <f t="shared" si="69"/>
        <v/>
      </c>
      <c r="X388" s="95" t="str">
        <f t="shared" si="70"/>
        <v/>
      </c>
      <c r="Y388" s="95" t="str">
        <f>IF(T388&lt;&gt;"",SUM($X$10:X388),"")</f>
        <v/>
      </c>
      <c r="Z388" s="95" t="str">
        <f t="shared" si="71"/>
        <v/>
      </c>
    </row>
    <row r="389" spans="1:26">
      <c r="A389" s="3" t="str">
        <f t="shared" si="60"/>
        <v/>
      </c>
      <c r="B389" s="12" t="str">
        <f t="shared" si="61"/>
        <v/>
      </c>
      <c r="C389" s="95" t="str">
        <f t="shared" si="62"/>
        <v/>
      </c>
      <c r="D389" s="95" t="str">
        <f t="shared" si="63"/>
        <v/>
      </c>
      <c r="E389" s="95" t="str">
        <f t="shared" si="64"/>
        <v/>
      </c>
      <c r="F389" s="95" t="str">
        <f>IF(A389&lt;&gt;"",SUM($E$10:E389),"")</f>
        <v/>
      </c>
      <c r="G389" s="95" t="str">
        <f t="shared" si="65"/>
        <v/>
      </c>
      <c r="T389" s="3" t="str">
        <f t="shared" si="66"/>
        <v/>
      </c>
      <c r="U389" s="12" t="str">
        <f t="shared" si="67"/>
        <v/>
      </c>
      <c r="V389" s="95" t="str">
        <f t="shared" si="68"/>
        <v/>
      </c>
      <c r="W389" s="95" t="str">
        <f t="shared" si="69"/>
        <v/>
      </c>
      <c r="X389" s="95" t="str">
        <f t="shared" si="70"/>
        <v/>
      </c>
      <c r="Y389" s="95" t="str">
        <f>IF(T389&lt;&gt;"",SUM($X$10:X389),"")</f>
        <v/>
      </c>
      <c r="Z389" s="95" t="str">
        <f t="shared" si="71"/>
        <v/>
      </c>
    </row>
    <row r="390" spans="1:26">
      <c r="A390" s="3" t="str">
        <f t="shared" si="60"/>
        <v/>
      </c>
      <c r="B390" s="12" t="str">
        <f t="shared" si="61"/>
        <v/>
      </c>
      <c r="C390" s="95" t="str">
        <f t="shared" si="62"/>
        <v/>
      </c>
      <c r="D390" s="95" t="str">
        <f t="shared" si="63"/>
        <v/>
      </c>
      <c r="E390" s="95" t="str">
        <f t="shared" si="64"/>
        <v/>
      </c>
      <c r="F390" s="95" t="str">
        <f>IF(A390&lt;&gt;"",SUM($E$10:E390),"")</f>
        <v/>
      </c>
      <c r="G390" s="95" t="str">
        <f t="shared" si="65"/>
        <v/>
      </c>
      <c r="T390" s="3" t="str">
        <f t="shared" si="66"/>
        <v/>
      </c>
      <c r="U390" s="12" t="str">
        <f t="shared" si="67"/>
        <v/>
      </c>
      <c r="V390" s="95" t="str">
        <f t="shared" si="68"/>
        <v/>
      </c>
      <c r="W390" s="95" t="str">
        <f t="shared" si="69"/>
        <v/>
      </c>
      <c r="X390" s="95" t="str">
        <f t="shared" si="70"/>
        <v/>
      </c>
      <c r="Y390" s="95" t="str">
        <f>IF(T390&lt;&gt;"",SUM($X$10:X390),"")</f>
        <v/>
      </c>
      <c r="Z390" s="95" t="str">
        <f t="shared" si="71"/>
        <v/>
      </c>
    </row>
    <row r="391" spans="1:26">
      <c r="A391" s="3" t="str">
        <f t="shared" si="60"/>
        <v/>
      </c>
      <c r="B391" s="12" t="str">
        <f t="shared" si="61"/>
        <v/>
      </c>
      <c r="C391" s="95" t="str">
        <f t="shared" si="62"/>
        <v/>
      </c>
      <c r="D391" s="95" t="str">
        <f t="shared" si="63"/>
        <v/>
      </c>
      <c r="E391" s="95" t="str">
        <f t="shared" si="64"/>
        <v/>
      </c>
      <c r="F391" s="95" t="str">
        <f>IF(A391&lt;&gt;"",SUM($E$10:E391),"")</f>
        <v/>
      </c>
      <c r="G391" s="95" t="str">
        <f t="shared" si="65"/>
        <v/>
      </c>
      <c r="T391" s="3" t="str">
        <f t="shared" si="66"/>
        <v/>
      </c>
      <c r="U391" s="12" t="str">
        <f t="shared" si="67"/>
        <v/>
      </c>
      <c r="V391" s="95" t="str">
        <f t="shared" si="68"/>
        <v/>
      </c>
      <c r="W391" s="95" t="str">
        <f t="shared" si="69"/>
        <v/>
      </c>
      <c r="X391" s="95" t="str">
        <f t="shared" si="70"/>
        <v/>
      </c>
      <c r="Y391" s="95" t="str">
        <f>IF(T391&lt;&gt;"",SUM($X$10:X391),"")</f>
        <v/>
      </c>
      <c r="Z391" s="95" t="str">
        <f t="shared" si="71"/>
        <v/>
      </c>
    </row>
    <row r="392" spans="1:26">
      <c r="A392" s="3" t="str">
        <f t="shared" si="60"/>
        <v/>
      </c>
      <c r="B392" s="12" t="str">
        <f t="shared" si="61"/>
        <v/>
      </c>
      <c r="C392" s="95" t="str">
        <f t="shared" si="62"/>
        <v/>
      </c>
      <c r="D392" s="95" t="str">
        <f t="shared" si="63"/>
        <v/>
      </c>
      <c r="E392" s="95" t="str">
        <f t="shared" si="64"/>
        <v/>
      </c>
      <c r="F392" s="95" t="str">
        <f>IF(A392&lt;&gt;"",SUM($E$10:E392),"")</f>
        <v/>
      </c>
      <c r="G392" s="95" t="str">
        <f t="shared" si="65"/>
        <v/>
      </c>
      <c r="T392" s="3" t="str">
        <f t="shared" si="66"/>
        <v/>
      </c>
      <c r="U392" s="12" t="str">
        <f t="shared" si="67"/>
        <v/>
      </c>
      <c r="V392" s="95" t="str">
        <f t="shared" si="68"/>
        <v/>
      </c>
      <c r="W392" s="95" t="str">
        <f t="shared" si="69"/>
        <v/>
      </c>
      <c r="X392" s="95" t="str">
        <f t="shared" si="70"/>
        <v/>
      </c>
      <c r="Y392" s="95" t="str">
        <f>IF(T392&lt;&gt;"",SUM($X$10:X392),"")</f>
        <v/>
      </c>
      <c r="Z392" s="95" t="str">
        <f t="shared" si="71"/>
        <v/>
      </c>
    </row>
    <row r="393" spans="1:26">
      <c r="A393" s="3" t="str">
        <f t="shared" si="60"/>
        <v/>
      </c>
      <c r="B393" s="12" t="str">
        <f t="shared" si="61"/>
        <v/>
      </c>
      <c r="C393" s="95" t="str">
        <f t="shared" si="62"/>
        <v/>
      </c>
      <c r="D393" s="95" t="str">
        <f t="shared" si="63"/>
        <v/>
      </c>
      <c r="E393" s="95" t="str">
        <f t="shared" si="64"/>
        <v/>
      </c>
      <c r="F393" s="95" t="str">
        <f>IF(A393&lt;&gt;"",SUM($E$10:E393),"")</f>
        <v/>
      </c>
      <c r="G393" s="95" t="str">
        <f t="shared" si="65"/>
        <v/>
      </c>
      <c r="T393" s="3" t="str">
        <f t="shared" si="66"/>
        <v/>
      </c>
      <c r="U393" s="12" t="str">
        <f t="shared" si="67"/>
        <v/>
      </c>
      <c r="V393" s="95" t="str">
        <f t="shared" si="68"/>
        <v/>
      </c>
      <c r="W393" s="95" t="str">
        <f t="shared" si="69"/>
        <v/>
      </c>
      <c r="X393" s="95" t="str">
        <f t="shared" si="70"/>
        <v/>
      </c>
      <c r="Y393" s="95" t="str">
        <f>IF(T393&lt;&gt;"",SUM($X$10:X393),"")</f>
        <v/>
      </c>
      <c r="Z393" s="95" t="str">
        <f t="shared" si="71"/>
        <v/>
      </c>
    </row>
    <row r="394" spans="1:26">
      <c r="A394" s="3" t="str">
        <f t="shared" si="60"/>
        <v/>
      </c>
      <c r="B394" s="12" t="str">
        <f t="shared" si="61"/>
        <v/>
      </c>
      <c r="C394" s="95" t="str">
        <f t="shared" si="62"/>
        <v/>
      </c>
      <c r="D394" s="95" t="str">
        <f t="shared" si="63"/>
        <v/>
      </c>
      <c r="E394" s="95" t="str">
        <f t="shared" si="64"/>
        <v/>
      </c>
      <c r="F394" s="95" t="str">
        <f>IF(A394&lt;&gt;"",SUM($E$10:E394),"")</f>
        <v/>
      </c>
      <c r="G394" s="95" t="str">
        <f t="shared" si="65"/>
        <v/>
      </c>
      <c r="T394" s="3" t="str">
        <f t="shared" si="66"/>
        <v/>
      </c>
      <c r="U394" s="12" t="str">
        <f t="shared" si="67"/>
        <v/>
      </c>
      <c r="V394" s="95" t="str">
        <f t="shared" si="68"/>
        <v/>
      </c>
      <c r="W394" s="95" t="str">
        <f t="shared" si="69"/>
        <v/>
      </c>
      <c r="X394" s="95" t="str">
        <f t="shared" si="70"/>
        <v/>
      </c>
      <c r="Y394" s="95" t="str">
        <f>IF(T394&lt;&gt;"",SUM($X$10:X394),"")</f>
        <v/>
      </c>
      <c r="Z394" s="95" t="str">
        <f t="shared" si="71"/>
        <v/>
      </c>
    </row>
    <row r="395" spans="1:26">
      <c r="A395" s="3" t="str">
        <f t="shared" si="60"/>
        <v/>
      </c>
      <c r="B395" s="12" t="str">
        <f t="shared" si="61"/>
        <v/>
      </c>
      <c r="C395" s="95" t="str">
        <f t="shared" si="62"/>
        <v/>
      </c>
      <c r="D395" s="95" t="str">
        <f t="shared" si="63"/>
        <v/>
      </c>
      <c r="E395" s="95" t="str">
        <f t="shared" si="64"/>
        <v/>
      </c>
      <c r="F395" s="95" t="str">
        <f>IF(A395&lt;&gt;"",SUM($E$10:E395),"")</f>
        <v/>
      </c>
      <c r="G395" s="95" t="str">
        <f t="shared" si="65"/>
        <v/>
      </c>
      <c r="T395" s="3" t="str">
        <f t="shared" si="66"/>
        <v/>
      </c>
      <c r="U395" s="12" t="str">
        <f t="shared" si="67"/>
        <v/>
      </c>
      <c r="V395" s="95" t="str">
        <f t="shared" si="68"/>
        <v/>
      </c>
      <c r="W395" s="95" t="str">
        <f t="shared" si="69"/>
        <v/>
      </c>
      <c r="X395" s="95" t="str">
        <f t="shared" si="70"/>
        <v/>
      </c>
      <c r="Y395" s="95" t="str">
        <f>IF(T395&lt;&gt;"",SUM($X$10:X395),"")</f>
        <v/>
      </c>
      <c r="Z395" s="95" t="str">
        <f t="shared" si="71"/>
        <v/>
      </c>
    </row>
    <row r="396" spans="1:26">
      <c r="A396" s="3" t="str">
        <f t="shared" ref="A396:A459" si="72">IF(A395&lt;$G$4,A395+1,"")</f>
        <v/>
      </c>
      <c r="B396" s="12" t="str">
        <f t="shared" ref="B396:B459" si="73">IF(A396&lt;&gt;"",EDATE($C$7,A396*12/$G$3),"")</f>
        <v/>
      </c>
      <c r="C396" s="95" t="str">
        <f t="shared" ref="C396:C459" si="74">IF(A396&lt;&gt;"",D396+E396,"")</f>
        <v/>
      </c>
      <c r="D396" s="95" t="str">
        <f t="shared" ref="D396:D459" si="75">IF(A396&lt;&gt;"",G395*$G$5,"")</f>
        <v/>
      </c>
      <c r="E396" s="95" t="str">
        <f t="shared" ref="E396:E459" si="76">IF(A396&lt;&gt;"",$G$6,"")</f>
        <v/>
      </c>
      <c r="F396" s="95" t="str">
        <f>IF(A396&lt;&gt;"",SUM($E$10:E396),"")</f>
        <v/>
      </c>
      <c r="G396" s="95" t="str">
        <f t="shared" ref="G396:G459" si="77">IF(A396&lt;&gt;"",G395-E396,"")</f>
        <v/>
      </c>
      <c r="T396" s="3" t="str">
        <f t="shared" ref="T396:T459" si="78">IF(T395&lt;$G$4,T395+1,"")</f>
        <v/>
      </c>
      <c r="U396" s="12" t="str">
        <f t="shared" ref="U396:U459" si="79">IF(T396&lt;&gt;"",EDATE($C$7,T396*12/$G$3),"")</f>
        <v/>
      </c>
      <c r="V396" s="95" t="str">
        <f t="shared" ref="V396:V459" si="80">IF(T396&lt;&gt;"",C396,"")</f>
        <v/>
      </c>
      <c r="W396" s="95" t="str">
        <f t="shared" ref="W396:W459" si="81">IF(T396&lt;&gt;"",Z395*$Z$5,"")</f>
        <v/>
      </c>
      <c r="X396" s="95" t="str">
        <f t="shared" ref="X396:X459" si="82">IF(T396&lt;&gt;"",V396-W396,"")</f>
        <v/>
      </c>
      <c r="Y396" s="95" t="str">
        <f>IF(T396&lt;&gt;"",SUM($X$10:X396),"")</f>
        <v/>
      </c>
      <c r="Z396" s="95" t="str">
        <f t="shared" ref="Z396:Z459" si="83">IF(T396&lt;&gt;"",Z395-X396,"")</f>
        <v/>
      </c>
    </row>
    <row r="397" spans="1:26">
      <c r="A397" s="3" t="str">
        <f t="shared" si="72"/>
        <v/>
      </c>
      <c r="B397" s="12" t="str">
        <f t="shared" si="73"/>
        <v/>
      </c>
      <c r="C397" s="95" t="str">
        <f t="shared" si="74"/>
        <v/>
      </c>
      <c r="D397" s="95" t="str">
        <f t="shared" si="75"/>
        <v/>
      </c>
      <c r="E397" s="95" t="str">
        <f t="shared" si="76"/>
        <v/>
      </c>
      <c r="F397" s="95" t="str">
        <f>IF(A397&lt;&gt;"",SUM($E$10:E397),"")</f>
        <v/>
      </c>
      <c r="G397" s="95" t="str">
        <f t="shared" si="77"/>
        <v/>
      </c>
      <c r="T397" s="3" t="str">
        <f t="shared" si="78"/>
        <v/>
      </c>
      <c r="U397" s="12" t="str">
        <f t="shared" si="79"/>
        <v/>
      </c>
      <c r="V397" s="95" t="str">
        <f t="shared" si="80"/>
        <v/>
      </c>
      <c r="W397" s="95" t="str">
        <f t="shared" si="81"/>
        <v/>
      </c>
      <c r="X397" s="95" t="str">
        <f t="shared" si="82"/>
        <v/>
      </c>
      <c r="Y397" s="95" t="str">
        <f>IF(T397&lt;&gt;"",SUM($X$10:X397),"")</f>
        <v/>
      </c>
      <c r="Z397" s="95" t="str">
        <f t="shared" si="83"/>
        <v/>
      </c>
    </row>
    <row r="398" spans="1:26">
      <c r="A398" s="3" t="str">
        <f t="shared" si="72"/>
        <v/>
      </c>
      <c r="B398" s="12" t="str">
        <f t="shared" si="73"/>
        <v/>
      </c>
      <c r="C398" s="95" t="str">
        <f t="shared" si="74"/>
        <v/>
      </c>
      <c r="D398" s="95" t="str">
        <f t="shared" si="75"/>
        <v/>
      </c>
      <c r="E398" s="95" t="str">
        <f t="shared" si="76"/>
        <v/>
      </c>
      <c r="F398" s="95" t="str">
        <f>IF(A398&lt;&gt;"",SUM($E$10:E398),"")</f>
        <v/>
      </c>
      <c r="G398" s="95" t="str">
        <f t="shared" si="77"/>
        <v/>
      </c>
      <c r="T398" s="3" t="str">
        <f t="shared" si="78"/>
        <v/>
      </c>
      <c r="U398" s="12" t="str">
        <f t="shared" si="79"/>
        <v/>
      </c>
      <c r="V398" s="95" t="str">
        <f t="shared" si="80"/>
        <v/>
      </c>
      <c r="W398" s="95" t="str">
        <f t="shared" si="81"/>
        <v/>
      </c>
      <c r="X398" s="95" t="str">
        <f t="shared" si="82"/>
        <v/>
      </c>
      <c r="Y398" s="95" t="str">
        <f>IF(T398&lt;&gt;"",SUM($X$10:X398),"")</f>
        <v/>
      </c>
      <c r="Z398" s="95" t="str">
        <f t="shared" si="83"/>
        <v/>
      </c>
    </row>
    <row r="399" spans="1:26">
      <c r="A399" s="3" t="str">
        <f t="shared" si="72"/>
        <v/>
      </c>
      <c r="B399" s="12" t="str">
        <f t="shared" si="73"/>
        <v/>
      </c>
      <c r="C399" s="95" t="str">
        <f t="shared" si="74"/>
        <v/>
      </c>
      <c r="D399" s="95" t="str">
        <f t="shared" si="75"/>
        <v/>
      </c>
      <c r="E399" s="95" t="str">
        <f t="shared" si="76"/>
        <v/>
      </c>
      <c r="F399" s="95" t="str">
        <f>IF(A399&lt;&gt;"",SUM($E$10:E399),"")</f>
        <v/>
      </c>
      <c r="G399" s="95" t="str">
        <f t="shared" si="77"/>
        <v/>
      </c>
      <c r="T399" s="3" t="str">
        <f t="shared" si="78"/>
        <v/>
      </c>
      <c r="U399" s="12" t="str">
        <f t="shared" si="79"/>
        <v/>
      </c>
      <c r="V399" s="95" t="str">
        <f t="shared" si="80"/>
        <v/>
      </c>
      <c r="W399" s="95" t="str">
        <f t="shared" si="81"/>
        <v/>
      </c>
      <c r="X399" s="95" t="str">
        <f t="shared" si="82"/>
        <v/>
      </c>
      <c r="Y399" s="95" t="str">
        <f>IF(T399&lt;&gt;"",SUM($X$10:X399),"")</f>
        <v/>
      </c>
      <c r="Z399" s="95" t="str">
        <f t="shared" si="83"/>
        <v/>
      </c>
    </row>
    <row r="400" spans="1:26">
      <c r="A400" s="3" t="str">
        <f t="shared" si="72"/>
        <v/>
      </c>
      <c r="B400" s="12" t="str">
        <f t="shared" si="73"/>
        <v/>
      </c>
      <c r="C400" s="95" t="str">
        <f t="shared" si="74"/>
        <v/>
      </c>
      <c r="D400" s="95" t="str">
        <f t="shared" si="75"/>
        <v/>
      </c>
      <c r="E400" s="95" t="str">
        <f t="shared" si="76"/>
        <v/>
      </c>
      <c r="F400" s="95" t="str">
        <f>IF(A400&lt;&gt;"",SUM($E$10:E400),"")</f>
        <v/>
      </c>
      <c r="G400" s="95" t="str">
        <f t="shared" si="77"/>
        <v/>
      </c>
      <c r="T400" s="3" t="str">
        <f t="shared" si="78"/>
        <v/>
      </c>
      <c r="U400" s="12" t="str">
        <f t="shared" si="79"/>
        <v/>
      </c>
      <c r="V400" s="95" t="str">
        <f t="shared" si="80"/>
        <v/>
      </c>
      <c r="W400" s="95" t="str">
        <f t="shared" si="81"/>
        <v/>
      </c>
      <c r="X400" s="95" t="str">
        <f t="shared" si="82"/>
        <v/>
      </c>
      <c r="Y400" s="95" t="str">
        <f>IF(T400&lt;&gt;"",SUM($X$10:X400),"")</f>
        <v/>
      </c>
      <c r="Z400" s="95" t="str">
        <f t="shared" si="83"/>
        <v/>
      </c>
    </row>
    <row r="401" spans="1:26">
      <c r="A401" s="3" t="str">
        <f t="shared" si="72"/>
        <v/>
      </c>
      <c r="B401" s="12" t="str">
        <f t="shared" si="73"/>
        <v/>
      </c>
      <c r="C401" s="95" t="str">
        <f t="shared" si="74"/>
        <v/>
      </c>
      <c r="D401" s="95" t="str">
        <f t="shared" si="75"/>
        <v/>
      </c>
      <c r="E401" s="95" t="str">
        <f t="shared" si="76"/>
        <v/>
      </c>
      <c r="F401" s="95" t="str">
        <f>IF(A401&lt;&gt;"",SUM($E$10:E401),"")</f>
        <v/>
      </c>
      <c r="G401" s="95" t="str">
        <f t="shared" si="77"/>
        <v/>
      </c>
      <c r="T401" s="3" t="str">
        <f t="shared" si="78"/>
        <v/>
      </c>
      <c r="U401" s="12" t="str">
        <f t="shared" si="79"/>
        <v/>
      </c>
      <c r="V401" s="95" t="str">
        <f t="shared" si="80"/>
        <v/>
      </c>
      <c r="W401" s="95" t="str">
        <f t="shared" si="81"/>
        <v/>
      </c>
      <c r="X401" s="95" t="str">
        <f t="shared" si="82"/>
        <v/>
      </c>
      <c r="Y401" s="95" t="str">
        <f>IF(T401&lt;&gt;"",SUM($X$10:X401),"")</f>
        <v/>
      </c>
      <c r="Z401" s="95" t="str">
        <f t="shared" si="83"/>
        <v/>
      </c>
    </row>
    <row r="402" spans="1:26">
      <c r="A402" s="3" t="str">
        <f t="shared" si="72"/>
        <v/>
      </c>
      <c r="B402" s="12" t="str">
        <f t="shared" si="73"/>
        <v/>
      </c>
      <c r="C402" s="95" t="str">
        <f t="shared" si="74"/>
        <v/>
      </c>
      <c r="D402" s="95" t="str">
        <f t="shared" si="75"/>
        <v/>
      </c>
      <c r="E402" s="95" t="str">
        <f t="shared" si="76"/>
        <v/>
      </c>
      <c r="F402" s="95" t="str">
        <f>IF(A402&lt;&gt;"",SUM($E$10:E402),"")</f>
        <v/>
      </c>
      <c r="G402" s="95" t="str">
        <f t="shared" si="77"/>
        <v/>
      </c>
      <c r="T402" s="3" t="str">
        <f t="shared" si="78"/>
        <v/>
      </c>
      <c r="U402" s="12" t="str">
        <f t="shared" si="79"/>
        <v/>
      </c>
      <c r="V402" s="95" t="str">
        <f t="shared" si="80"/>
        <v/>
      </c>
      <c r="W402" s="95" t="str">
        <f t="shared" si="81"/>
        <v/>
      </c>
      <c r="X402" s="95" t="str">
        <f t="shared" si="82"/>
        <v/>
      </c>
      <c r="Y402" s="95" t="str">
        <f>IF(T402&lt;&gt;"",SUM($X$10:X402),"")</f>
        <v/>
      </c>
      <c r="Z402" s="95" t="str">
        <f t="shared" si="83"/>
        <v/>
      </c>
    </row>
    <row r="403" spans="1:26">
      <c r="A403" s="3" t="str">
        <f t="shared" si="72"/>
        <v/>
      </c>
      <c r="B403" s="12" t="str">
        <f t="shared" si="73"/>
        <v/>
      </c>
      <c r="C403" s="95" t="str">
        <f t="shared" si="74"/>
        <v/>
      </c>
      <c r="D403" s="95" t="str">
        <f t="shared" si="75"/>
        <v/>
      </c>
      <c r="E403" s="95" t="str">
        <f t="shared" si="76"/>
        <v/>
      </c>
      <c r="F403" s="95" t="str">
        <f>IF(A403&lt;&gt;"",SUM($E$10:E403),"")</f>
        <v/>
      </c>
      <c r="G403" s="95" t="str">
        <f t="shared" si="77"/>
        <v/>
      </c>
      <c r="T403" s="3" t="str">
        <f t="shared" si="78"/>
        <v/>
      </c>
      <c r="U403" s="12" t="str">
        <f t="shared" si="79"/>
        <v/>
      </c>
      <c r="V403" s="95" t="str">
        <f t="shared" si="80"/>
        <v/>
      </c>
      <c r="W403" s="95" t="str">
        <f t="shared" si="81"/>
        <v/>
      </c>
      <c r="X403" s="95" t="str">
        <f t="shared" si="82"/>
        <v/>
      </c>
      <c r="Y403" s="95" t="str">
        <f>IF(T403&lt;&gt;"",SUM($X$10:X403),"")</f>
        <v/>
      </c>
      <c r="Z403" s="95" t="str">
        <f t="shared" si="83"/>
        <v/>
      </c>
    </row>
    <row r="404" spans="1:26">
      <c r="A404" s="3" t="str">
        <f t="shared" si="72"/>
        <v/>
      </c>
      <c r="B404" s="12" t="str">
        <f t="shared" si="73"/>
        <v/>
      </c>
      <c r="C404" s="95" t="str">
        <f t="shared" si="74"/>
        <v/>
      </c>
      <c r="D404" s="95" t="str">
        <f t="shared" si="75"/>
        <v/>
      </c>
      <c r="E404" s="95" t="str">
        <f t="shared" si="76"/>
        <v/>
      </c>
      <c r="F404" s="95" t="str">
        <f>IF(A404&lt;&gt;"",SUM($E$10:E404),"")</f>
        <v/>
      </c>
      <c r="G404" s="95" t="str">
        <f t="shared" si="77"/>
        <v/>
      </c>
      <c r="T404" s="3" t="str">
        <f t="shared" si="78"/>
        <v/>
      </c>
      <c r="U404" s="12" t="str">
        <f t="shared" si="79"/>
        <v/>
      </c>
      <c r="V404" s="95" t="str">
        <f t="shared" si="80"/>
        <v/>
      </c>
      <c r="W404" s="95" t="str">
        <f t="shared" si="81"/>
        <v/>
      </c>
      <c r="X404" s="95" t="str">
        <f t="shared" si="82"/>
        <v/>
      </c>
      <c r="Y404" s="95" t="str">
        <f>IF(T404&lt;&gt;"",SUM($X$10:X404),"")</f>
        <v/>
      </c>
      <c r="Z404" s="95" t="str">
        <f t="shared" si="83"/>
        <v/>
      </c>
    </row>
    <row r="405" spans="1:26">
      <c r="A405" s="3" t="str">
        <f t="shared" si="72"/>
        <v/>
      </c>
      <c r="B405" s="12" t="str">
        <f t="shared" si="73"/>
        <v/>
      </c>
      <c r="C405" s="95" t="str">
        <f t="shared" si="74"/>
        <v/>
      </c>
      <c r="D405" s="95" t="str">
        <f t="shared" si="75"/>
        <v/>
      </c>
      <c r="E405" s="95" t="str">
        <f t="shared" si="76"/>
        <v/>
      </c>
      <c r="F405" s="95" t="str">
        <f>IF(A405&lt;&gt;"",SUM($E$10:E405),"")</f>
        <v/>
      </c>
      <c r="G405" s="95" t="str">
        <f t="shared" si="77"/>
        <v/>
      </c>
      <c r="T405" s="3" t="str">
        <f t="shared" si="78"/>
        <v/>
      </c>
      <c r="U405" s="12" t="str">
        <f t="shared" si="79"/>
        <v/>
      </c>
      <c r="V405" s="95" t="str">
        <f t="shared" si="80"/>
        <v/>
      </c>
      <c r="W405" s="95" t="str">
        <f t="shared" si="81"/>
        <v/>
      </c>
      <c r="X405" s="95" t="str">
        <f t="shared" si="82"/>
        <v/>
      </c>
      <c r="Y405" s="95" t="str">
        <f>IF(T405&lt;&gt;"",SUM($X$10:X405),"")</f>
        <v/>
      </c>
      <c r="Z405" s="95" t="str">
        <f t="shared" si="83"/>
        <v/>
      </c>
    </row>
    <row r="406" spans="1:26">
      <c r="A406" s="3" t="str">
        <f t="shared" si="72"/>
        <v/>
      </c>
      <c r="B406" s="12" t="str">
        <f t="shared" si="73"/>
        <v/>
      </c>
      <c r="C406" s="95" t="str">
        <f t="shared" si="74"/>
        <v/>
      </c>
      <c r="D406" s="95" t="str">
        <f t="shared" si="75"/>
        <v/>
      </c>
      <c r="E406" s="95" t="str">
        <f t="shared" si="76"/>
        <v/>
      </c>
      <c r="F406" s="95" t="str">
        <f>IF(A406&lt;&gt;"",SUM($E$10:E406),"")</f>
        <v/>
      </c>
      <c r="G406" s="95" t="str">
        <f t="shared" si="77"/>
        <v/>
      </c>
      <c r="T406" s="3" t="str">
        <f t="shared" si="78"/>
        <v/>
      </c>
      <c r="U406" s="12" t="str">
        <f t="shared" si="79"/>
        <v/>
      </c>
      <c r="V406" s="95" t="str">
        <f t="shared" si="80"/>
        <v/>
      </c>
      <c r="W406" s="95" t="str">
        <f t="shared" si="81"/>
        <v/>
      </c>
      <c r="X406" s="95" t="str">
        <f t="shared" si="82"/>
        <v/>
      </c>
      <c r="Y406" s="95" t="str">
        <f>IF(T406&lt;&gt;"",SUM($X$10:X406),"")</f>
        <v/>
      </c>
      <c r="Z406" s="95" t="str">
        <f t="shared" si="83"/>
        <v/>
      </c>
    </row>
    <row r="407" spans="1:26">
      <c r="A407" s="3" t="str">
        <f t="shared" si="72"/>
        <v/>
      </c>
      <c r="B407" s="12" t="str">
        <f t="shared" si="73"/>
        <v/>
      </c>
      <c r="C407" s="95" t="str">
        <f t="shared" si="74"/>
        <v/>
      </c>
      <c r="D407" s="95" t="str">
        <f t="shared" si="75"/>
        <v/>
      </c>
      <c r="E407" s="95" t="str">
        <f t="shared" si="76"/>
        <v/>
      </c>
      <c r="F407" s="95" t="str">
        <f>IF(A407&lt;&gt;"",SUM($E$10:E407),"")</f>
        <v/>
      </c>
      <c r="G407" s="95" t="str">
        <f t="shared" si="77"/>
        <v/>
      </c>
      <c r="T407" s="3" t="str">
        <f t="shared" si="78"/>
        <v/>
      </c>
      <c r="U407" s="12" t="str">
        <f t="shared" si="79"/>
        <v/>
      </c>
      <c r="V407" s="95" t="str">
        <f t="shared" si="80"/>
        <v/>
      </c>
      <c r="W407" s="95" t="str">
        <f t="shared" si="81"/>
        <v/>
      </c>
      <c r="X407" s="95" t="str">
        <f t="shared" si="82"/>
        <v/>
      </c>
      <c r="Y407" s="95" t="str">
        <f>IF(T407&lt;&gt;"",SUM($X$10:X407),"")</f>
        <v/>
      </c>
      <c r="Z407" s="95" t="str">
        <f t="shared" si="83"/>
        <v/>
      </c>
    </row>
    <row r="408" spans="1:26">
      <c r="A408" s="3" t="str">
        <f t="shared" si="72"/>
        <v/>
      </c>
      <c r="B408" s="12" t="str">
        <f t="shared" si="73"/>
        <v/>
      </c>
      <c r="C408" s="95" t="str">
        <f t="shared" si="74"/>
        <v/>
      </c>
      <c r="D408" s="95" t="str">
        <f t="shared" si="75"/>
        <v/>
      </c>
      <c r="E408" s="95" t="str">
        <f t="shared" si="76"/>
        <v/>
      </c>
      <c r="F408" s="95" t="str">
        <f>IF(A408&lt;&gt;"",SUM($E$10:E408),"")</f>
        <v/>
      </c>
      <c r="G408" s="95" t="str">
        <f t="shared" si="77"/>
        <v/>
      </c>
      <c r="T408" s="3" t="str">
        <f t="shared" si="78"/>
        <v/>
      </c>
      <c r="U408" s="12" t="str">
        <f t="shared" si="79"/>
        <v/>
      </c>
      <c r="V408" s="95" t="str">
        <f t="shared" si="80"/>
        <v/>
      </c>
      <c r="W408" s="95" t="str">
        <f t="shared" si="81"/>
        <v/>
      </c>
      <c r="X408" s="95" t="str">
        <f t="shared" si="82"/>
        <v/>
      </c>
      <c r="Y408" s="95" t="str">
        <f>IF(T408&lt;&gt;"",SUM($X$10:X408),"")</f>
        <v/>
      </c>
      <c r="Z408" s="95" t="str">
        <f t="shared" si="83"/>
        <v/>
      </c>
    </row>
    <row r="409" spans="1:26">
      <c r="A409" s="3" t="str">
        <f t="shared" si="72"/>
        <v/>
      </c>
      <c r="B409" s="12" t="str">
        <f t="shared" si="73"/>
        <v/>
      </c>
      <c r="C409" s="95" t="str">
        <f t="shared" si="74"/>
        <v/>
      </c>
      <c r="D409" s="95" t="str">
        <f t="shared" si="75"/>
        <v/>
      </c>
      <c r="E409" s="95" t="str">
        <f t="shared" si="76"/>
        <v/>
      </c>
      <c r="F409" s="95" t="str">
        <f>IF(A409&lt;&gt;"",SUM($E$10:E409),"")</f>
        <v/>
      </c>
      <c r="G409" s="95" t="str">
        <f t="shared" si="77"/>
        <v/>
      </c>
      <c r="T409" s="3" t="str">
        <f t="shared" si="78"/>
        <v/>
      </c>
      <c r="U409" s="12" t="str">
        <f t="shared" si="79"/>
        <v/>
      </c>
      <c r="V409" s="95" t="str">
        <f t="shared" si="80"/>
        <v/>
      </c>
      <c r="W409" s="95" t="str">
        <f t="shared" si="81"/>
        <v/>
      </c>
      <c r="X409" s="95" t="str">
        <f t="shared" si="82"/>
        <v/>
      </c>
      <c r="Y409" s="95" t="str">
        <f>IF(T409&lt;&gt;"",SUM($X$10:X409),"")</f>
        <v/>
      </c>
      <c r="Z409" s="95" t="str">
        <f t="shared" si="83"/>
        <v/>
      </c>
    </row>
    <row r="410" spans="1:26">
      <c r="A410" s="3" t="str">
        <f t="shared" si="72"/>
        <v/>
      </c>
      <c r="B410" s="12" t="str">
        <f t="shared" si="73"/>
        <v/>
      </c>
      <c r="C410" s="95" t="str">
        <f t="shared" si="74"/>
        <v/>
      </c>
      <c r="D410" s="95" t="str">
        <f t="shared" si="75"/>
        <v/>
      </c>
      <c r="E410" s="95" t="str">
        <f t="shared" si="76"/>
        <v/>
      </c>
      <c r="F410" s="95" t="str">
        <f>IF(A410&lt;&gt;"",SUM($E$10:E410),"")</f>
        <v/>
      </c>
      <c r="G410" s="95" t="str">
        <f t="shared" si="77"/>
        <v/>
      </c>
      <c r="T410" s="3" t="str">
        <f t="shared" si="78"/>
        <v/>
      </c>
      <c r="U410" s="12" t="str">
        <f t="shared" si="79"/>
        <v/>
      </c>
      <c r="V410" s="95" t="str">
        <f t="shared" si="80"/>
        <v/>
      </c>
      <c r="W410" s="95" t="str">
        <f t="shared" si="81"/>
        <v/>
      </c>
      <c r="X410" s="95" t="str">
        <f t="shared" si="82"/>
        <v/>
      </c>
      <c r="Y410" s="95" t="str">
        <f>IF(T410&lt;&gt;"",SUM($X$10:X410),"")</f>
        <v/>
      </c>
      <c r="Z410" s="95" t="str">
        <f t="shared" si="83"/>
        <v/>
      </c>
    </row>
    <row r="411" spans="1:26">
      <c r="A411" s="3" t="str">
        <f t="shared" si="72"/>
        <v/>
      </c>
      <c r="B411" s="12" t="str">
        <f t="shared" si="73"/>
        <v/>
      </c>
      <c r="C411" s="95" t="str">
        <f t="shared" si="74"/>
        <v/>
      </c>
      <c r="D411" s="95" t="str">
        <f t="shared" si="75"/>
        <v/>
      </c>
      <c r="E411" s="95" t="str">
        <f t="shared" si="76"/>
        <v/>
      </c>
      <c r="F411" s="95" t="str">
        <f>IF(A411&lt;&gt;"",SUM($E$10:E411),"")</f>
        <v/>
      </c>
      <c r="G411" s="95" t="str">
        <f t="shared" si="77"/>
        <v/>
      </c>
      <c r="T411" s="3" t="str">
        <f t="shared" si="78"/>
        <v/>
      </c>
      <c r="U411" s="12" t="str">
        <f t="shared" si="79"/>
        <v/>
      </c>
      <c r="V411" s="95" t="str">
        <f t="shared" si="80"/>
        <v/>
      </c>
      <c r="W411" s="95" t="str">
        <f t="shared" si="81"/>
        <v/>
      </c>
      <c r="X411" s="95" t="str">
        <f t="shared" si="82"/>
        <v/>
      </c>
      <c r="Y411" s="95" t="str">
        <f>IF(T411&lt;&gt;"",SUM($X$10:X411),"")</f>
        <v/>
      </c>
      <c r="Z411" s="95" t="str">
        <f t="shared" si="83"/>
        <v/>
      </c>
    </row>
    <row r="412" spans="1:26">
      <c r="A412" s="3" t="str">
        <f t="shared" si="72"/>
        <v/>
      </c>
      <c r="B412" s="12" t="str">
        <f t="shared" si="73"/>
        <v/>
      </c>
      <c r="C412" s="95" t="str">
        <f t="shared" si="74"/>
        <v/>
      </c>
      <c r="D412" s="95" t="str">
        <f t="shared" si="75"/>
        <v/>
      </c>
      <c r="E412" s="95" t="str">
        <f t="shared" si="76"/>
        <v/>
      </c>
      <c r="F412" s="95" t="str">
        <f>IF(A412&lt;&gt;"",SUM($E$10:E412),"")</f>
        <v/>
      </c>
      <c r="G412" s="95" t="str">
        <f t="shared" si="77"/>
        <v/>
      </c>
      <c r="T412" s="3" t="str">
        <f t="shared" si="78"/>
        <v/>
      </c>
      <c r="U412" s="12" t="str">
        <f t="shared" si="79"/>
        <v/>
      </c>
      <c r="V412" s="95" t="str">
        <f t="shared" si="80"/>
        <v/>
      </c>
      <c r="W412" s="95" t="str">
        <f t="shared" si="81"/>
        <v/>
      </c>
      <c r="X412" s="95" t="str">
        <f t="shared" si="82"/>
        <v/>
      </c>
      <c r="Y412" s="95" t="str">
        <f>IF(T412&lt;&gt;"",SUM($X$10:X412),"")</f>
        <v/>
      </c>
      <c r="Z412" s="95" t="str">
        <f t="shared" si="83"/>
        <v/>
      </c>
    </row>
    <row r="413" spans="1:26">
      <c r="A413" s="3" t="str">
        <f t="shared" si="72"/>
        <v/>
      </c>
      <c r="B413" s="12" t="str">
        <f t="shared" si="73"/>
        <v/>
      </c>
      <c r="C413" s="95" t="str">
        <f t="shared" si="74"/>
        <v/>
      </c>
      <c r="D413" s="95" t="str">
        <f t="shared" si="75"/>
        <v/>
      </c>
      <c r="E413" s="95" t="str">
        <f t="shared" si="76"/>
        <v/>
      </c>
      <c r="F413" s="95" t="str">
        <f>IF(A413&lt;&gt;"",SUM($E$10:E413),"")</f>
        <v/>
      </c>
      <c r="G413" s="95" t="str">
        <f t="shared" si="77"/>
        <v/>
      </c>
      <c r="T413" s="3" t="str">
        <f t="shared" si="78"/>
        <v/>
      </c>
      <c r="U413" s="12" t="str">
        <f t="shared" si="79"/>
        <v/>
      </c>
      <c r="V413" s="95" t="str">
        <f t="shared" si="80"/>
        <v/>
      </c>
      <c r="W413" s="95" t="str">
        <f t="shared" si="81"/>
        <v/>
      </c>
      <c r="X413" s="95" t="str">
        <f t="shared" si="82"/>
        <v/>
      </c>
      <c r="Y413" s="95" t="str">
        <f>IF(T413&lt;&gt;"",SUM($X$10:X413),"")</f>
        <v/>
      </c>
      <c r="Z413" s="95" t="str">
        <f t="shared" si="83"/>
        <v/>
      </c>
    </row>
    <row r="414" spans="1:26">
      <c r="A414" s="3" t="str">
        <f t="shared" si="72"/>
        <v/>
      </c>
      <c r="B414" s="12" t="str">
        <f t="shared" si="73"/>
        <v/>
      </c>
      <c r="C414" s="95" t="str">
        <f t="shared" si="74"/>
        <v/>
      </c>
      <c r="D414" s="95" t="str">
        <f t="shared" si="75"/>
        <v/>
      </c>
      <c r="E414" s="95" t="str">
        <f t="shared" si="76"/>
        <v/>
      </c>
      <c r="F414" s="95" t="str">
        <f>IF(A414&lt;&gt;"",SUM($E$10:E414),"")</f>
        <v/>
      </c>
      <c r="G414" s="95" t="str">
        <f t="shared" si="77"/>
        <v/>
      </c>
      <c r="T414" s="3" t="str">
        <f t="shared" si="78"/>
        <v/>
      </c>
      <c r="U414" s="12" t="str">
        <f t="shared" si="79"/>
        <v/>
      </c>
      <c r="V414" s="95" t="str">
        <f t="shared" si="80"/>
        <v/>
      </c>
      <c r="W414" s="95" t="str">
        <f t="shared" si="81"/>
        <v/>
      </c>
      <c r="X414" s="95" t="str">
        <f t="shared" si="82"/>
        <v/>
      </c>
      <c r="Y414" s="95" t="str">
        <f>IF(T414&lt;&gt;"",SUM($X$10:X414),"")</f>
        <v/>
      </c>
      <c r="Z414" s="95" t="str">
        <f t="shared" si="83"/>
        <v/>
      </c>
    </row>
    <row r="415" spans="1:26">
      <c r="A415" s="3" t="str">
        <f t="shared" si="72"/>
        <v/>
      </c>
      <c r="B415" s="12" t="str">
        <f t="shared" si="73"/>
        <v/>
      </c>
      <c r="C415" s="95" t="str">
        <f t="shared" si="74"/>
        <v/>
      </c>
      <c r="D415" s="95" t="str">
        <f t="shared" si="75"/>
        <v/>
      </c>
      <c r="E415" s="95" t="str">
        <f t="shared" si="76"/>
        <v/>
      </c>
      <c r="F415" s="95" t="str">
        <f>IF(A415&lt;&gt;"",SUM($E$10:E415),"")</f>
        <v/>
      </c>
      <c r="G415" s="95" t="str">
        <f t="shared" si="77"/>
        <v/>
      </c>
      <c r="T415" s="3" t="str">
        <f t="shared" si="78"/>
        <v/>
      </c>
      <c r="U415" s="12" t="str">
        <f t="shared" si="79"/>
        <v/>
      </c>
      <c r="V415" s="95" t="str">
        <f t="shared" si="80"/>
        <v/>
      </c>
      <c r="W415" s="95" t="str">
        <f t="shared" si="81"/>
        <v/>
      </c>
      <c r="X415" s="95" t="str">
        <f t="shared" si="82"/>
        <v/>
      </c>
      <c r="Y415" s="95" t="str">
        <f>IF(T415&lt;&gt;"",SUM($X$10:X415),"")</f>
        <v/>
      </c>
      <c r="Z415" s="95" t="str">
        <f t="shared" si="83"/>
        <v/>
      </c>
    </row>
    <row r="416" spans="1:26">
      <c r="A416" s="3" t="str">
        <f t="shared" si="72"/>
        <v/>
      </c>
      <c r="B416" s="12" t="str">
        <f t="shared" si="73"/>
        <v/>
      </c>
      <c r="C416" s="95" t="str">
        <f t="shared" si="74"/>
        <v/>
      </c>
      <c r="D416" s="95" t="str">
        <f t="shared" si="75"/>
        <v/>
      </c>
      <c r="E416" s="95" t="str">
        <f t="shared" si="76"/>
        <v/>
      </c>
      <c r="F416" s="95" t="str">
        <f>IF(A416&lt;&gt;"",SUM($E$10:E416),"")</f>
        <v/>
      </c>
      <c r="G416" s="95" t="str">
        <f t="shared" si="77"/>
        <v/>
      </c>
      <c r="T416" s="3" t="str">
        <f t="shared" si="78"/>
        <v/>
      </c>
      <c r="U416" s="12" t="str">
        <f t="shared" si="79"/>
        <v/>
      </c>
      <c r="V416" s="95" t="str">
        <f t="shared" si="80"/>
        <v/>
      </c>
      <c r="W416" s="95" t="str">
        <f t="shared" si="81"/>
        <v/>
      </c>
      <c r="X416" s="95" t="str">
        <f t="shared" si="82"/>
        <v/>
      </c>
      <c r="Y416" s="95" t="str">
        <f>IF(T416&lt;&gt;"",SUM($X$10:X416),"")</f>
        <v/>
      </c>
      <c r="Z416" s="95" t="str">
        <f t="shared" si="83"/>
        <v/>
      </c>
    </row>
    <row r="417" spans="1:26">
      <c r="A417" s="3" t="str">
        <f t="shared" si="72"/>
        <v/>
      </c>
      <c r="B417" s="12" t="str">
        <f t="shared" si="73"/>
        <v/>
      </c>
      <c r="C417" s="95" t="str">
        <f t="shared" si="74"/>
        <v/>
      </c>
      <c r="D417" s="95" t="str">
        <f t="shared" si="75"/>
        <v/>
      </c>
      <c r="E417" s="95" t="str">
        <f t="shared" si="76"/>
        <v/>
      </c>
      <c r="F417" s="95" t="str">
        <f>IF(A417&lt;&gt;"",SUM($E$10:E417),"")</f>
        <v/>
      </c>
      <c r="G417" s="95" t="str">
        <f t="shared" si="77"/>
        <v/>
      </c>
      <c r="T417" s="3" t="str">
        <f t="shared" si="78"/>
        <v/>
      </c>
      <c r="U417" s="12" t="str">
        <f t="shared" si="79"/>
        <v/>
      </c>
      <c r="V417" s="95" t="str">
        <f t="shared" si="80"/>
        <v/>
      </c>
      <c r="W417" s="95" t="str">
        <f t="shared" si="81"/>
        <v/>
      </c>
      <c r="X417" s="95" t="str">
        <f t="shared" si="82"/>
        <v/>
      </c>
      <c r="Y417" s="95" t="str">
        <f>IF(T417&lt;&gt;"",SUM($X$10:X417),"")</f>
        <v/>
      </c>
      <c r="Z417" s="95" t="str">
        <f t="shared" si="83"/>
        <v/>
      </c>
    </row>
    <row r="418" spans="1:26">
      <c r="A418" s="3" t="str">
        <f t="shared" si="72"/>
        <v/>
      </c>
      <c r="B418" s="12" t="str">
        <f t="shared" si="73"/>
        <v/>
      </c>
      <c r="C418" s="95" t="str">
        <f t="shared" si="74"/>
        <v/>
      </c>
      <c r="D418" s="95" t="str">
        <f t="shared" si="75"/>
        <v/>
      </c>
      <c r="E418" s="95" t="str">
        <f t="shared" si="76"/>
        <v/>
      </c>
      <c r="F418" s="95" t="str">
        <f>IF(A418&lt;&gt;"",SUM($E$10:E418),"")</f>
        <v/>
      </c>
      <c r="G418" s="95" t="str">
        <f t="shared" si="77"/>
        <v/>
      </c>
      <c r="T418" s="3" t="str">
        <f t="shared" si="78"/>
        <v/>
      </c>
      <c r="U418" s="12" t="str">
        <f t="shared" si="79"/>
        <v/>
      </c>
      <c r="V418" s="95" t="str">
        <f t="shared" si="80"/>
        <v/>
      </c>
      <c r="W418" s="95" t="str">
        <f t="shared" si="81"/>
        <v/>
      </c>
      <c r="X418" s="95" t="str">
        <f t="shared" si="82"/>
        <v/>
      </c>
      <c r="Y418" s="95" t="str">
        <f>IF(T418&lt;&gt;"",SUM($X$10:X418),"")</f>
        <v/>
      </c>
      <c r="Z418" s="95" t="str">
        <f t="shared" si="83"/>
        <v/>
      </c>
    </row>
    <row r="419" spans="1:26">
      <c r="A419" s="3" t="str">
        <f t="shared" si="72"/>
        <v/>
      </c>
      <c r="B419" s="12" t="str">
        <f t="shared" si="73"/>
        <v/>
      </c>
      <c r="C419" s="95" t="str">
        <f t="shared" si="74"/>
        <v/>
      </c>
      <c r="D419" s="95" t="str">
        <f t="shared" si="75"/>
        <v/>
      </c>
      <c r="E419" s="95" t="str">
        <f t="shared" si="76"/>
        <v/>
      </c>
      <c r="F419" s="95" t="str">
        <f>IF(A419&lt;&gt;"",SUM($E$10:E419),"")</f>
        <v/>
      </c>
      <c r="G419" s="95" t="str">
        <f t="shared" si="77"/>
        <v/>
      </c>
      <c r="T419" s="3" t="str">
        <f t="shared" si="78"/>
        <v/>
      </c>
      <c r="U419" s="12" t="str">
        <f t="shared" si="79"/>
        <v/>
      </c>
      <c r="V419" s="95" t="str">
        <f t="shared" si="80"/>
        <v/>
      </c>
      <c r="W419" s="95" t="str">
        <f t="shared" si="81"/>
        <v/>
      </c>
      <c r="X419" s="95" t="str">
        <f t="shared" si="82"/>
        <v/>
      </c>
      <c r="Y419" s="95" t="str">
        <f>IF(T419&lt;&gt;"",SUM($X$10:X419),"")</f>
        <v/>
      </c>
      <c r="Z419" s="95" t="str">
        <f t="shared" si="83"/>
        <v/>
      </c>
    </row>
    <row r="420" spans="1:26">
      <c r="A420" s="3" t="str">
        <f t="shared" si="72"/>
        <v/>
      </c>
      <c r="B420" s="12" t="str">
        <f t="shared" si="73"/>
        <v/>
      </c>
      <c r="C420" s="95" t="str">
        <f t="shared" si="74"/>
        <v/>
      </c>
      <c r="D420" s="95" t="str">
        <f t="shared" si="75"/>
        <v/>
      </c>
      <c r="E420" s="95" t="str">
        <f t="shared" si="76"/>
        <v/>
      </c>
      <c r="F420" s="95" t="str">
        <f>IF(A420&lt;&gt;"",SUM($E$10:E420),"")</f>
        <v/>
      </c>
      <c r="G420" s="95" t="str">
        <f t="shared" si="77"/>
        <v/>
      </c>
      <c r="T420" s="3" t="str">
        <f t="shared" si="78"/>
        <v/>
      </c>
      <c r="U420" s="12" t="str">
        <f t="shared" si="79"/>
        <v/>
      </c>
      <c r="V420" s="95" t="str">
        <f t="shared" si="80"/>
        <v/>
      </c>
      <c r="W420" s="95" t="str">
        <f t="shared" si="81"/>
        <v/>
      </c>
      <c r="X420" s="95" t="str">
        <f t="shared" si="82"/>
        <v/>
      </c>
      <c r="Y420" s="95" t="str">
        <f>IF(T420&lt;&gt;"",SUM($X$10:X420),"")</f>
        <v/>
      </c>
      <c r="Z420" s="95" t="str">
        <f t="shared" si="83"/>
        <v/>
      </c>
    </row>
    <row r="421" spans="1:26">
      <c r="A421" s="3" t="str">
        <f t="shared" si="72"/>
        <v/>
      </c>
      <c r="B421" s="12" t="str">
        <f t="shared" si="73"/>
        <v/>
      </c>
      <c r="C421" s="95" t="str">
        <f t="shared" si="74"/>
        <v/>
      </c>
      <c r="D421" s="95" t="str">
        <f t="shared" si="75"/>
        <v/>
      </c>
      <c r="E421" s="95" t="str">
        <f t="shared" si="76"/>
        <v/>
      </c>
      <c r="F421" s="95" t="str">
        <f>IF(A421&lt;&gt;"",SUM($E$10:E421),"")</f>
        <v/>
      </c>
      <c r="G421" s="95" t="str">
        <f t="shared" si="77"/>
        <v/>
      </c>
      <c r="T421" s="3" t="str">
        <f t="shared" si="78"/>
        <v/>
      </c>
      <c r="U421" s="12" t="str">
        <f t="shared" si="79"/>
        <v/>
      </c>
      <c r="V421" s="95" t="str">
        <f t="shared" si="80"/>
        <v/>
      </c>
      <c r="W421" s="95" t="str">
        <f t="shared" si="81"/>
        <v/>
      </c>
      <c r="X421" s="95" t="str">
        <f t="shared" si="82"/>
        <v/>
      </c>
      <c r="Y421" s="95" t="str">
        <f>IF(T421&lt;&gt;"",SUM($X$10:X421),"")</f>
        <v/>
      </c>
      <c r="Z421" s="95" t="str">
        <f t="shared" si="83"/>
        <v/>
      </c>
    </row>
    <row r="422" spans="1:26">
      <c r="A422" s="3" t="str">
        <f t="shared" si="72"/>
        <v/>
      </c>
      <c r="B422" s="12" t="str">
        <f t="shared" si="73"/>
        <v/>
      </c>
      <c r="C422" s="95" t="str">
        <f t="shared" si="74"/>
        <v/>
      </c>
      <c r="D422" s="95" t="str">
        <f t="shared" si="75"/>
        <v/>
      </c>
      <c r="E422" s="95" t="str">
        <f t="shared" si="76"/>
        <v/>
      </c>
      <c r="F422" s="95" t="str">
        <f>IF(A422&lt;&gt;"",SUM($E$10:E422),"")</f>
        <v/>
      </c>
      <c r="G422" s="95" t="str">
        <f t="shared" si="77"/>
        <v/>
      </c>
      <c r="T422" s="3" t="str">
        <f t="shared" si="78"/>
        <v/>
      </c>
      <c r="U422" s="12" t="str">
        <f t="shared" si="79"/>
        <v/>
      </c>
      <c r="V422" s="95" t="str">
        <f t="shared" si="80"/>
        <v/>
      </c>
      <c r="W422" s="95" t="str">
        <f t="shared" si="81"/>
        <v/>
      </c>
      <c r="X422" s="95" t="str">
        <f t="shared" si="82"/>
        <v/>
      </c>
      <c r="Y422" s="95" t="str">
        <f>IF(T422&lt;&gt;"",SUM($X$10:X422),"")</f>
        <v/>
      </c>
      <c r="Z422" s="95" t="str">
        <f t="shared" si="83"/>
        <v/>
      </c>
    </row>
    <row r="423" spans="1:26">
      <c r="A423" s="3" t="str">
        <f t="shared" si="72"/>
        <v/>
      </c>
      <c r="B423" s="12" t="str">
        <f t="shared" si="73"/>
        <v/>
      </c>
      <c r="C423" s="95" t="str">
        <f t="shared" si="74"/>
        <v/>
      </c>
      <c r="D423" s="95" t="str">
        <f t="shared" si="75"/>
        <v/>
      </c>
      <c r="E423" s="95" t="str">
        <f t="shared" si="76"/>
        <v/>
      </c>
      <c r="F423" s="95" t="str">
        <f>IF(A423&lt;&gt;"",SUM($E$10:E423),"")</f>
        <v/>
      </c>
      <c r="G423" s="95" t="str">
        <f t="shared" si="77"/>
        <v/>
      </c>
      <c r="T423" s="3" t="str">
        <f t="shared" si="78"/>
        <v/>
      </c>
      <c r="U423" s="12" t="str">
        <f t="shared" si="79"/>
        <v/>
      </c>
      <c r="V423" s="95" t="str">
        <f t="shared" si="80"/>
        <v/>
      </c>
      <c r="W423" s="95" t="str">
        <f t="shared" si="81"/>
        <v/>
      </c>
      <c r="X423" s="95" t="str">
        <f t="shared" si="82"/>
        <v/>
      </c>
      <c r="Y423" s="95" t="str">
        <f>IF(T423&lt;&gt;"",SUM($X$10:X423),"")</f>
        <v/>
      </c>
      <c r="Z423" s="95" t="str">
        <f t="shared" si="83"/>
        <v/>
      </c>
    </row>
    <row r="424" spans="1:26">
      <c r="A424" s="3" t="str">
        <f t="shared" si="72"/>
        <v/>
      </c>
      <c r="B424" s="12" t="str">
        <f t="shared" si="73"/>
        <v/>
      </c>
      <c r="C424" s="95" t="str">
        <f t="shared" si="74"/>
        <v/>
      </c>
      <c r="D424" s="95" t="str">
        <f t="shared" si="75"/>
        <v/>
      </c>
      <c r="E424" s="95" t="str">
        <f t="shared" si="76"/>
        <v/>
      </c>
      <c r="F424" s="95" t="str">
        <f>IF(A424&lt;&gt;"",SUM($E$10:E424),"")</f>
        <v/>
      </c>
      <c r="G424" s="95" t="str">
        <f t="shared" si="77"/>
        <v/>
      </c>
      <c r="T424" s="3" t="str">
        <f t="shared" si="78"/>
        <v/>
      </c>
      <c r="U424" s="12" t="str">
        <f t="shared" si="79"/>
        <v/>
      </c>
      <c r="V424" s="95" t="str">
        <f t="shared" si="80"/>
        <v/>
      </c>
      <c r="W424" s="95" t="str">
        <f t="shared" si="81"/>
        <v/>
      </c>
      <c r="X424" s="95" t="str">
        <f t="shared" si="82"/>
        <v/>
      </c>
      <c r="Y424" s="95" t="str">
        <f>IF(T424&lt;&gt;"",SUM($X$10:X424),"")</f>
        <v/>
      </c>
      <c r="Z424" s="95" t="str">
        <f t="shared" si="83"/>
        <v/>
      </c>
    </row>
    <row r="425" spans="1:26">
      <c r="A425" s="3" t="str">
        <f t="shared" si="72"/>
        <v/>
      </c>
      <c r="B425" s="12" t="str">
        <f t="shared" si="73"/>
        <v/>
      </c>
      <c r="C425" s="95" t="str">
        <f t="shared" si="74"/>
        <v/>
      </c>
      <c r="D425" s="95" t="str">
        <f t="shared" si="75"/>
        <v/>
      </c>
      <c r="E425" s="95" t="str">
        <f t="shared" si="76"/>
        <v/>
      </c>
      <c r="F425" s="95" t="str">
        <f>IF(A425&lt;&gt;"",SUM($E$10:E425),"")</f>
        <v/>
      </c>
      <c r="G425" s="95" t="str">
        <f t="shared" si="77"/>
        <v/>
      </c>
      <c r="T425" s="3" t="str">
        <f t="shared" si="78"/>
        <v/>
      </c>
      <c r="U425" s="12" t="str">
        <f t="shared" si="79"/>
        <v/>
      </c>
      <c r="V425" s="95" t="str">
        <f t="shared" si="80"/>
        <v/>
      </c>
      <c r="W425" s="95" t="str">
        <f t="shared" si="81"/>
        <v/>
      </c>
      <c r="X425" s="95" t="str">
        <f t="shared" si="82"/>
        <v/>
      </c>
      <c r="Y425" s="95" t="str">
        <f>IF(T425&lt;&gt;"",SUM($X$10:X425),"")</f>
        <v/>
      </c>
      <c r="Z425" s="95" t="str">
        <f t="shared" si="83"/>
        <v/>
      </c>
    </row>
    <row r="426" spans="1:26">
      <c r="A426" s="3" t="str">
        <f t="shared" si="72"/>
        <v/>
      </c>
      <c r="B426" s="12" t="str">
        <f t="shared" si="73"/>
        <v/>
      </c>
      <c r="C426" s="95" t="str">
        <f t="shared" si="74"/>
        <v/>
      </c>
      <c r="D426" s="95" t="str">
        <f t="shared" si="75"/>
        <v/>
      </c>
      <c r="E426" s="95" t="str">
        <f t="shared" si="76"/>
        <v/>
      </c>
      <c r="F426" s="95" t="str">
        <f>IF(A426&lt;&gt;"",SUM($E$10:E426),"")</f>
        <v/>
      </c>
      <c r="G426" s="95" t="str">
        <f t="shared" si="77"/>
        <v/>
      </c>
      <c r="T426" s="3" t="str">
        <f t="shared" si="78"/>
        <v/>
      </c>
      <c r="U426" s="12" t="str">
        <f t="shared" si="79"/>
        <v/>
      </c>
      <c r="V426" s="95" t="str">
        <f t="shared" si="80"/>
        <v/>
      </c>
      <c r="W426" s="95" t="str">
        <f t="shared" si="81"/>
        <v/>
      </c>
      <c r="X426" s="95" t="str">
        <f t="shared" si="82"/>
        <v/>
      </c>
      <c r="Y426" s="95" t="str">
        <f>IF(T426&lt;&gt;"",SUM($X$10:X426),"")</f>
        <v/>
      </c>
      <c r="Z426" s="95" t="str">
        <f t="shared" si="83"/>
        <v/>
      </c>
    </row>
    <row r="427" spans="1:26">
      <c r="A427" s="3" t="str">
        <f t="shared" si="72"/>
        <v/>
      </c>
      <c r="B427" s="12" t="str">
        <f t="shared" si="73"/>
        <v/>
      </c>
      <c r="C427" s="95" t="str">
        <f t="shared" si="74"/>
        <v/>
      </c>
      <c r="D427" s="95" t="str">
        <f t="shared" si="75"/>
        <v/>
      </c>
      <c r="E427" s="95" t="str">
        <f t="shared" si="76"/>
        <v/>
      </c>
      <c r="F427" s="95" t="str">
        <f>IF(A427&lt;&gt;"",SUM($E$10:E427),"")</f>
        <v/>
      </c>
      <c r="G427" s="95" t="str">
        <f t="shared" si="77"/>
        <v/>
      </c>
      <c r="T427" s="3" t="str">
        <f t="shared" si="78"/>
        <v/>
      </c>
      <c r="U427" s="12" t="str">
        <f t="shared" si="79"/>
        <v/>
      </c>
      <c r="V427" s="95" t="str">
        <f t="shared" si="80"/>
        <v/>
      </c>
      <c r="W427" s="95" t="str">
        <f t="shared" si="81"/>
        <v/>
      </c>
      <c r="X427" s="95" t="str">
        <f t="shared" si="82"/>
        <v/>
      </c>
      <c r="Y427" s="95" t="str">
        <f>IF(T427&lt;&gt;"",SUM($X$10:X427),"")</f>
        <v/>
      </c>
      <c r="Z427" s="95" t="str">
        <f t="shared" si="83"/>
        <v/>
      </c>
    </row>
    <row r="428" spans="1:26">
      <c r="A428" s="3" t="str">
        <f t="shared" si="72"/>
        <v/>
      </c>
      <c r="B428" s="12" t="str">
        <f t="shared" si="73"/>
        <v/>
      </c>
      <c r="C428" s="95" t="str">
        <f t="shared" si="74"/>
        <v/>
      </c>
      <c r="D428" s="95" t="str">
        <f t="shared" si="75"/>
        <v/>
      </c>
      <c r="E428" s="95" t="str">
        <f t="shared" si="76"/>
        <v/>
      </c>
      <c r="F428" s="95" t="str">
        <f>IF(A428&lt;&gt;"",SUM($E$10:E428),"")</f>
        <v/>
      </c>
      <c r="G428" s="95" t="str">
        <f t="shared" si="77"/>
        <v/>
      </c>
      <c r="T428" s="3" t="str">
        <f t="shared" si="78"/>
        <v/>
      </c>
      <c r="U428" s="12" t="str">
        <f t="shared" si="79"/>
        <v/>
      </c>
      <c r="V428" s="95" t="str">
        <f t="shared" si="80"/>
        <v/>
      </c>
      <c r="W428" s="95" t="str">
        <f t="shared" si="81"/>
        <v/>
      </c>
      <c r="X428" s="95" t="str">
        <f t="shared" si="82"/>
        <v/>
      </c>
      <c r="Y428" s="95" t="str">
        <f>IF(T428&lt;&gt;"",SUM($X$10:X428),"")</f>
        <v/>
      </c>
      <c r="Z428" s="95" t="str">
        <f t="shared" si="83"/>
        <v/>
      </c>
    </row>
    <row r="429" spans="1:26">
      <c r="A429" s="3" t="str">
        <f t="shared" si="72"/>
        <v/>
      </c>
      <c r="B429" s="12" t="str">
        <f t="shared" si="73"/>
        <v/>
      </c>
      <c r="C429" s="95" t="str">
        <f t="shared" si="74"/>
        <v/>
      </c>
      <c r="D429" s="95" t="str">
        <f t="shared" si="75"/>
        <v/>
      </c>
      <c r="E429" s="95" t="str">
        <f t="shared" si="76"/>
        <v/>
      </c>
      <c r="F429" s="95" t="str">
        <f>IF(A429&lt;&gt;"",SUM($E$10:E429),"")</f>
        <v/>
      </c>
      <c r="G429" s="95" t="str">
        <f t="shared" si="77"/>
        <v/>
      </c>
      <c r="T429" s="3" t="str">
        <f t="shared" si="78"/>
        <v/>
      </c>
      <c r="U429" s="12" t="str">
        <f t="shared" si="79"/>
        <v/>
      </c>
      <c r="V429" s="95" t="str">
        <f t="shared" si="80"/>
        <v/>
      </c>
      <c r="W429" s="95" t="str">
        <f t="shared" si="81"/>
        <v/>
      </c>
      <c r="X429" s="95" t="str">
        <f t="shared" si="82"/>
        <v/>
      </c>
      <c r="Y429" s="95" t="str">
        <f>IF(T429&lt;&gt;"",SUM($X$10:X429),"")</f>
        <v/>
      </c>
      <c r="Z429" s="95" t="str">
        <f t="shared" si="83"/>
        <v/>
      </c>
    </row>
    <row r="430" spans="1:26">
      <c r="A430" s="3" t="str">
        <f t="shared" si="72"/>
        <v/>
      </c>
      <c r="B430" s="12" t="str">
        <f t="shared" si="73"/>
        <v/>
      </c>
      <c r="C430" s="95" t="str">
        <f t="shared" si="74"/>
        <v/>
      </c>
      <c r="D430" s="95" t="str">
        <f t="shared" si="75"/>
        <v/>
      </c>
      <c r="E430" s="95" t="str">
        <f t="shared" si="76"/>
        <v/>
      </c>
      <c r="F430" s="95" t="str">
        <f>IF(A430&lt;&gt;"",SUM($E$10:E430),"")</f>
        <v/>
      </c>
      <c r="G430" s="95" t="str">
        <f t="shared" si="77"/>
        <v/>
      </c>
      <c r="T430" s="3" t="str">
        <f t="shared" si="78"/>
        <v/>
      </c>
      <c r="U430" s="12" t="str">
        <f t="shared" si="79"/>
        <v/>
      </c>
      <c r="V430" s="95" t="str">
        <f t="shared" si="80"/>
        <v/>
      </c>
      <c r="W430" s="95" t="str">
        <f t="shared" si="81"/>
        <v/>
      </c>
      <c r="X430" s="95" t="str">
        <f t="shared" si="82"/>
        <v/>
      </c>
      <c r="Y430" s="95" t="str">
        <f>IF(T430&lt;&gt;"",SUM($X$10:X430),"")</f>
        <v/>
      </c>
      <c r="Z430" s="95" t="str">
        <f t="shared" si="83"/>
        <v/>
      </c>
    </row>
    <row r="431" spans="1:26">
      <c r="A431" s="3" t="str">
        <f t="shared" si="72"/>
        <v/>
      </c>
      <c r="B431" s="12" t="str">
        <f t="shared" si="73"/>
        <v/>
      </c>
      <c r="C431" s="95" t="str">
        <f t="shared" si="74"/>
        <v/>
      </c>
      <c r="D431" s="95" t="str">
        <f t="shared" si="75"/>
        <v/>
      </c>
      <c r="E431" s="95" t="str">
        <f t="shared" si="76"/>
        <v/>
      </c>
      <c r="F431" s="95" t="str">
        <f>IF(A431&lt;&gt;"",SUM($E$10:E431),"")</f>
        <v/>
      </c>
      <c r="G431" s="95" t="str">
        <f t="shared" si="77"/>
        <v/>
      </c>
      <c r="T431" s="3" t="str">
        <f t="shared" si="78"/>
        <v/>
      </c>
      <c r="U431" s="12" t="str">
        <f t="shared" si="79"/>
        <v/>
      </c>
      <c r="V431" s="95" t="str">
        <f t="shared" si="80"/>
        <v/>
      </c>
      <c r="W431" s="95" t="str">
        <f t="shared" si="81"/>
        <v/>
      </c>
      <c r="X431" s="95" t="str">
        <f t="shared" si="82"/>
        <v/>
      </c>
      <c r="Y431" s="95" t="str">
        <f>IF(T431&lt;&gt;"",SUM($X$10:X431),"")</f>
        <v/>
      </c>
      <c r="Z431" s="95" t="str">
        <f t="shared" si="83"/>
        <v/>
      </c>
    </row>
    <row r="432" spans="1:26">
      <c r="A432" s="3" t="str">
        <f t="shared" si="72"/>
        <v/>
      </c>
      <c r="B432" s="12" t="str">
        <f t="shared" si="73"/>
        <v/>
      </c>
      <c r="C432" s="95" t="str">
        <f t="shared" si="74"/>
        <v/>
      </c>
      <c r="D432" s="95" t="str">
        <f t="shared" si="75"/>
        <v/>
      </c>
      <c r="E432" s="95" t="str">
        <f t="shared" si="76"/>
        <v/>
      </c>
      <c r="F432" s="95" t="str">
        <f>IF(A432&lt;&gt;"",SUM($E$10:E432),"")</f>
        <v/>
      </c>
      <c r="G432" s="95" t="str">
        <f t="shared" si="77"/>
        <v/>
      </c>
      <c r="T432" s="3" t="str">
        <f t="shared" si="78"/>
        <v/>
      </c>
      <c r="U432" s="12" t="str">
        <f t="shared" si="79"/>
        <v/>
      </c>
      <c r="V432" s="95" t="str">
        <f t="shared" si="80"/>
        <v/>
      </c>
      <c r="W432" s="95" t="str">
        <f t="shared" si="81"/>
        <v/>
      </c>
      <c r="X432" s="95" t="str">
        <f t="shared" si="82"/>
        <v/>
      </c>
      <c r="Y432" s="95" t="str">
        <f>IF(T432&lt;&gt;"",SUM($X$10:X432),"")</f>
        <v/>
      </c>
      <c r="Z432" s="95" t="str">
        <f t="shared" si="83"/>
        <v/>
      </c>
    </row>
    <row r="433" spans="1:26">
      <c r="A433" s="3" t="str">
        <f t="shared" si="72"/>
        <v/>
      </c>
      <c r="B433" s="12" t="str">
        <f t="shared" si="73"/>
        <v/>
      </c>
      <c r="C433" s="95" t="str">
        <f t="shared" si="74"/>
        <v/>
      </c>
      <c r="D433" s="95" t="str">
        <f t="shared" si="75"/>
        <v/>
      </c>
      <c r="E433" s="95" t="str">
        <f t="shared" si="76"/>
        <v/>
      </c>
      <c r="F433" s="95" t="str">
        <f>IF(A433&lt;&gt;"",SUM($E$10:E433),"")</f>
        <v/>
      </c>
      <c r="G433" s="95" t="str">
        <f t="shared" si="77"/>
        <v/>
      </c>
      <c r="T433" s="3" t="str">
        <f t="shared" si="78"/>
        <v/>
      </c>
      <c r="U433" s="12" t="str">
        <f t="shared" si="79"/>
        <v/>
      </c>
      <c r="V433" s="95" t="str">
        <f t="shared" si="80"/>
        <v/>
      </c>
      <c r="W433" s="95" t="str">
        <f t="shared" si="81"/>
        <v/>
      </c>
      <c r="X433" s="95" t="str">
        <f t="shared" si="82"/>
        <v/>
      </c>
      <c r="Y433" s="95" t="str">
        <f>IF(T433&lt;&gt;"",SUM($X$10:X433),"")</f>
        <v/>
      </c>
      <c r="Z433" s="95" t="str">
        <f t="shared" si="83"/>
        <v/>
      </c>
    </row>
    <row r="434" spans="1:26">
      <c r="A434" s="3" t="str">
        <f t="shared" si="72"/>
        <v/>
      </c>
      <c r="B434" s="12" t="str">
        <f t="shared" si="73"/>
        <v/>
      </c>
      <c r="C434" s="95" t="str">
        <f t="shared" si="74"/>
        <v/>
      </c>
      <c r="D434" s="95" t="str">
        <f t="shared" si="75"/>
        <v/>
      </c>
      <c r="E434" s="95" t="str">
        <f t="shared" si="76"/>
        <v/>
      </c>
      <c r="F434" s="95" t="str">
        <f>IF(A434&lt;&gt;"",SUM($E$10:E434),"")</f>
        <v/>
      </c>
      <c r="G434" s="95" t="str">
        <f t="shared" si="77"/>
        <v/>
      </c>
      <c r="T434" s="3" t="str">
        <f t="shared" si="78"/>
        <v/>
      </c>
      <c r="U434" s="12" t="str">
        <f t="shared" si="79"/>
        <v/>
      </c>
      <c r="V434" s="95" t="str">
        <f t="shared" si="80"/>
        <v/>
      </c>
      <c r="W434" s="95" t="str">
        <f t="shared" si="81"/>
        <v/>
      </c>
      <c r="X434" s="95" t="str">
        <f t="shared" si="82"/>
        <v/>
      </c>
      <c r="Y434" s="95" t="str">
        <f>IF(T434&lt;&gt;"",SUM($X$10:X434),"")</f>
        <v/>
      </c>
      <c r="Z434" s="95" t="str">
        <f t="shared" si="83"/>
        <v/>
      </c>
    </row>
    <row r="435" spans="1:26">
      <c r="A435" s="3" t="str">
        <f t="shared" si="72"/>
        <v/>
      </c>
      <c r="B435" s="12" t="str">
        <f t="shared" si="73"/>
        <v/>
      </c>
      <c r="C435" s="95" t="str">
        <f t="shared" si="74"/>
        <v/>
      </c>
      <c r="D435" s="95" t="str">
        <f t="shared" si="75"/>
        <v/>
      </c>
      <c r="E435" s="95" t="str">
        <f t="shared" si="76"/>
        <v/>
      </c>
      <c r="F435" s="95" t="str">
        <f>IF(A435&lt;&gt;"",SUM($E$10:E435),"")</f>
        <v/>
      </c>
      <c r="G435" s="95" t="str">
        <f t="shared" si="77"/>
        <v/>
      </c>
      <c r="T435" s="3" t="str">
        <f t="shared" si="78"/>
        <v/>
      </c>
      <c r="U435" s="12" t="str">
        <f t="shared" si="79"/>
        <v/>
      </c>
      <c r="V435" s="95" t="str">
        <f t="shared" si="80"/>
        <v/>
      </c>
      <c r="W435" s="95" t="str">
        <f t="shared" si="81"/>
        <v/>
      </c>
      <c r="X435" s="95" t="str">
        <f t="shared" si="82"/>
        <v/>
      </c>
      <c r="Y435" s="95" t="str">
        <f>IF(T435&lt;&gt;"",SUM($X$10:X435),"")</f>
        <v/>
      </c>
      <c r="Z435" s="95" t="str">
        <f t="shared" si="83"/>
        <v/>
      </c>
    </row>
    <row r="436" spans="1:26">
      <c r="A436" s="3" t="str">
        <f t="shared" si="72"/>
        <v/>
      </c>
      <c r="B436" s="12" t="str">
        <f t="shared" si="73"/>
        <v/>
      </c>
      <c r="C436" s="95" t="str">
        <f t="shared" si="74"/>
        <v/>
      </c>
      <c r="D436" s="95" t="str">
        <f t="shared" si="75"/>
        <v/>
      </c>
      <c r="E436" s="95" t="str">
        <f t="shared" si="76"/>
        <v/>
      </c>
      <c r="F436" s="95" t="str">
        <f>IF(A436&lt;&gt;"",SUM($E$10:E436),"")</f>
        <v/>
      </c>
      <c r="G436" s="95" t="str">
        <f t="shared" si="77"/>
        <v/>
      </c>
      <c r="T436" s="3" t="str">
        <f t="shared" si="78"/>
        <v/>
      </c>
      <c r="U436" s="12" t="str">
        <f t="shared" si="79"/>
        <v/>
      </c>
      <c r="V436" s="95" t="str">
        <f t="shared" si="80"/>
        <v/>
      </c>
      <c r="W436" s="95" t="str">
        <f t="shared" si="81"/>
        <v/>
      </c>
      <c r="X436" s="95" t="str">
        <f t="shared" si="82"/>
        <v/>
      </c>
      <c r="Y436" s="95" t="str">
        <f>IF(T436&lt;&gt;"",SUM($X$10:X436),"")</f>
        <v/>
      </c>
      <c r="Z436" s="95" t="str">
        <f t="shared" si="83"/>
        <v/>
      </c>
    </row>
    <row r="437" spans="1:26">
      <c r="A437" s="3" t="str">
        <f t="shared" si="72"/>
        <v/>
      </c>
      <c r="B437" s="12" t="str">
        <f t="shared" si="73"/>
        <v/>
      </c>
      <c r="C437" s="95" t="str">
        <f t="shared" si="74"/>
        <v/>
      </c>
      <c r="D437" s="95" t="str">
        <f t="shared" si="75"/>
        <v/>
      </c>
      <c r="E437" s="95" t="str">
        <f t="shared" si="76"/>
        <v/>
      </c>
      <c r="F437" s="95" t="str">
        <f>IF(A437&lt;&gt;"",SUM($E$10:E437),"")</f>
        <v/>
      </c>
      <c r="G437" s="95" t="str">
        <f t="shared" si="77"/>
        <v/>
      </c>
      <c r="T437" s="3" t="str">
        <f t="shared" si="78"/>
        <v/>
      </c>
      <c r="U437" s="12" t="str">
        <f t="shared" si="79"/>
        <v/>
      </c>
      <c r="V437" s="95" t="str">
        <f t="shared" si="80"/>
        <v/>
      </c>
      <c r="W437" s="95" t="str">
        <f t="shared" si="81"/>
        <v/>
      </c>
      <c r="X437" s="95" t="str">
        <f t="shared" si="82"/>
        <v/>
      </c>
      <c r="Y437" s="95" t="str">
        <f>IF(T437&lt;&gt;"",SUM($X$10:X437),"")</f>
        <v/>
      </c>
      <c r="Z437" s="95" t="str">
        <f t="shared" si="83"/>
        <v/>
      </c>
    </row>
    <row r="438" spans="1:26">
      <c r="A438" s="3" t="str">
        <f t="shared" si="72"/>
        <v/>
      </c>
      <c r="B438" s="12" t="str">
        <f t="shared" si="73"/>
        <v/>
      </c>
      <c r="C438" s="95" t="str">
        <f t="shared" si="74"/>
        <v/>
      </c>
      <c r="D438" s="95" t="str">
        <f t="shared" si="75"/>
        <v/>
      </c>
      <c r="E438" s="95" t="str">
        <f t="shared" si="76"/>
        <v/>
      </c>
      <c r="F438" s="95" t="str">
        <f>IF(A438&lt;&gt;"",SUM($E$10:E438),"")</f>
        <v/>
      </c>
      <c r="G438" s="95" t="str">
        <f t="shared" si="77"/>
        <v/>
      </c>
      <c r="T438" s="3" t="str">
        <f t="shared" si="78"/>
        <v/>
      </c>
      <c r="U438" s="12" t="str">
        <f t="shared" si="79"/>
        <v/>
      </c>
      <c r="V438" s="95" t="str">
        <f t="shared" si="80"/>
        <v/>
      </c>
      <c r="W438" s="95" t="str">
        <f t="shared" si="81"/>
        <v/>
      </c>
      <c r="X438" s="95" t="str">
        <f t="shared" si="82"/>
        <v/>
      </c>
      <c r="Y438" s="95" t="str">
        <f>IF(T438&lt;&gt;"",SUM($X$10:X438),"")</f>
        <v/>
      </c>
      <c r="Z438" s="95" t="str">
        <f t="shared" si="83"/>
        <v/>
      </c>
    </row>
    <row r="439" spans="1:26">
      <c r="A439" s="3" t="str">
        <f t="shared" si="72"/>
        <v/>
      </c>
      <c r="B439" s="12" t="str">
        <f t="shared" si="73"/>
        <v/>
      </c>
      <c r="C439" s="95" t="str">
        <f t="shared" si="74"/>
        <v/>
      </c>
      <c r="D439" s="95" t="str">
        <f t="shared" si="75"/>
        <v/>
      </c>
      <c r="E439" s="95" t="str">
        <f t="shared" si="76"/>
        <v/>
      </c>
      <c r="F439" s="95" t="str">
        <f>IF(A439&lt;&gt;"",SUM($E$10:E439),"")</f>
        <v/>
      </c>
      <c r="G439" s="95" t="str">
        <f t="shared" si="77"/>
        <v/>
      </c>
      <c r="T439" s="3" t="str">
        <f t="shared" si="78"/>
        <v/>
      </c>
      <c r="U439" s="12" t="str">
        <f t="shared" si="79"/>
        <v/>
      </c>
      <c r="V439" s="95" t="str">
        <f t="shared" si="80"/>
        <v/>
      </c>
      <c r="W439" s="95" t="str">
        <f t="shared" si="81"/>
        <v/>
      </c>
      <c r="X439" s="95" t="str">
        <f t="shared" si="82"/>
        <v/>
      </c>
      <c r="Y439" s="95" t="str">
        <f>IF(T439&lt;&gt;"",SUM($X$10:X439),"")</f>
        <v/>
      </c>
      <c r="Z439" s="95" t="str">
        <f t="shared" si="83"/>
        <v/>
      </c>
    </row>
    <row r="440" spans="1:26">
      <c r="A440" s="3" t="str">
        <f t="shared" si="72"/>
        <v/>
      </c>
      <c r="B440" s="12" t="str">
        <f t="shared" si="73"/>
        <v/>
      </c>
      <c r="C440" s="95" t="str">
        <f t="shared" si="74"/>
        <v/>
      </c>
      <c r="D440" s="95" t="str">
        <f t="shared" si="75"/>
        <v/>
      </c>
      <c r="E440" s="95" t="str">
        <f t="shared" si="76"/>
        <v/>
      </c>
      <c r="F440" s="95" t="str">
        <f>IF(A440&lt;&gt;"",SUM($E$10:E440),"")</f>
        <v/>
      </c>
      <c r="G440" s="95" t="str">
        <f t="shared" si="77"/>
        <v/>
      </c>
      <c r="T440" s="3" t="str">
        <f t="shared" si="78"/>
        <v/>
      </c>
      <c r="U440" s="12" t="str">
        <f t="shared" si="79"/>
        <v/>
      </c>
      <c r="V440" s="95" t="str">
        <f t="shared" si="80"/>
        <v/>
      </c>
      <c r="W440" s="95" t="str">
        <f t="shared" si="81"/>
        <v/>
      </c>
      <c r="X440" s="95" t="str">
        <f t="shared" si="82"/>
        <v/>
      </c>
      <c r="Y440" s="95" t="str">
        <f>IF(T440&lt;&gt;"",SUM($X$10:X440),"")</f>
        <v/>
      </c>
      <c r="Z440" s="95" t="str">
        <f t="shared" si="83"/>
        <v/>
      </c>
    </row>
    <row r="441" spans="1:26">
      <c r="A441" s="3" t="str">
        <f t="shared" si="72"/>
        <v/>
      </c>
      <c r="B441" s="12" t="str">
        <f t="shared" si="73"/>
        <v/>
      </c>
      <c r="C441" s="95" t="str">
        <f t="shared" si="74"/>
        <v/>
      </c>
      <c r="D441" s="95" t="str">
        <f t="shared" si="75"/>
        <v/>
      </c>
      <c r="E441" s="95" t="str">
        <f t="shared" si="76"/>
        <v/>
      </c>
      <c r="F441" s="95" t="str">
        <f>IF(A441&lt;&gt;"",SUM($E$10:E441),"")</f>
        <v/>
      </c>
      <c r="G441" s="95" t="str">
        <f t="shared" si="77"/>
        <v/>
      </c>
      <c r="T441" s="3" t="str">
        <f t="shared" si="78"/>
        <v/>
      </c>
      <c r="U441" s="12" t="str">
        <f t="shared" si="79"/>
        <v/>
      </c>
      <c r="V441" s="95" t="str">
        <f t="shared" si="80"/>
        <v/>
      </c>
      <c r="W441" s="95" t="str">
        <f t="shared" si="81"/>
        <v/>
      </c>
      <c r="X441" s="95" t="str">
        <f t="shared" si="82"/>
        <v/>
      </c>
      <c r="Y441" s="95" t="str">
        <f>IF(T441&lt;&gt;"",SUM($X$10:X441),"")</f>
        <v/>
      </c>
      <c r="Z441" s="95" t="str">
        <f t="shared" si="83"/>
        <v/>
      </c>
    </row>
    <row r="442" spans="1:26">
      <c r="A442" s="3" t="str">
        <f t="shared" si="72"/>
        <v/>
      </c>
      <c r="B442" s="12" t="str">
        <f t="shared" si="73"/>
        <v/>
      </c>
      <c r="C442" s="95" t="str">
        <f t="shared" si="74"/>
        <v/>
      </c>
      <c r="D442" s="95" t="str">
        <f t="shared" si="75"/>
        <v/>
      </c>
      <c r="E442" s="95" t="str">
        <f t="shared" si="76"/>
        <v/>
      </c>
      <c r="F442" s="95" t="str">
        <f>IF(A442&lt;&gt;"",SUM($E$10:E442),"")</f>
        <v/>
      </c>
      <c r="G442" s="95" t="str">
        <f t="shared" si="77"/>
        <v/>
      </c>
      <c r="T442" s="3" t="str">
        <f t="shared" si="78"/>
        <v/>
      </c>
      <c r="U442" s="12" t="str">
        <f t="shared" si="79"/>
        <v/>
      </c>
      <c r="V442" s="95" t="str">
        <f t="shared" si="80"/>
        <v/>
      </c>
      <c r="W442" s="95" t="str">
        <f t="shared" si="81"/>
        <v/>
      </c>
      <c r="X442" s="95" t="str">
        <f t="shared" si="82"/>
        <v/>
      </c>
      <c r="Y442" s="95" t="str">
        <f>IF(T442&lt;&gt;"",SUM($X$10:X442),"")</f>
        <v/>
      </c>
      <c r="Z442" s="95" t="str">
        <f t="shared" si="83"/>
        <v/>
      </c>
    </row>
    <row r="443" spans="1:26">
      <c r="A443" s="3" t="str">
        <f t="shared" si="72"/>
        <v/>
      </c>
      <c r="B443" s="12" t="str">
        <f t="shared" si="73"/>
        <v/>
      </c>
      <c r="C443" s="95" t="str">
        <f t="shared" si="74"/>
        <v/>
      </c>
      <c r="D443" s="95" t="str">
        <f t="shared" si="75"/>
        <v/>
      </c>
      <c r="E443" s="95" t="str">
        <f t="shared" si="76"/>
        <v/>
      </c>
      <c r="F443" s="95" t="str">
        <f>IF(A443&lt;&gt;"",SUM($E$10:E443),"")</f>
        <v/>
      </c>
      <c r="G443" s="95" t="str">
        <f t="shared" si="77"/>
        <v/>
      </c>
      <c r="T443" s="3" t="str">
        <f t="shared" si="78"/>
        <v/>
      </c>
      <c r="U443" s="12" t="str">
        <f t="shared" si="79"/>
        <v/>
      </c>
      <c r="V443" s="95" t="str">
        <f t="shared" si="80"/>
        <v/>
      </c>
      <c r="W443" s="95" t="str">
        <f t="shared" si="81"/>
        <v/>
      </c>
      <c r="X443" s="95" t="str">
        <f t="shared" si="82"/>
        <v/>
      </c>
      <c r="Y443" s="95" t="str">
        <f>IF(T443&lt;&gt;"",SUM($X$10:X443),"")</f>
        <v/>
      </c>
      <c r="Z443" s="95" t="str">
        <f t="shared" si="83"/>
        <v/>
      </c>
    </row>
    <row r="444" spans="1:26">
      <c r="A444" s="3" t="str">
        <f t="shared" si="72"/>
        <v/>
      </c>
      <c r="B444" s="12" t="str">
        <f t="shared" si="73"/>
        <v/>
      </c>
      <c r="C444" s="95" t="str">
        <f t="shared" si="74"/>
        <v/>
      </c>
      <c r="D444" s="95" t="str">
        <f t="shared" si="75"/>
        <v/>
      </c>
      <c r="E444" s="95" t="str">
        <f t="shared" si="76"/>
        <v/>
      </c>
      <c r="F444" s="95" t="str">
        <f>IF(A444&lt;&gt;"",SUM($E$10:E444),"")</f>
        <v/>
      </c>
      <c r="G444" s="95" t="str">
        <f t="shared" si="77"/>
        <v/>
      </c>
      <c r="T444" s="3" t="str">
        <f t="shared" si="78"/>
        <v/>
      </c>
      <c r="U444" s="12" t="str">
        <f t="shared" si="79"/>
        <v/>
      </c>
      <c r="V444" s="95" t="str">
        <f t="shared" si="80"/>
        <v/>
      </c>
      <c r="W444" s="95" t="str">
        <f t="shared" si="81"/>
        <v/>
      </c>
      <c r="X444" s="95" t="str">
        <f t="shared" si="82"/>
        <v/>
      </c>
      <c r="Y444" s="95" t="str">
        <f>IF(T444&lt;&gt;"",SUM($X$10:X444),"")</f>
        <v/>
      </c>
      <c r="Z444" s="95" t="str">
        <f t="shared" si="83"/>
        <v/>
      </c>
    </row>
    <row r="445" spans="1:26">
      <c r="A445" s="3" t="str">
        <f t="shared" si="72"/>
        <v/>
      </c>
      <c r="B445" s="12" t="str">
        <f t="shared" si="73"/>
        <v/>
      </c>
      <c r="C445" s="95" t="str">
        <f t="shared" si="74"/>
        <v/>
      </c>
      <c r="D445" s="95" t="str">
        <f t="shared" si="75"/>
        <v/>
      </c>
      <c r="E445" s="95" t="str">
        <f t="shared" si="76"/>
        <v/>
      </c>
      <c r="F445" s="95" t="str">
        <f>IF(A445&lt;&gt;"",SUM($E$10:E445),"")</f>
        <v/>
      </c>
      <c r="G445" s="95" t="str">
        <f t="shared" si="77"/>
        <v/>
      </c>
      <c r="T445" s="3" t="str">
        <f t="shared" si="78"/>
        <v/>
      </c>
      <c r="U445" s="12" t="str">
        <f t="shared" si="79"/>
        <v/>
      </c>
      <c r="V445" s="95" t="str">
        <f t="shared" si="80"/>
        <v/>
      </c>
      <c r="W445" s="95" t="str">
        <f t="shared" si="81"/>
        <v/>
      </c>
      <c r="X445" s="95" t="str">
        <f t="shared" si="82"/>
        <v/>
      </c>
      <c r="Y445" s="95" t="str">
        <f>IF(T445&lt;&gt;"",SUM($X$10:X445),"")</f>
        <v/>
      </c>
      <c r="Z445" s="95" t="str">
        <f t="shared" si="83"/>
        <v/>
      </c>
    </row>
    <row r="446" spans="1:26">
      <c r="A446" s="3" t="str">
        <f t="shared" si="72"/>
        <v/>
      </c>
      <c r="B446" s="12" t="str">
        <f t="shared" si="73"/>
        <v/>
      </c>
      <c r="C446" s="95" t="str">
        <f t="shared" si="74"/>
        <v/>
      </c>
      <c r="D446" s="95" t="str">
        <f t="shared" si="75"/>
        <v/>
      </c>
      <c r="E446" s="95" t="str">
        <f t="shared" si="76"/>
        <v/>
      </c>
      <c r="F446" s="95" t="str">
        <f>IF(A446&lt;&gt;"",SUM($E$10:E446),"")</f>
        <v/>
      </c>
      <c r="G446" s="95" t="str">
        <f t="shared" si="77"/>
        <v/>
      </c>
      <c r="T446" s="3" t="str">
        <f t="shared" si="78"/>
        <v/>
      </c>
      <c r="U446" s="12" t="str">
        <f t="shared" si="79"/>
        <v/>
      </c>
      <c r="V446" s="95" t="str">
        <f t="shared" si="80"/>
        <v/>
      </c>
      <c r="W446" s="95" t="str">
        <f t="shared" si="81"/>
        <v/>
      </c>
      <c r="X446" s="95" t="str">
        <f t="shared" si="82"/>
        <v/>
      </c>
      <c r="Y446" s="95" t="str">
        <f>IF(T446&lt;&gt;"",SUM($X$10:X446),"")</f>
        <v/>
      </c>
      <c r="Z446" s="95" t="str">
        <f t="shared" si="83"/>
        <v/>
      </c>
    </row>
    <row r="447" spans="1:26">
      <c r="A447" s="3" t="str">
        <f t="shared" si="72"/>
        <v/>
      </c>
      <c r="B447" s="12" t="str">
        <f t="shared" si="73"/>
        <v/>
      </c>
      <c r="C447" s="95" t="str">
        <f t="shared" si="74"/>
        <v/>
      </c>
      <c r="D447" s="95" t="str">
        <f t="shared" si="75"/>
        <v/>
      </c>
      <c r="E447" s="95" t="str">
        <f t="shared" si="76"/>
        <v/>
      </c>
      <c r="F447" s="95" t="str">
        <f>IF(A447&lt;&gt;"",SUM($E$10:E447),"")</f>
        <v/>
      </c>
      <c r="G447" s="95" t="str">
        <f t="shared" si="77"/>
        <v/>
      </c>
      <c r="T447" s="3" t="str">
        <f t="shared" si="78"/>
        <v/>
      </c>
      <c r="U447" s="12" t="str">
        <f t="shared" si="79"/>
        <v/>
      </c>
      <c r="V447" s="95" t="str">
        <f t="shared" si="80"/>
        <v/>
      </c>
      <c r="W447" s="95" t="str">
        <f t="shared" si="81"/>
        <v/>
      </c>
      <c r="X447" s="95" t="str">
        <f t="shared" si="82"/>
        <v/>
      </c>
      <c r="Y447" s="95" t="str">
        <f>IF(T447&lt;&gt;"",SUM($X$10:X447),"")</f>
        <v/>
      </c>
      <c r="Z447" s="95" t="str">
        <f t="shared" si="83"/>
        <v/>
      </c>
    </row>
    <row r="448" spans="1:26">
      <c r="A448" s="3" t="str">
        <f t="shared" si="72"/>
        <v/>
      </c>
      <c r="B448" s="12" t="str">
        <f t="shared" si="73"/>
        <v/>
      </c>
      <c r="C448" s="95" t="str">
        <f t="shared" si="74"/>
        <v/>
      </c>
      <c r="D448" s="95" t="str">
        <f t="shared" si="75"/>
        <v/>
      </c>
      <c r="E448" s="95" t="str">
        <f t="shared" si="76"/>
        <v/>
      </c>
      <c r="F448" s="95" t="str">
        <f>IF(A448&lt;&gt;"",SUM($E$10:E448),"")</f>
        <v/>
      </c>
      <c r="G448" s="95" t="str">
        <f t="shared" si="77"/>
        <v/>
      </c>
      <c r="T448" s="3" t="str">
        <f t="shared" si="78"/>
        <v/>
      </c>
      <c r="U448" s="12" t="str">
        <f t="shared" si="79"/>
        <v/>
      </c>
      <c r="V448" s="95" t="str">
        <f t="shared" si="80"/>
        <v/>
      </c>
      <c r="W448" s="95" t="str">
        <f t="shared" si="81"/>
        <v/>
      </c>
      <c r="X448" s="95" t="str">
        <f t="shared" si="82"/>
        <v/>
      </c>
      <c r="Y448" s="95" t="str">
        <f>IF(T448&lt;&gt;"",SUM($X$10:X448),"")</f>
        <v/>
      </c>
      <c r="Z448" s="95" t="str">
        <f t="shared" si="83"/>
        <v/>
      </c>
    </row>
    <row r="449" spans="1:26">
      <c r="A449" s="3" t="str">
        <f t="shared" si="72"/>
        <v/>
      </c>
      <c r="B449" s="12" t="str">
        <f t="shared" si="73"/>
        <v/>
      </c>
      <c r="C449" s="95" t="str">
        <f t="shared" si="74"/>
        <v/>
      </c>
      <c r="D449" s="95" t="str">
        <f t="shared" si="75"/>
        <v/>
      </c>
      <c r="E449" s="95" t="str">
        <f t="shared" si="76"/>
        <v/>
      </c>
      <c r="F449" s="95" t="str">
        <f>IF(A449&lt;&gt;"",SUM($E$10:E449),"")</f>
        <v/>
      </c>
      <c r="G449" s="95" t="str">
        <f t="shared" si="77"/>
        <v/>
      </c>
      <c r="T449" s="3" t="str">
        <f t="shared" si="78"/>
        <v/>
      </c>
      <c r="U449" s="12" t="str">
        <f t="shared" si="79"/>
        <v/>
      </c>
      <c r="V449" s="95" t="str">
        <f t="shared" si="80"/>
        <v/>
      </c>
      <c r="W449" s="95" t="str">
        <f t="shared" si="81"/>
        <v/>
      </c>
      <c r="X449" s="95" t="str">
        <f t="shared" si="82"/>
        <v/>
      </c>
      <c r="Y449" s="95" t="str">
        <f>IF(T449&lt;&gt;"",SUM($X$10:X449),"")</f>
        <v/>
      </c>
      <c r="Z449" s="95" t="str">
        <f t="shared" si="83"/>
        <v/>
      </c>
    </row>
    <row r="450" spans="1:26">
      <c r="A450" s="3" t="str">
        <f t="shared" si="72"/>
        <v/>
      </c>
      <c r="B450" s="12" t="str">
        <f t="shared" si="73"/>
        <v/>
      </c>
      <c r="C450" s="95" t="str">
        <f t="shared" si="74"/>
        <v/>
      </c>
      <c r="D450" s="95" t="str">
        <f t="shared" si="75"/>
        <v/>
      </c>
      <c r="E450" s="95" t="str">
        <f t="shared" si="76"/>
        <v/>
      </c>
      <c r="F450" s="95" t="str">
        <f>IF(A450&lt;&gt;"",SUM($E$10:E450),"")</f>
        <v/>
      </c>
      <c r="G450" s="95" t="str">
        <f t="shared" si="77"/>
        <v/>
      </c>
      <c r="T450" s="3" t="str">
        <f t="shared" si="78"/>
        <v/>
      </c>
      <c r="U450" s="12" t="str">
        <f t="shared" si="79"/>
        <v/>
      </c>
      <c r="V450" s="95" t="str">
        <f t="shared" si="80"/>
        <v/>
      </c>
      <c r="W450" s="95" t="str">
        <f t="shared" si="81"/>
        <v/>
      </c>
      <c r="X450" s="95" t="str">
        <f t="shared" si="82"/>
        <v/>
      </c>
      <c r="Y450" s="95" t="str">
        <f>IF(T450&lt;&gt;"",SUM($X$10:X450),"")</f>
        <v/>
      </c>
      <c r="Z450" s="95" t="str">
        <f t="shared" si="83"/>
        <v/>
      </c>
    </row>
    <row r="451" spans="1:26">
      <c r="A451" s="3" t="str">
        <f t="shared" si="72"/>
        <v/>
      </c>
      <c r="B451" s="12" t="str">
        <f t="shared" si="73"/>
        <v/>
      </c>
      <c r="C451" s="95" t="str">
        <f t="shared" si="74"/>
        <v/>
      </c>
      <c r="D451" s="95" t="str">
        <f t="shared" si="75"/>
        <v/>
      </c>
      <c r="E451" s="95" t="str">
        <f t="shared" si="76"/>
        <v/>
      </c>
      <c r="F451" s="95" t="str">
        <f>IF(A451&lt;&gt;"",SUM($E$10:E451),"")</f>
        <v/>
      </c>
      <c r="G451" s="95" t="str">
        <f t="shared" si="77"/>
        <v/>
      </c>
      <c r="T451" s="3" t="str">
        <f t="shared" si="78"/>
        <v/>
      </c>
      <c r="U451" s="12" t="str">
        <f t="shared" si="79"/>
        <v/>
      </c>
      <c r="V451" s="95" t="str">
        <f t="shared" si="80"/>
        <v/>
      </c>
      <c r="W451" s="95" t="str">
        <f t="shared" si="81"/>
        <v/>
      </c>
      <c r="X451" s="95" t="str">
        <f t="shared" si="82"/>
        <v/>
      </c>
      <c r="Y451" s="95" t="str">
        <f>IF(T451&lt;&gt;"",SUM($X$10:X451),"")</f>
        <v/>
      </c>
      <c r="Z451" s="95" t="str">
        <f t="shared" si="83"/>
        <v/>
      </c>
    </row>
    <row r="452" spans="1:26">
      <c r="A452" s="3" t="str">
        <f t="shared" si="72"/>
        <v/>
      </c>
      <c r="B452" s="12" t="str">
        <f t="shared" si="73"/>
        <v/>
      </c>
      <c r="C452" s="95" t="str">
        <f t="shared" si="74"/>
        <v/>
      </c>
      <c r="D452" s="95" t="str">
        <f t="shared" si="75"/>
        <v/>
      </c>
      <c r="E452" s="95" t="str">
        <f t="shared" si="76"/>
        <v/>
      </c>
      <c r="F452" s="95" t="str">
        <f>IF(A452&lt;&gt;"",SUM($E$10:E452),"")</f>
        <v/>
      </c>
      <c r="G452" s="95" t="str">
        <f t="shared" si="77"/>
        <v/>
      </c>
      <c r="T452" s="3" t="str">
        <f t="shared" si="78"/>
        <v/>
      </c>
      <c r="U452" s="12" t="str">
        <f t="shared" si="79"/>
        <v/>
      </c>
      <c r="V452" s="95" t="str">
        <f t="shared" si="80"/>
        <v/>
      </c>
      <c r="W452" s="95" t="str">
        <f t="shared" si="81"/>
        <v/>
      </c>
      <c r="X452" s="95" t="str">
        <f t="shared" si="82"/>
        <v/>
      </c>
      <c r="Y452" s="95" t="str">
        <f>IF(T452&lt;&gt;"",SUM($X$10:X452),"")</f>
        <v/>
      </c>
      <c r="Z452" s="95" t="str">
        <f t="shared" si="83"/>
        <v/>
      </c>
    </row>
    <row r="453" spans="1:26">
      <c r="A453" s="3" t="str">
        <f t="shared" si="72"/>
        <v/>
      </c>
      <c r="B453" s="12" t="str">
        <f t="shared" si="73"/>
        <v/>
      </c>
      <c r="C453" s="95" t="str">
        <f t="shared" si="74"/>
        <v/>
      </c>
      <c r="D453" s="95" t="str">
        <f t="shared" si="75"/>
        <v/>
      </c>
      <c r="E453" s="95" t="str">
        <f t="shared" si="76"/>
        <v/>
      </c>
      <c r="F453" s="95" t="str">
        <f>IF(A453&lt;&gt;"",SUM($E$10:E453),"")</f>
        <v/>
      </c>
      <c r="G453" s="95" t="str">
        <f t="shared" si="77"/>
        <v/>
      </c>
      <c r="T453" s="3" t="str">
        <f t="shared" si="78"/>
        <v/>
      </c>
      <c r="U453" s="12" t="str">
        <f t="shared" si="79"/>
        <v/>
      </c>
      <c r="V453" s="95" t="str">
        <f t="shared" si="80"/>
        <v/>
      </c>
      <c r="W453" s="95" t="str">
        <f t="shared" si="81"/>
        <v/>
      </c>
      <c r="X453" s="95" t="str">
        <f t="shared" si="82"/>
        <v/>
      </c>
      <c r="Y453" s="95" t="str">
        <f>IF(T453&lt;&gt;"",SUM($X$10:X453),"")</f>
        <v/>
      </c>
      <c r="Z453" s="95" t="str">
        <f t="shared" si="83"/>
        <v/>
      </c>
    </row>
    <row r="454" spans="1:26">
      <c r="A454" s="3" t="str">
        <f t="shared" si="72"/>
        <v/>
      </c>
      <c r="B454" s="12" t="str">
        <f t="shared" si="73"/>
        <v/>
      </c>
      <c r="C454" s="95" t="str">
        <f t="shared" si="74"/>
        <v/>
      </c>
      <c r="D454" s="95" t="str">
        <f t="shared" si="75"/>
        <v/>
      </c>
      <c r="E454" s="95" t="str">
        <f t="shared" si="76"/>
        <v/>
      </c>
      <c r="F454" s="95" t="str">
        <f>IF(A454&lt;&gt;"",SUM($E$10:E454),"")</f>
        <v/>
      </c>
      <c r="G454" s="95" t="str">
        <f t="shared" si="77"/>
        <v/>
      </c>
      <c r="T454" s="3" t="str">
        <f t="shared" si="78"/>
        <v/>
      </c>
      <c r="U454" s="12" t="str">
        <f t="shared" si="79"/>
        <v/>
      </c>
      <c r="V454" s="95" t="str">
        <f t="shared" si="80"/>
        <v/>
      </c>
      <c r="W454" s="95" t="str">
        <f t="shared" si="81"/>
        <v/>
      </c>
      <c r="X454" s="95" t="str">
        <f t="shared" si="82"/>
        <v/>
      </c>
      <c r="Y454" s="95" t="str">
        <f>IF(T454&lt;&gt;"",SUM($X$10:X454),"")</f>
        <v/>
      </c>
      <c r="Z454" s="95" t="str">
        <f t="shared" si="83"/>
        <v/>
      </c>
    </row>
    <row r="455" spans="1:26">
      <c r="A455" s="3" t="str">
        <f t="shared" si="72"/>
        <v/>
      </c>
      <c r="B455" s="12" t="str">
        <f t="shared" si="73"/>
        <v/>
      </c>
      <c r="C455" s="95" t="str">
        <f t="shared" si="74"/>
        <v/>
      </c>
      <c r="D455" s="95" t="str">
        <f t="shared" si="75"/>
        <v/>
      </c>
      <c r="E455" s="95" t="str">
        <f t="shared" si="76"/>
        <v/>
      </c>
      <c r="F455" s="95" t="str">
        <f>IF(A455&lt;&gt;"",SUM($E$10:E455),"")</f>
        <v/>
      </c>
      <c r="G455" s="95" t="str">
        <f t="shared" si="77"/>
        <v/>
      </c>
      <c r="T455" s="3" t="str">
        <f t="shared" si="78"/>
        <v/>
      </c>
      <c r="U455" s="12" t="str">
        <f t="shared" si="79"/>
        <v/>
      </c>
      <c r="V455" s="95" t="str">
        <f t="shared" si="80"/>
        <v/>
      </c>
      <c r="W455" s="95" t="str">
        <f t="shared" si="81"/>
        <v/>
      </c>
      <c r="X455" s="95" t="str">
        <f t="shared" si="82"/>
        <v/>
      </c>
      <c r="Y455" s="95" t="str">
        <f>IF(T455&lt;&gt;"",SUM($X$10:X455),"")</f>
        <v/>
      </c>
      <c r="Z455" s="95" t="str">
        <f t="shared" si="83"/>
        <v/>
      </c>
    </row>
    <row r="456" spans="1:26">
      <c r="A456" s="3" t="str">
        <f t="shared" si="72"/>
        <v/>
      </c>
      <c r="B456" s="12" t="str">
        <f t="shared" si="73"/>
        <v/>
      </c>
      <c r="C456" s="95" t="str">
        <f t="shared" si="74"/>
        <v/>
      </c>
      <c r="D456" s="95" t="str">
        <f t="shared" si="75"/>
        <v/>
      </c>
      <c r="E456" s="95" t="str">
        <f t="shared" si="76"/>
        <v/>
      </c>
      <c r="F456" s="95" t="str">
        <f>IF(A456&lt;&gt;"",SUM($E$10:E456),"")</f>
        <v/>
      </c>
      <c r="G456" s="95" t="str">
        <f t="shared" si="77"/>
        <v/>
      </c>
      <c r="T456" s="3" t="str">
        <f t="shared" si="78"/>
        <v/>
      </c>
      <c r="U456" s="12" t="str">
        <f t="shared" si="79"/>
        <v/>
      </c>
      <c r="V456" s="95" t="str">
        <f t="shared" si="80"/>
        <v/>
      </c>
      <c r="W456" s="95" t="str">
        <f t="shared" si="81"/>
        <v/>
      </c>
      <c r="X456" s="95" t="str">
        <f t="shared" si="82"/>
        <v/>
      </c>
      <c r="Y456" s="95" t="str">
        <f>IF(T456&lt;&gt;"",SUM($X$10:X456),"")</f>
        <v/>
      </c>
      <c r="Z456" s="95" t="str">
        <f t="shared" si="83"/>
        <v/>
      </c>
    </row>
    <row r="457" spans="1:26">
      <c r="A457" s="3" t="str">
        <f t="shared" si="72"/>
        <v/>
      </c>
      <c r="B457" s="12" t="str">
        <f t="shared" si="73"/>
        <v/>
      </c>
      <c r="C457" s="95" t="str">
        <f t="shared" si="74"/>
        <v/>
      </c>
      <c r="D457" s="95" t="str">
        <f t="shared" si="75"/>
        <v/>
      </c>
      <c r="E457" s="95" t="str">
        <f t="shared" si="76"/>
        <v/>
      </c>
      <c r="F457" s="95" t="str">
        <f>IF(A457&lt;&gt;"",SUM($E$10:E457),"")</f>
        <v/>
      </c>
      <c r="G457" s="95" t="str">
        <f t="shared" si="77"/>
        <v/>
      </c>
      <c r="T457" s="3" t="str">
        <f t="shared" si="78"/>
        <v/>
      </c>
      <c r="U457" s="12" t="str">
        <f t="shared" si="79"/>
        <v/>
      </c>
      <c r="V457" s="95" t="str">
        <f t="shared" si="80"/>
        <v/>
      </c>
      <c r="W457" s="95" t="str">
        <f t="shared" si="81"/>
        <v/>
      </c>
      <c r="X457" s="95" t="str">
        <f t="shared" si="82"/>
        <v/>
      </c>
      <c r="Y457" s="95" t="str">
        <f>IF(T457&lt;&gt;"",SUM($X$10:X457),"")</f>
        <v/>
      </c>
      <c r="Z457" s="95" t="str">
        <f t="shared" si="83"/>
        <v/>
      </c>
    </row>
    <row r="458" spans="1:26">
      <c r="A458" s="3" t="str">
        <f t="shared" si="72"/>
        <v/>
      </c>
      <c r="B458" s="12" t="str">
        <f t="shared" si="73"/>
        <v/>
      </c>
      <c r="C458" s="95" t="str">
        <f t="shared" si="74"/>
        <v/>
      </c>
      <c r="D458" s="95" t="str">
        <f t="shared" si="75"/>
        <v/>
      </c>
      <c r="E458" s="95" t="str">
        <f t="shared" si="76"/>
        <v/>
      </c>
      <c r="F458" s="95" t="str">
        <f>IF(A458&lt;&gt;"",SUM($E$10:E458),"")</f>
        <v/>
      </c>
      <c r="G458" s="95" t="str">
        <f t="shared" si="77"/>
        <v/>
      </c>
      <c r="T458" s="3" t="str">
        <f t="shared" si="78"/>
        <v/>
      </c>
      <c r="U458" s="12" t="str">
        <f t="shared" si="79"/>
        <v/>
      </c>
      <c r="V458" s="95" t="str">
        <f t="shared" si="80"/>
        <v/>
      </c>
      <c r="W458" s="95" t="str">
        <f t="shared" si="81"/>
        <v/>
      </c>
      <c r="X458" s="95" t="str">
        <f t="shared" si="82"/>
        <v/>
      </c>
      <c r="Y458" s="95" t="str">
        <f>IF(T458&lt;&gt;"",SUM($X$10:X458),"")</f>
        <v/>
      </c>
      <c r="Z458" s="95" t="str">
        <f t="shared" si="83"/>
        <v/>
      </c>
    </row>
    <row r="459" spans="1:26">
      <c r="A459" s="3" t="str">
        <f t="shared" si="72"/>
        <v/>
      </c>
      <c r="B459" s="12" t="str">
        <f t="shared" si="73"/>
        <v/>
      </c>
      <c r="C459" s="95" t="str">
        <f t="shared" si="74"/>
        <v/>
      </c>
      <c r="D459" s="95" t="str">
        <f t="shared" si="75"/>
        <v/>
      </c>
      <c r="E459" s="95" t="str">
        <f t="shared" si="76"/>
        <v/>
      </c>
      <c r="F459" s="95" t="str">
        <f>IF(A459&lt;&gt;"",SUM($E$10:E459),"")</f>
        <v/>
      </c>
      <c r="G459" s="95" t="str">
        <f t="shared" si="77"/>
        <v/>
      </c>
      <c r="T459" s="3" t="str">
        <f t="shared" si="78"/>
        <v/>
      </c>
      <c r="U459" s="12" t="str">
        <f t="shared" si="79"/>
        <v/>
      </c>
      <c r="V459" s="95" t="str">
        <f t="shared" si="80"/>
        <v/>
      </c>
      <c r="W459" s="95" t="str">
        <f t="shared" si="81"/>
        <v/>
      </c>
      <c r="X459" s="95" t="str">
        <f t="shared" si="82"/>
        <v/>
      </c>
      <c r="Y459" s="95" t="str">
        <f>IF(T459&lt;&gt;"",SUM($X$10:X459),"")</f>
        <v/>
      </c>
      <c r="Z459" s="95" t="str">
        <f t="shared" si="83"/>
        <v/>
      </c>
    </row>
    <row r="460" spans="1:26">
      <c r="A460" s="3" t="str">
        <f t="shared" ref="A460:A523" si="84">IF(A459&lt;$G$4,A459+1,"")</f>
        <v/>
      </c>
      <c r="B460" s="12" t="str">
        <f t="shared" ref="B460:B523" si="85">IF(A460&lt;&gt;"",EDATE($C$7,A460*12/$G$3),"")</f>
        <v/>
      </c>
      <c r="C460" s="95" t="str">
        <f t="shared" ref="C460:C523" si="86">IF(A460&lt;&gt;"",D460+E460,"")</f>
        <v/>
      </c>
      <c r="D460" s="95" t="str">
        <f t="shared" ref="D460:D523" si="87">IF(A460&lt;&gt;"",G459*$G$5,"")</f>
        <v/>
      </c>
      <c r="E460" s="95" t="str">
        <f t="shared" ref="E460:E523" si="88">IF(A460&lt;&gt;"",$G$6,"")</f>
        <v/>
      </c>
      <c r="F460" s="95" t="str">
        <f>IF(A460&lt;&gt;"",SUM($E$10:E460),"")</f>
        <v/>
      </c>
      <c r="G460" s="95" t="str">
        <f t="shared" ref="G460:G523" si="89">IF(A460&lt;&gt;"",G459-E460,"")</f>
        <v/>
      </c>
      <c r="T460" s="3" t="str">
        <f t="shared" ref="T460:T523" si="90">IF(T459&lt;$G$4,T459+1,"")</f>
        <v/>
      </c>
      <c r="U460" s="12" t="str">
        <f t="shared" ref="U460:U523" si="91">IF(T460&lt;&gt;"",EDATE($C$7,T460*12/$G$3),"")</f>
        <v/>
      </c>
      <c r="V460" s="95" t="str">
        <f t="shared" ref="V460:V523" si="92">IF(T460&lt;&gt;"",C460,"")</f>
        <v/>
      </c>
      <c r="W460" s="95" t="str">
        <f t="shared" ref="W460:W523" si="93">IF(T460&lt;&gt;"",Z459*$Z$5,"")</f>
        <v/>
      </c>
      <c r="X460" s="95" t="str">
        <f t="shared" ref="X460:X523" si="94">IF(T460&lt;&gt;"",V460-W460,"")</f>
        <v/>
      </c>
      <c r="Y460" s="95" t="str">
        <f>IF(T460&lt;&gt;"",SUM($X$10:X460),"")</f>
        <v/>
      </c>
      <c r="Z460" s="95" t="str">
        <f t="shared" ref="Z460:Z523" si="95">IF(T460&lt;&gt;"",Z459-X460,"")</f>
        <v/>
      </c>
    </row>
    <row r="461" spans="1:26">
      <c r="A461" s="3" t="str">
        <f t="shared" si="84"/>
        <v/>
      </c>
      <c r="B461" s="12" t="str">
        <f t="shared" si="85"/>
        <v/>
      </c>
      <c r="C461" s="95" t="str">
        <f t="shared" si="86"/>
        <v/>
      </c>
      <c r="D461" s="95" t="str">
        <f t="shared" si="87"/>
        <v/>
      </c>
      <c r="E461" s="95" t="str">
        <f t="shared" si="88"/>
        <v/>
      </c>
      <c r="F461" s="95" t="str">
        <f>IF(A461&lt;&gt;"",SUM($E$10:E461),"")</f>
        <v/>
      </c>
      <c r="G461" s="95" t="str">
        <f t="shared" si="89"/>
        <v/>
      </c>
      <c r="T461" s="3" t="str">
        <f t="shared" si="90"/>
        <v/>
      </c>
      <c r="U461" s="12" t="str">
        <f t="shared" si="91"/>
        <v/>
      </c>
      <c r="V461" s="95" t="str">
        <f t="shared" si="92"/>
        <v/>
      </c>
      <c r="W461" s="95" t="str">
        <f t="shared" si="93"/>
        <v/>
      </c>
      <c r="X461" s="95" t="str">
        <f t="shared" si="94"/>
        <v/>
      </c>
      <c r="Y461" s="95" t="str">
        <f>IF(T461&lt;&gt;"",SUM($X$10:X461),"")</f>
        <v/>
      </c>
      <c r="Z461" s="95" t="str">
        <f t="shared" si="95"/>
        <v/>
      </c>
    </row>
    <row r="462" spans="1:26">
      <c r="A462" s="3" t="str">
        <f t="shared" si="84"/>
        <v/>
      </c>
      <c r="B462" s="12" t="str">
        <f t="shared" si="85"/>
        <v/>
      </c>
      <c r="C462" s="95" t="str">
        <f t="shared" si="86"/>
        <v/>
      </c>
      <c r="D462" s="95" t="str">
        <f t="shared" si="87"/>
        <v/>
      </c>
      <c r="E462" s="95" t="str">
        <f t="shared" si="88"/>
        <v/>
      </c>
      <c r="F462" s="95" t="str">
        <f>IF(A462&lt;&gt;"",SUM($E$10:E462),"")</f>
        <v/>
      </c>
      <c r="G462" s="95" t="str">
        <f t="shared" si="89"/>
        <v/>
      </c>
      <c r="T462" s="3" t="str">
        <f t="shared" si="90"/>
        <v/>
      </c>
      <c r="U462" s="12" t="str">
        <f t="shared" si="91"/>
        <v/>
      </c>
      <c r="V462" s="95" t="str">
        <f t="shared" si="92"/>
        <v/>
      </c>
      <c r="W462" s="95" t="str">
        <f t="shared" si="93"/>
        <v/>
      </c>
      <c r="X462" s="95" t="str">
        <f t="shared" si="94"/>
        <v/>
      </c>
      <c r="Y462" s="95" t="str">
        <f>IF(T462&lt;&gt;"",SUM($X$10:X462),"")</f>
        <v/>
      </c>
      <c r="Z462" s="95" t="str">
        <f t="shared" si="95"/>
        <v/>
      </c>
    </row>
    <row r="463" spans="1:26">
      <c r="A463" s="3" t="str">
        <f t="shared" si="84"/>
        <v/>
      </c>
      <c r="B463" s="12" t="str">
        <f t="shared" si="85"/>
        <v/>
      </c>
      <c r="C463" s="95" t="str">
        <f t="shared" si="86"/>
        <v/>
      </c>
      <c r="D463" s="95" t="str">
        <f t="shared" si="87"/>
        <v/>
      </c>
      <c r="E463" s="95" t="str">
        <f t="shared" si="88"/>
        <v/>
      </c>
      <c r="F463" s="95" t="str">
        <f>IF(A463&lt;&gt;"",SUM($E$10:E463),"")</f>
        <v/>
      </c>
      <c r="G463" s="95" t="str">
        <f t="shared" si="89"/>
        <v/>
      </c>
      <c r="T463" s="3" t="str">
        <f t="shared" si="90"/>
        <v/>
      </c>
      <c r="U463" s="12" t="str">
        <f t="shared" si="91"/>
        <v/>
      </c>
      <c r="V463" s="95" t="str">
        <f t="shared" si="92"/>
        <v/>
      </c>
      <c r="W463" s="95" t="str">
        <f t="shared" si="93"/>
        <v/>
      </c>
      <c r="X463" s="95" t="str">
        <f t="shared" si="94"/>
        <v/>
      </c>
      <c r="Y463" s="95" t="str">
        <f>IF(T463&lt;&gt;"",SUM($X$10:X463),"")</f>
        <v/>
      </c>
      <c r="Z463" s="95" t="str">
        <f t="shared" si="95"/>
        <v/>
      </c>
    </row>
    <row r="464" spans="1:26">
      <c r="A464" s="3" t="str">
        <f t="shared" si="84"/>
        <v/>
      </c>
      <c r="B464" s="12" t="str">
        <f t="shared" si="85"/>
        <v/>
      </c>
      <c r="C464" s="95" t="str">
        <f t="shared" si="86"/>
        <v/>
      </c>
      <c r="D464" s="95" t="str">
        <f t="shared" si="87"/>
        <v/>
      </c>
      <c r="E464" s="95" t="str">
        <f t="shared" si="88"/>
        <v/>
      </c>
      <c r="F464" s="95" t="str">
        <f>IF(A464&lt;&gt;"",SUM($E$10:E464),"")</f>
        <v/>
      </c>
      <c r="G464" s="95" t="str">
        <f t="shared" si="89"/>
        <v/>
      </c>
      <c r="T464" s="3" t="str">
        <f t="shared" si="90"/>
        <v/>
      </c>
      <c r="U464" s="12" t="str">
        <f t="shared" si="91"/>
        <v/>
      </c>
      <c r="V464" s="95" t="str">
        <f t="shared" si="92"/>
        <v/>
      </c>
      <c r="W464" s="95" t="str">
        <f t="shared" si="93"/>
        <v/>
      </c>
      <c r="X464" s="95" t="str">
        <f t="shared" si="94"/>
        <v/>
      </c>
      <c r="Y464" s="95" t="str">
        <f>IF(T464&lt;&gt;"",SUM($X$10:X464),"")</f>
        <v/>
      </c>
      <c r="Z464" s="95" t="str">
        <f t="shared" si="95"/>
        <v/>
      </c>
    </row>
    <row r="465" spans="1:26">
      <c r="A465" s="3" t="str">
        <f t="shared" si="84"/>
        <v/>
      </c>
      <c r="B465" s="12" t="str">
        <f t="shared" si="85"/>
        <v/>
      </c>
      <c r="C465" s="95" t="str">
        <f t="shared" si="86"/>
        <v/>
      </c>
      <c r="D465" s="95" t="str">
        <f t="shared" si="87"/>
        <v/>
      </c>
      <c r="E465" s="95" t="str">
        <f t="shared" si="88"/>
        <v/>
      </c>
      <c r="F465" s="95" t="str">
        <f>IF(A465&lt;&gt;"",SUM($E$10:E465),"")</f>
        <v/>
      </c>
      <c r="G465" s="95" t="str">
        <f t="shared" si="89"/>
        <v/>
      </c>
      <c r="T465" s="3" t="str">
        <f t="shared" si="90"/>
        <v/>
      </c>
      <c r="U465" s="12" t="str">
        <f t="shared" si="91"/>
        <v/>
      </c>
      <c r="V465" s="95" t="str">
        <f t="shared" si="92"/>
        <v/>
      </c>
      <c r="W465" s="95" t="str">
        <f t="shared" si="93"/>
        <v/>
      </c>
      <c r="X465" s="95" t="str">
        <f t="shared" si="94"/>
        <v/>
      </c>
      <c r="Y465" s="95" t="str">
        <f>IF(T465&lt;&gt;"",SUM($X$10:X465),"")</f>
        <v/>
      </c>
      <c r="Z465" s="95" t="str">
        <f t="shared" si="95"/>
        <v/>
      </c>
    </row>
    <row r="466" spans="1:26">
      <c r="A466" s="3" t="str">
        <f t="shared" si="84"/>
        <v/>
      </c>
      <c r="B466" s="12" t="str">
        <f t="shared" si="85"/>
        <v/>
      </c>
      <c r="C466" s="95" t="str">
        <f t="shared" si="86"/>
        <v/>
      </c>
      <c r="D466" s="95" t="str">
        <f t="shared" si="87"/>
        <v/>
      </c>
      <c r="E466" s="95" t="str">
        <f t="shared" si="88"/>
        <v/>
      </c>
      <c r="F466" s="95" t="str">
        <f>IF(A466&lt;&gt;"",SUM($E$10:E466),"")</f>
        <v/>
      </c>
      <c r="G466" s="95" t="str">
        <f t="shared" si="89"/>
        <v/>
      </c>
      <c r="T466" s="3" t="str">
        <f t="shared" si="90"/>
        <v/>
      </c>
      <c r="U466" s="12" t="str">
        <f t="shared" si="91"/>
        <v/>
      </c>
      <c r="V466" s="95" t="str">
        <f t="shared" si="92"/>
        <v/>
      </c>
      <c r="W466" s="95" t="str">
        <f t="shared" si="93"/>
        <v/>
      </c>
      <c r="X466" s="95" t="str">
        <f t="shared" si="94"/>
        <v/>
      </c>
      <c r="Y466" s="95" t="str">
        <f>IF(T466&lt;&gt;"",SUM($X$10:X466),"")</f>
        <v/>
      </c>
      <c r="Z466" s="95" t="str">
        <f t="shared" si="95"/>
        <v/>
      </c>
    </row>
    <row r="467" spans="1:26">
      <c r="A467" s="3" t="str">
        <f t="shared" si="84"/>
        <v/>
      </c>
      <c r="B467" s="12" t="str">
        <f t="shared" si="85"/>
        <v/>
      </c>
      <c r="C467" s="95" t="str">
        <f t="shared" si="86"/>
        <v/>
      </c>
      <c r="D467" s="95" t="str">
        <f t="shared" si="87"/>
        <v/>
      </c>
      <c r="E467" s="95" t="str">
        <f t="shared" si="88"/>
        <v/>
      </c>
      <c r="F467" s="95" t="str">
        <f>IF(A467&lt;&gt;"",SUM($E$10:E467),"")</f>
        <v/>
      </c>
      <c r="G467" s="95" t="str">
        <f t="shared" si="89"/>
        <v/>
      </c>
      <c r="T467" s="3" t="str">
        <f t="shared" si="90"/>
        <v/>
      </c>
      <c r="U467" s="12" t="str">
        <f t="shared" si="91"/>
        <v/>
      </c>
      <c r="V467" s="95" t="str">
        <f t="shared" si="92"/>
        <v/>
      </c>
      <c r="W467" s="95" t="str">
        <f t="shared" si="93"/>
        <v/>
      </c>
      <c r="X467" s="95" t="str">
        <f t="shared" si="94"/>
        <v/>
      </c>
      <c r="Y467" s="95" t="str">
        <f>IF(T467&lt;&gt;"",SUM($X$10:X467),"")</f>
        <v/>
      </c>
      <c r="Z467" s="95" t="str">
        <f t="shared" si="95"/>
        <v/>
      </c>
    </row>
    <row r="468" spans="1:26">
      <c r="A468" s="3" t="str">
        <f t="shared" si="84"/>
        <v/>
      </c>
      <c r="B468" s="12" t="str">
        <f t="shared" si="85"/>
        <v/>
      </c>
      <c r="C468" s="95" t="str">
        <f t="shared" si="86"/>
        <v/>
      </c>
      <c r="D468" s="95" t="str">
        <f t="shared" si="87"/>
        <v/>
      </c>
      <c r="E468" s="95" t="str">
        <f t="shared" si="88"/>
        <v/>
      </c>
      <c r="F468" s="95" t="str">
        <f>IF(A468&lt;&gt;"",SUM($E$10:E468),"")</f>
        <v/>
      </c>
      <c r="G468" s="95" t="str">
        <f t="shared" si="89"/>
        <v/>
      </c>
      <c r="T468" s="3" t="str">
        <f t="shared" si="90"/>
        <v/>
      </c>
      <c r="U468" s="12" t="str">
        <f t="shared" si="91"/>
        <v/>
      </c>
      <c r="V468" s="95" t="str">
        <f t="shared" si="92"/>
        <v/>
      </c>
      <c r="W468" s="95" t="str">
        <f t="shared" si="93"/>
        <v/>
      </c>
      <c r="X468" s="95" t="str">
        <f t="shared" si="94"/>
        <v/>
      </c>
      <c r="Y468" s="95" t="str">
        <f>IF(T468&lt;&gt;"",SUM($X$10:X468),"")</f>
        <v/>
      </c>
      <c r="Z468" s="95" t="str">
        <f t="shared" si="95"/>
        <v/>
      </c>
    </row>
    <row r="469" spans="1:26">
      <c r="A469" s="3" t="str">
        <f t="shared" si="84"/>
        <v/>
      </c>
      <c r="B469" s="12" t="str">
        <f t="shared" si="85"/>
        <v/>
      </c>
      <c r="C469" s="95" t="str">
        <f t="shared" si="86"/>
        <v/>
      </c>
      <c r="D469" s="95" t="str">
        <f t="shared" si="87"/>
        <v/>
      </c>
      <c r="E469" s="95" t="str">
        <f t="shared" si="88"/>
        <v/>
      </c>
      <c r="F469" s="95" t="str">
        <f>IF(A469&lt;&gt;"",SUM($E$10:E469),"")</f>
        <v/>
      </c>
      <c r="G469" s="95" t="str">
        <f t="shared" si="89"/>
        <v/>
      </c>
      <c r="T469" s="3" t="str">
        <f t="shared" si="90"/>
        <v/>
      </c>
      <c r="U469" s="12" t="str">
        <f t="shared" si="91"/>
        <v/>
      </c>
      <c r="V469" s="95" t="str">
        <f t="shared" si="92"/>
        <v/>
      </c>
      <c r="W469" s="95" t="str">
        <f t="shared" si="93"/>
        <v/>
      </c>
      <c r="X469" s="95" t="str">
        <f t="shared" si="94"/>
        <v/>
      </c>
      <c r="Y469" s="95" t="str">
        <f>IF(T469&lt;&gt;"",SUM($X$10:X469),"")</f>
        <v/>
      </c>
      <c r="Z469" s="95" t="str">
        <f t="shared" si="95"/>
        <v/>
      </c>
    </row>
    <row r="470" spans="1:26">
      <c r="A470" s="3" t="str">
        <f t="shared" si="84"/>
        <v/>
      </c>
      <c r="B470" s="12" t="str">
        <f t="shared" si="85"/>
        <v/>
      </c>
      <c r="C470" s="95" t="str">
        <f t="shared" si="86"/>
        <v/>
      </c>
      <c r="D470" s="95" t="str">
        <f t="shared" si="87"/>
        <v/>
      </c>
      <c r="E470" s="95" t="str">
        <f t="shared" si="88"/>
        <v/>
      </c>
      <c r="F470" s="95" t="str">
        <f>IF(A470&lt;&gt;"",SUM($E$10:E470),"")</f>
        <v/>
      </c>
      <c r="G470" s="95" t="str">
        <f t="shared" si="89"/>
        <v/>
      </c>
      <c r="T470" s="3" t="str">
        <f t="shared" si="90"/>
        <v/>
      </c>
      <c r="U470" s="12" t="str">
        <f t="shared" si="91"/>
        <v/>
      </c>
      <c r="V470" s="95" t="str">
        <f t="shared" si="92"/>
        <v/>
      </c>
      <c r="W470" s="95" t="str">
        <f t="shared" si="93"/>
        <v/>
      </c>
      <c r="X470" s="95" t="str">
        <f t="shared" si="94"/>
        <v/>
      </c>
      <c r="Y470" s="95" t="str">
        <f>IF(T470&lt;&gt;"",SUM($X$10:X470),"")</f>
        <v/>
      </c>
      <c r="Z470" s="95" t="str">
        <f t="shared" si="95"/>
        <v/>
      </c>
    </row>
    <row r="471" spans="1:26">
      <c r="A471" s="3" t="str">
        <f t="shared" si="84"/>
        <v/>
      </c>
      <c r="B471" s="12" t="str">
        <f t="shared" si="85"/>
        <v/>
      </c>
      <c r="C471" s="95" t="str">
        <f t="shared" si="86"/>
        <v/>
      </c>
      <c r="D471" s="95" t="str">
        <f t="shared" si="87"/>
        <v/>
      </c>
      <c r="E471" s="95" t="str">
        <f t="shared" si="88"/>
        <v/>
      </c>
      <c r="F471" s="95" t="str">
        <f>IF(A471&lt;&gt;"",SUM($E$10:E471),"")</f>
        <v/>
      </c>
      <c r="G471" s="95" t="str">
        <f t="shared" si="89"/>
        <v/>
      </c>
      <c r="T471" s="3" t="str">
        <f t="shared" si="90"/>
        <v/>
      </c>
      <c r="U471" s="12" t="str">
        <f t="shared" si="91"/>
        <v/>
      </c>
      <c r="V471" s="95" t="str">
        <f t="shared" si="92"/>
        <v/>
      </c>
      <c r="W471" s="95" t="str">
        <f t="shared" si="93"/>
        <v/>
      </c>
      <c r="X471" s="95" t="str">
        <f t="shared" si="94"/>
        <v/>
      </c>
      <c r="Y471" s="95" t="str">
        <f>IF(T471&lt;&gt;"",SUM($X$10:X471),"")</f>
        <v/>
      </c>
      <c r="Z471" s="95" t="str">
        <f t="shared" si="95"/>
        <v/>
      </c>
    </row>
    <row r="472" spans="1:26">
      <c r="A472" s="3" t="str">
        <f t="shared" si="84"/>
        <v/>
      </c>
      <c r="B472" s="12" t="str">
        <f t="shared" si="85"/>
        <v/>
      </c>
      <c r="C472" s="95" t="str">
        <f t="shared" si="86"/>
        <v/>
      </c>
      <c r="D472" s="95" t="str">
        <f t="shared" si="87"/>
        <v/>
      </c>
      <c r="E472" s="95" t="str">
        <f t="shared" si="88"/>
        <v/>
      </c>
      <c r="F472" s="95" t="str">
        <f>IF(A472&lt;&gt;"",SUM($E$10:E472),"")</f>
        <v/>
      </c>
      <c r="G472" s="95" t="str">
        <f t="shared" si="89"/>
        <v/>
      </c>
      <c r="T472" s="3" t="str">
        <f t="shared" si="90"/>
        <v/>
      </c>
      <c r="U472" s="12" t="str">
        <f t="shared" si="91"/>
        <v/>
      </c>
      <c r="V472" s="95" t="str">
        <f t="shared" si="92"/>
        <v/>
      </c>
      <c r="W472" s="95" t="str">
        <f t="shared" si="93"/>
        <v/>
      </c>
      <c r="X472" s="95" t="str">
        <f t="shared" si="94"/>
        <v/>
      </c>
      <c r="Y472" s="95" t="str">
        <f>IF(T472&lt;&gt;"",SUM($X$10:X472),"")</f>
        <v/>
      </c>
      <c r="Z472" s="95" t="str">
        <f t="shared" si="95"/>
        <v/>
      </c>
    </row>
    <row r="473" spans="1:26">
      <c r="A473" s="3" t="str">
        <f t="shared" si="84"/>
        <v/>
      </c>
      <c r="B473" s="12" t="str">
        <f t="shared" si="85"/>
        <v/>
      </c>
      <c r="C473" s="95" t="str">
        <f t="shared" si="86"/>
        <v/>
      </c>
      <c r="D473" s="95" t="str">
        <f t="shared" si="87"/>
        <v/>
      </c>
      <c r="E473" s="95" t="str">
        <f t="shared" si="88"/>
        <v/>
      </c>
      <c r="F473" s="95" t="str">
        <f>IF(A473&lt;&gt;"",SUM($E$10:E473),"")</f>
        <v/>
      </c>
      <c r="G473" s="95" t="str">
        <f t="shared" si="89"/>
        <v/>
      </c>
      <c r="T473" s="3" t="str">
        <f t="shared" si="90"/>
        <v/>
      </c>
      <c r="U473" s="12" t="str">
        <f t="shared" si="91"/>
        <v/>
      </c>
      <c r="V473" s="95" t="str">
        <f t="shared" si="92"/>
        <v/>
      </c>
      <c r="W473" s="95" t="str">
        <f t="shared" si="93"/>
        <v/>
      </c>
      <c r="X473" s="95" t="str">
        <f t="shared" si="94"/>
        <v/>
      </c>
      <c r="Y473" s="95" t="str">
        <f>IF(T473&lt;&gt;"",SUM($X$10:X473),"")</f>
        <v/>
      </c>
      <c r="Z473" s="95" t="str">
        <f t="shared" si="95"/>
        <v/>
      </c>
    </row>
    <row r="474" spans="1:26">
      <c r="A474" s="3" t="str">
        <f t="shared" si="84"/>
        <v/>
      </c>
      <c r="B474" s="12" t="str">
        <f t="shared" si="85"/>
        <v/>
      </c>
      <c r="C474" s="95" t="str">
        <f t="shared" si="86"/>
        <v/>
      </c>
      <c r="D474" s="95" t="str">
        <f t="shared" si="87"/>
        <v/>
      </c>
      <c r="E474" s="95" t="str">
        <f t="shared" si="88"/>
        <v/>
      </c>
      <c r="F474" s="95" t="str">
        <f>IF(A474&lt;&gt;"",SUM($E$10:E474),"")</f>
        <v/>
      </c>
      <c r="G474" s="95" t="str">
        <f t="shared" si="89"/>
        <v/>
      </c>
      <c r="T474" s="3" t="str">
        <f t="shared" si="90"/>
        <v/>
      </c>
      <c r="U474" s="12" t="str">
        <f t="shared" si="91"/>
        <v/>
      </c>
      <c r="V474" s="95" t="str">
        <f t="shared" si="92"/>
        <v/>
      </c>
      <c r="W474" s="95" t="str">
        <f t="shared" si="93"/>
        <v/>
      </c>
      <c r="X474" s="95" t="str">
        <f t="shared" si="94"/>
        <v/>
      </c>
      <c r="Y474" s="95" t="str">
        <f>IF(T474&lt;&gt;"",SUM($X$10:X474),"")</f>
        <v/>
      </c>
      <c r="Z474" s="95" t="str">
        <f t="shared" si="95"/>
        <v/>
      </c>
    </row>
    <row r="475" spans="1:26">
      <c r="A475" s="3" t="str">
        <f t="shared" si="84"/>
        <v/>
      </c>
      <c r="B475" s="12" t="str">
        <f t="shared" si="85"/>
        <v/>
      </c>
      <c r="C475" s="95" t="str">
        <f t="shared" si="86"/>
        <v/>
      </c>
      <c r="D475" s="95" t="str">
        <f t="shared" si="87"/>
        <v/>
      </c>
      <c r="E475" s="95" t="str">
        <f t="shared" si="88"/>
        <v/>
      </c>
      <c r="F475" s="95" t="str">
        <f>IF(A475&lt;&gt;"",SUM($E$10:E475),"")</f>
        <v/>
      </c>
      <c r="G475" s="95" t="str">
        <f t="shared" si="89"/>
        <v/>
      </c>
      <c r="T475" s="3" t="str">
        <f t="shared" si="90"/>
        <v/>
      </c>
      <c r="U475" s="12" t="str">
        <f t="shared" si="91"/>
        <v/>
      </c>
      <c r="V475" s="95" t="str">
        <f t="shared" si="92"/>
        <v/>
      </c>
      <c r="W475" s="95" t="str">
        <f t="shared" si="93"/>
        <v/>
      </c>
      <c r="X475" s="95" t="str">
        <f t="shared" si="94"/>
        <v/>
      </c>
      <c r="Y475" s="95" t="str">
        <f>IF(T475&lt;&gt;"",SUM($X$10:X475),"")</f>
        <v/>
      </c>
      <c r="Z475" s="95" t="str">
        <f t="shared" si="95"/>
        <v/>
      </c>
    </row>
    <row r="476" spans="1:26">
      <c r="A476" s="3" t="str">
        <f t="shared" si="84"/>
        <v/>
      </c>
      <c r="B476" s="12" t="str">
        <f t="shared" si="85"/>
        <v/>
      </c>
      <c r="C476" s="95" t="str">
        <f t="shared" si="86"/>
        <v/>
      </c>
      <c r="D476" s="95" t="str">
        <f t="shared" si="87"/>
        <v/>
      </c>
      <c r="E476" s="95" t="str">
        <f t="shared" si="88"/>
        <v/>
      </c>
      <c r="F476" s="95" t="str">
        <f>IF(A476&lt;&gt;"",SUM($E$10:E476),"")</f>
        <v/>
      </c>
      <c r="G476" s="95" t="str">
        <f t="shared" si="89"/>
        <v/>
      </c>
      <c r="T476" s="3" t="str">
        <f t="shared" si="90"/>
        <v/>
      </c>
      <c r="U476" s="12" t="str">
        <f t="shared" si="91"/>
        <v/>
      </c>
      <c r="V476" s="95" t="str">
        <f t="shared" si="92"/>
        <v/>
      </c>
      <c r="W476" s="95" t="str">
        <f t="shared" si="93"/>
        <v/>
      </c>
      <c r="X476" s="95" t="str">
        <f t="shared" si="94"/>
        <v/>
      </c>
      <c r="Y476" s="95" t="str">
        <f>IF(T476&lt;&gt;"",SUM($X$10:X476),"")</f>
        <v/>
      </c>
      <c r="Z476" s="95" t="str">
        <f t="shared" si="95"/>
        <v/>
      </c>
    </row>
    <row r="477" spans="1:26">
      <c r="A477" s="3" t="str">
        <f t="shared" si="84"/>
        <v/>
      </c>
      <c r="B477" s="12" t="str">
        <f t="shared" si="85"/>
        <v/>
      </c>
      <c r="C477" s="95" t="str">
        <f t="shared" si="86"/>
        <v/>
      </c>
      <c r="D477" s="95" t="str">
        <f t="shared" si="87"/>
        <v/>
      </c>
      <c r="E477" s="95" t="str">
        <f t="shared" si="88"/>
        <v/>
      </c>
      <c r="F477" s="95" t="str">
        <f>IF(A477&lt;&gt;"",SUM($E$10:E477),"")</f>
        <v/>
      </c>
      <c r="G477" s="95" t="str">
        <f t="shared" si="89"/>
        <v/>
      </c>
      <c r="T477" s="3" t="str">
        <f t="shared" si="90"/>
        <v/>
      </c>
      <c r="U477" s="12" t="str">
        <f t="shared" si="91"/>
        <v/>
      </c>
      <c r="V477" s="95" t="str">
        <f t="shared" si="92"/>
        <v/>
      </c>
      <c r="W477" s="95" t="str">
        <f t="shared" si="93"/>
        <v/>
      </c>
      <c r="X477" s="95" t="str">
        <f t="shared" si="94"/>
        <v/>
      </c>
      <c r="Y477" s="95" t="str">
        <f>IF(T477&lt;&gt;"",SUM($X$10:X477),"")</f>
        <v/>
      </c>
      <c r="Z477" s="95" t="str">
        <f t="shared" si="95"/>
        <v/>
      </c>
    </row>
    <row r="478" spans="1:26">
      <c r="A478" s="3" t="str">
        <f t="shared" si="84"/>
        <v/>
      </c>
      <c r="B478" s="12" t="str">
        <f t="shared" si="85"/>
        <v/>
      </c>
      <c r="C478" s="95" t="str">
        <f t="shared" si="86"/>
        <v/>
      </c>
      <c r="D478" s="95" t="str">
        <f t="shared" si="87"/>
        <v/>
      </c>
      <c r="E478" s="95" t="str">
        <f t="shared" si="88"/>
        <v/>
      </c>
      <c r="F478" s="95" t="str">
        <f>IF(A478&lt;&gt;"",SUM($E$10:E478),"")</f>
        <v/>
      </c>
      <c r="G478" s="95" t="str">
        <f t="shared" si="89"/>
        <v/>
      </c>
      <c r="T478" s="3" t="str">
        <f t="shared" si="90"/>
        <v/>
      </c>
      <c r="U478" s="12" t="str">
        <f t="shared" si="91"/>
        <v/>
      </c>
      <c r="V478" s="95" t="str">
        <f t="shared" si="92"/>
        <v/>
      </c>
      <c r="W478" s="95" t="str">
        <f t="shared" si="93"/>
        <v/>
      </c>
      <c r="X478" s="95" t="str">
        <f t="shared" si="94"/>
        <v/>
      </c>
      <c r="Y478" s="95" t="str">
        <f>IF(T478&lt;&gt;"",SUM($X$10:X478),"")</f>
        <v/>
      </c>
      <c r="Z478" s="95" t="str">
        <f t="shared" si="95"/>
        <v/>
      </c>
    </row>
    <row r="479" spans="1:26">
      <c r="A479" s="3" t="str">
        <f t="shared" si="84"/>
        <v/>
      </c>
      <c r="B479" s="12" t="str">
        <f t="shared" si="85"/>
        <v/>
      </c>
      <c r="C479" s="95" t="str">
        <f t="shared" si="86"/>
        <v/>
      </c>
      <c r="D479" s="95" t="str">
        <f t="shared" si="87"/>
        <v/>
      </c>
      <c r="E479" s="95" t="str">
        <f t="shared" si="88"/>
        <v/>
      </c>
      <c r="F479" s="95" t="str">
        <f>IF(A479&lt;&gt;"",SUM($E$10:E479),"")</f>
        <v/>
      </c>
      <c r="G479" s="95" t="str">
        <f t="shared" si="89"/>
        <v/>
      </c>
      <c r="T479" s="3" t="str">
        <f t="shared" si="90"/>
        <v/>
      </c>
      <c r="U479" s="12" t="str">
        <f t="shared" si="91"/>
        <v/>
      </c>
      <c r="V479" s="95" t="str">
        <f t="shared" si="92"/>
        <v/>
      </c>
      <c r="W479" s="95" t="str">
        <f t="shared" si="93"/>
        <v/>
      </c>
      <c r="X479" s="95" t="str">
        <f t="shared" si="94"/>
        <v/>
      </c>
      <c r="Y479" s="95" t="str">
        <f>IF(T479&lt;&gt;"",SUM($X$10:X479),"")</f>
        <v/>
      </c>
      <c r="Z479" s="95" t="str">
        <f t="shared" si="95"/>
        <v/>
      </c>
    </row>
    <row r="480" spans="1:26">
      <c r="A480" s="3" t="str">
        <f t="shared" si="84"/>
        <v/>
      </c>
      <c r="B480" s="12" t="str">
        <f t="shared" si="85"/>
        <v/>
      </c>
      <c r="C480" s="95" t="str">
        <f t="shared" si="86"/>
        <v/>
      </c>
      <c r="D480" s="95" t="str">
        <f t="shared" si="87"/>
        <v/>
      </c>
      <c r="E480" s="95" t="str">
        <f t="shared" si="88"/>
        <v/>
      </c>
      <c r="F480" s="95" t="str">
        <f>IF(A480&lt;&gt;"",SUM($E$10:E480),"")</f>
        <v/>
      </c>
      <c r="G480" s="95" t="str">
        <f t="shared" si="89"/>
        <v/>
      </c>
      <c r="T480" s="3" t="str">
        <f t="shared" si="90"/>
        <v/>
      </c>
      <c r="U480" s="12" t="str">
        <f t="shared" si="91"/>
        <v/>
      </c>
      <c r="V480" s="95" t="str">
        <f t="shared" si="92"/>
        <v/>
      </c>
      <c r="W480" s="95" t="str">
        <f t="shared" si="93"/>
        <v/>
      </c>
      <c r="X480" s="95" t="str">
        <f t="shared" si="94"/>
        <v/>
      </c>
      <c r="Y480" s="95" t="str">
        <f>IF(T480&lt;&gt;"",SUM($X$10:X480),"")</f>
        <v/>
      </c>
      <c r="Z480" s="95" t="str">
        <f t="shared" si="95"/>
        <v/>
      </c>
    </row>
    <row r="481" spans="1:26">
      <c r="A481" s="3" t="str">
        <f t="shared" si="84"/>
        <v/>
      </c>
      <c r="B481" s="12" t="str">
        <f t="shared" si="85"/>
        <v/>
      </c>
      <c r="C481" s="95" t="str">
        <f t="shared" si="86"/>
        <v/>
      </c>
      <c r="D481" s="95" t="str">
        <f t="shared" si="87"/>
        <v/>
      </c>
      <c r="E481" s="95" t="str">
        <f t="shared" si="88"/>
        <v/>
      </c>
      <c r="F481" s="95" t="str">
        <f>IF(A481&lt;&gt;"",SUM($E$10:E481),"")</f>
        <v/>
      </c>
      <c r="G481" s="95" t="str">
        <f t="shared" si="89"/>
        <v/>
      </c>
      <c r="T481" s="3" t="str">
        <f t="shared" si="90"/>
        <v/>
      </c>
      <c r="U481" s="12" t="str">
        <f t="shared" si="91"/>
        <v/>
      </c>
      <c r="V481" s="95" t="str">
        <f t="shared" si="92"/>
        <v/>
      </c>
      <c r="W481" s="95" t="str">
        <f t="shared" si="93"/>
        <v/>
      </c>
      <c r="X481" s="95" t="str">
        <f t="shared" si="94"/>
        <v/>
      </c>
      <c r="Y481" s="95" t="str">
        <f>IF(T481&lt;&gt;"",SUM($X$10:X481),"")</f>
        <v/>
      </c>
      <c r="Z481" s="95" t="str">
        <f t="shared" si="95"/>
        <v/>
      </c>
    </row>
    <row r="482" spans="1:26">
      <c r="A482" s="3" t="str">
        <f t="shared" si="84"/>
        <v/>
      </c>
      <c r="B482" s="12" t="str">
        <f t="shared" si="85"/>
        <v/>
      </c>
      <c r="C482" s="95" t="str">
        <f t="shared" si="86"/>
        <v/>
      </c>
      <c r="D482" s="95" t="str">
        <f t="shared" si="87"/>
        <v/>
      </c>
      <c r="E482" s="95" t="str">
        <f t="shared" si="88"/>
        <v/>
      </c>
      <c r="F482" s="95" t="str">
        <f>IF(A482&lt;&gt;"",SUM($E$10:E482),"")</f>
        <v/>
      </c>
      <c r="G482" s="95" t="str">
        <f t="shared" si="89"/>
        <v/>
      </c>
      <c r="T482" s="3" t="str">
        <f t="shared" si="90"/>
        <v/>
      </c>
      <c r="U482" s="12" t="str">
        <f t="shared" si="91"/>
        <v/>
      </c>
      <c r="V482" s="95" t="str">
        <f t="shared" si="92"/>
        <v/>
      </c>
      <c r="W482" s="95" t="str">
        <f t="shared" si="93"/>
        <v/>
      </c>
      <c r="X482" s="95" t="str">
        <f t="shared" si="94"/>
        <v/>
      </c>
      <c r="Y482" s="95" t="str">
        <f>IF(T482&lt;&gt;"",SUM($X$10:X482),"")</f>
        <v/>
      </c>
      <c r="Z482" s="95" t="str">
        <f t="shared" si="95"/>
        <v/>
      </c>
    </row>
    <row r="483" spans="1:26">
      <c r="A483" s="3" t="str">
        <f t="shared" si="84"/>
        <v/>
      </c>
      <c r="B483" s="12" t="str">
        <f t="shared" si="85"/>
        <v/>
      </c>
      <c r="C483" s="95" t="str">
        <f t="shared" si="86"/>
        <v/>
      </c>
      <c r="D483" s="95" t="str">
        <f t="shared" si="87"/>
        <v/>
      </c>
      <c r="E483" s="95" t="str">
        <f t="shared" si="88"/>
        <v/>
      </c>
      <c r="F483" s="95" t="str">
        <f>IF(A483&lt;&gt;"",SUM($E$10:E483),"")</f>
        <v/>
      </c>
      <c r="G483" s="95" t="str">
        <f t="shared" si="89"/>
        <v/>
      </c>
      <c r="T483" s="3" t="str">
        <f t="shared" si="90"/>
        <v/>
      </c>
      <c r="U483" s="12" t="str">
        <f t="shared" si="91"/>
        <v/>
      </c>
      <c r="V483" s="95" t="str">
        <f t="shared" si="92"/>
        <v/>
      </c>
      <c r="W483" s="95" t="str">
        <f t="shared" si="93"/>
        <v/>
      </c>
      <c r="X483" s="95" t="str">
        <f t="shared" si="94"/>
        <v/>
      </c>
      <c r="Y483" s="95" t="str">
        <f>IF(T483&lt;&gt;"",SUM($X$10:X483),"")</f>
        <v/>
      </c>
      <c r="Z483" s="95" t="str">
        <f t="shared" si="95"/>
        <v/>
      </c>
    </row>
    <row r="484" spans="1:26">
      <c r="A484" s="3" t="str">
        <f t="shared" si="84"/>
        <v/>
      </c>
      <c r="B484" s="12" t="str">
        <f t="shared" si="85"/>
        <v/>
      </c>
      <c r="C484" s="95" t="str">
        <f t="shared" si="86"/>
        <v/>
      </c>
      <c r="D484" s="95" t="str">
        <f t="shared" si="87"/>
        <v/>
      </c>
      <c r="E484" s="95" t="str">
        <f t="shared" si="88"/>
        <v/>
      </c>
      <c r="F484" s="95" t="str">
        <f>IF(A484&lt;&gt;"",SUM($E$10:E484),"")</f>
        <v/>
      </c>
      <c r="G484" s="95" t="str">
        <f t="shared" si="89"/>
        <v/>
      </c>
      <c r="T484" s="3" t="str">
        <f t="shared" si="90"/>
        <v/>
      </c>
      <c r="U484" s="12" t="str">
        <f t="shared" si="91"/>
        <v/>
      </c>
      <c r="V484" s="95" t="str">
        <f t="shared" si="92"/>
        <v/>
      </c>
      <c r="W484" s="95" t="str">
        <f t="shared" si="93"/>
        <v/>
      </c>
      <c r="X484" s="95" t="str">
        <f t="shared" si="94"/>
        <v/>
      </c>
      <c r="Y484" s="95" t="str">
        <f>IF(T484&lt;&gt;"",SUM($X$10:X484),"")</f>
        <v/>
      </c>
      <c r="Z484" s="95" t="str">
        <f t="shared" si="95"/>
        <v/>
      </c>
    </row>
    <row r="485" spans="1:26">
      <c r="A485" s="3" t="str">
        <f t="shared" si="84"/>
        <v/>
      </c>
      <c r="B485" s="12" t="str">
        <f t="shared" si="85"/>
        <v/>
      </c>
      <c r="C485" s="95" t="str">
        <f t="shared" si="86"/>
        <v/>
      </c>
      <c r="D485" s="95" t="str">
        <f t="shared" si="87"/>
        <v/>
      </c>
      <c r="E485" s="95" t="str">
        <f t="shared" si="88"/>
        <v/>
      </c>
      <c r="F485" s="95" t="str">
        <f>IF(A485&lt;&gt;"",SUM($E$10:E485),"")</f>
        <v/>
      </c>
      <c r="G485" s="95" t="str">
        <f t="shared" si="89"/>
        <v/>
      </c>
      <c r="T485" s="3" t="str">
        <f t="shared" si="90"/>
        <v/>
      </c>
      <c r="U485" s="12" t="str">
        <f t="shared" si="91"/>
        <v/>
      </c>
      <c r="V485" s="95" t="str">
        <f t="shared" si="92"/>
        <v/>
      </c>
      <c r="W485" s="95" t="str">
        <f t="shared" si="93"/>
        <v/>
      </c>
      <c r="X485" s="95" t="str">
        <f t="shared" si="94"/>
        <v/>
      </c>
      <c r="Y485" s="95" t="str">
        <f>IF(T485&lt;&gt;"",SUM($X$10:X485),"")</f>
        <v/>
      </c>
      <c r="Z485" s="95" t="str">
        <f t="shared" si="95"/>
        <v/>
      </c>
    </row>
    <row r="486" spans="1:26">
      <c r="A486" s="3" t="str">
        <f t="shared" si="84"/>
        <v/>
      </c>
      <c r="B486" s="12" t="str">
        <f t="shared" si="85"/>
        <v/>
      </c>
      <c r="C486" s="95" t="str">
        <f t="shared" si="86"/>
        <v/>
      </c>
      <c r="D486" s="95" t="str">
        <f t="shared" si="87"/>
        <v/>
      </c>
      <c r="E486" s="95" t="str">
        <f t="shared" si="88"/>
        <v/>
      </c>
      <c r="F486" s="95" t="str">
        <f>IF(A486&lt;&gt;"",SUM($E$10:E486),"")</f>
        <v/>
      </c>
      <c r="G486" s="95" t="str">
        <f t="shared" si="89"/>
        <v/>
      </c>
      <c r="T486" s="3" t="str">
        <f t="shared" si="90"/>
        <v/>
      </c>
      <c r="U486" s="12" t="str">
        <f t="shared" si="91"/>
        <v/>
      </c>
      <c r="V486" s="95" t="str">
        <f t="shared" si="92"/>
        <v/>
      </c>
      <c r="W486" s="95" t="str">
        <f t="shared" si="93"/>
        <v/>
      </c>
      <c r="X486" s="95" t="str">
        <f t="shared" si="94"/>
        <v/>
      </c>
      <c r="Y486" s="95" t="str">
        <f>IF(T486&lt;&gt;"",SUM($X$10:X486),"")</f>
        <v/>
      </c>
      <c r="Z486" s="95" t="str">
        <f t="shared" si="95"/>
        <v/>
      </c>
    </row>
    <row r="487" spans="1:26">
      <c r="A487" s="3" t="str">
        <f t="shared" si="84"/>
        <v/>
      </c>
      <c r="B487" s="12" t="str">
        <f t="shared" si="85"/>
        <v/>
      </c>
      <c r="C487" s="95" t="str">
        <f t="shared" si="86"/>
        <v/>
      </c>
      <c r="D487" s="95" t="str">
        <f t="shared" si="87"/>
        <v/>
      </c>
      <c r="E487" s="95" t="str">
        <f t="shared" si="88"/>
        <v/>
      </c>
      <c r="F487" s="95" t="str">
        <f>IF(A487&lt;&gt;"",SUM($E$10:E487),"")</f>
        <v/>
      </c>
      <c r="G487" s="95" t="str">
        <f t="shared" si="89"/>
        <v/>
      </c>
      <c r="T487" s="3" t="str">
        <f t="shared" si="90"/>
        <v/>
      </c>
      <c r="U487" s="12" t="str">
        <f t="shared" si="91"/>
        <v/>
      </c>
      <c r="V487" s="95" t="str">
        <f t="shared" si="92"/>
        <v/>
      </c>
      <c r="W487" s="95" t="str">
        <f t="shared" si="93"/>
        <v/>
      </c>
      <c r="X487" s="95" t="str">
        <f t="shared" si="94"/>
        <v/>
      </c>
      <c r="Y487" s="95" t="str">
        <f>IF(T487&lt;&gt;"",SUM($X$10:X487),"")</f>
        <v/>
      </c>
      <c r="Z487" s="95" t="str">
        <f t="shared" si="95"/>
        <v/>
      </c>
    </row>
    <row r="488" spans="1:26">
      <c r="A488" s="3" t="str">
        <f t="shared" si="84"/>
        <v/>
      </c>
      <c r="B488" s="12" t="str">
        <f t="shared" si="85"/>
        <v/>
      </c>
      <c r="C488" s="95" t="str">
        <f t="shared" si="86"/>
        <v/>
      </c>
      <c r="D488" s="95" t="str">
        <f t="shared" si="87"/>
        <v/>
      </c>
      <c r="E488" s="95" t="str">
        <f t="shared" si="88"/>
        <v/>
      </c>
      <c r="F488" s="95" t="str">
        <f>IF(A488&lt;&gt;"",SUM($E$10:E488),"")</f>
        <v/>
      </c>
      <c r="G488" s="95" t="str">
        <f t="shared" si="89"/>
        <v/>
      </c>
      <c r="T488" s="3" t="str">
        <f t="shared" si="90"/>
        <v/>
      </c>
      <c r="U488" s="12" t="str">
        <f t="shared" si="91"/>
        <v/>
      </c>
      <c r="V488" s="95" t="str">
        <f t="shared" si="92"/>
        <v/>
      </c>
      <c r="W488" s="95" t="str">
        <f t="shared" si="93"/>
        <v/>
      </c>
      <c r="X488" s="95" t="str">
        <f t="shared" si="94"/>
        <v/>
      </c>
      <c r="Y488" s="95" t="str">
        <f>IF(T488&lt;&gt;"",SUM($X$10:X488),"")</f>
        <v/>
      </c>
      <c r="Z488" s="95" t="str">
        <f t="shared" si="95"/>
        <v/>
      </c>
    </row>
    <row r="489" spans="1:26">
      <c r="A489" s="3" t="str">
        <f t="shared" si="84"/>
        <v/>
      </c>
      <c r="B489" s="12" t="str">
        <f t="shared" si="85"/>
        <v/>
      </c>
      <c r="C489" s="95" t="str">
        <f t="shared" si="86"/>
        <v/>
      </c>
      <c r="D489" s="95" t="str">
        <f t="shared" si="87"/>
        <v/>
      </c>
      <c r="E489" s="95" t="str">
        <f t="shared" si="88"/>
        <v/>
      </c>
      <c r="F489" s="95" t="str">
        <f>IF(A489&lt;&gt;"",SUM($E$10:E489),"")</f>
        <v/>
      </c>
      <c r="G489" s="95" t="str">
        <f t="shared" si="89"/>
        <v/>
      </c>
      <c r="T489" s="3" t="str">
        <f t="shared" si="90"/>
        <v/>
      </c>
      <c r="U489" s="12" t="str">
        <f t="shared" si="91"/>
        <v/>
      </c>
      <c r="V489" s="95" t="str">
        <f t="shared" si="92"/>
        <v/>
      </c>
      <c r="W489" s="95" t="str">
        <f t="shared" si="93"/>
        <v/>
      </c>
      <c r="X489" s="95" t="str">
        <f t="shared" si="94"/>
        <v/>
      </c>
      <c r="Y489" s="95" t="str">
        <f>IF(T489&lt;&gt;"",SUM($X$10:X489),"")</f>
        <v/>
      </c>
      <c r="Z489" s="95" t="str">
        <f t="shared" si="95"/>
        <v/>
      </c>
    </row>
    <row r="490" spans="1:26">
      <c r="A490" s="3" t="str">
        <f t="shared" si="84"/>
        <v/>
      </c>
      <c r="B490" s="12" t="str">
        <f t="shared" si="85"/>
        <v/>
      </c>
      <c r="C490" s="95" t="str">
        <f t="shared" si="86"/>
        <v/>
      </c>
      <c r="D490" s="95" t="str">
        <f t="shared" si="87"/>
        <v/>
      </c>
      <c r="E490" s="95" t="str">
        <f t="shared" si="88"/>
        <v/>
      </c>
      <c r="F490" s="95" t="str">
        <f>IF(A490&lt;&gt;"",SUM($E$10:E490),"")</f>
        <v/>
      </c>
      <c r="G490" s="95" t="str">
        <f t="shared" si="89"/>
        <v/>
      </c>
      <c r="T490" s="3" t="str">
        <f t="shared" si="90"/>
        <v/>
      </c>
      <c r="U490" s="12" t="str">
        <f t="shared" si="91"/>
        <v/>
      </c>
      <c r="V490" s="95" t="str">
        <f t="shared" si="92"/>
        <v/>
      </c>
      <c r="W490" s="95" t="str">
        <f t="shared" si="93"/>
        <v/>
      </c>
      <c r="X490" s="95" t="str">
        <f t="shared" si="94"/>
        <v/>
      </c>
      <c r="Y490" s="95" t="str">
        <f>IF(T490&lt;&gt;"",SUM($X$10:X490),"")</f>
        <v/>
      </c>
      <c r="Z490" s="95" t="str">
        <f t="shared" si="95"/>
        <v/>
      </c>
    </row>
    <row r="491" spans="1:26">
      <c r="A491" s="3" t="str">
        <f t="shared" si="84"/>
        <v/>
      </c>
      <c r="B491" s="12" t="str">
        <f t="shared" si="85"/>
        <v/>
      </c>
      <c r="C491" s="95" t="str">
        <f t="shared" si="86"/>
        <v/>
      </c>
      <c r="D491" s="95" t="str">
        <f t="shared" si="87"/>
        <v/>
      </c>
      <c r="E491" s="95" t="str">
        <f t="shared" si="88"/>
        <v/>
      </c>
      <c r="F491" s="95" t="str">
        <f>IF(A491&lt;&gt;"",SUM($E$10:E491),"")</f>
        <v/>
      </c>
      <c r="G491" s="95" t="str">
        <f t="shared" si="89"/>
        <v/>
      </c>
      <c r="T491" s="3" t="str">
        <f t="shared" si="90"/>
        <v/>
      </c>
      <c r="U491" s="12" t="str">
        <f t="shared" si="91"/>
        <v/>
      </c>
      <c r="V491" s="95" t="str">
        <f t="shared" si="92"/>
        <v/>
      </c>
      <c r="W491" s="95" t="str">
        <f t="shared" si="93"/>
        <v/>
      </c>
      <c r="X491" s="95" t="str">
        <f t="shared" si="94"/>
        <v/>
      </c>
      <c r="Y491" s="95" t="str">
        <f>IF(T491&lt;&gt;"",SUM($X$10:X491),"")</f>
        <v/>
      </c>
      <c r="Z491" s="95" t="str">
        <f t="shared" si="95"/>
        <v/>
      </c>
    </row>
    <row r="492" spans="1:26">
      <c r="A492" s="3" t="str">
        <f t="shared" si="84"/>
        <v/>
      </c>
      <c r="B492" s="12" t="str">
        <f t="shared" si="85"/>
        <v/>
      </c>
      <c r="C492" s="95" t="str">
        <f t="shared" si="86"/>
        <v/>
      </c>
      <c r="D492" s="95" t="str">
        <f t="shared" si="87"/>
        <v/>
      </c>
      <c r="E492" s="95" t="str">
        <f t="shared" si="88"/>
        <v/>
      </c>
      <c r="F492" s="95" t="str">
        <f>IF(A492&lt;&gt;"",SUM($E$10:E492),"")</f>
        <v/>
      </c>
      <c r="G492" s="95" t="str">
        <f t="shared" si="89"/>
        <v/>
      </c>
      <c r="T492" s="3" t="str">
        <f t="shared" si="90"/>
        <v/>
      </c>
      <c r="U492" s="12" t="str">
        <f t="shared" si="91"/>
        <v/>
      </c>
      <c r="V492" s="95" t="str">
        <f t="shared" si="92"/>
        <v/>
      </c>
      <c r="W492" s="95" t="str">
        <f t="shared" si="93"/>
        <v/>
      </c>
      <c r="X492" s="95" t="str">
        <f t="shared" si="94"/>
        <v/>
      </c>
      <c r="Y492" s="95" t="str">
        <f>IF(T492&lt;&gt;"",SUM($X$10:X492),"")</f>
        <v/>
      </c>
      <c r="Z492" s="95" t="str">
        <f t="shared" si="95"/>
        <v/>
      </c>
    </row>
    <row r="493" spans="1:26">
      <c r="A493" s="3" t="str">
        <f t="shared" si="84"/>
        <v/>
      </c>
      <c r="B493" s="12" t="str">
        <f t="shared" si="85"/>
        <v/>
      </c>
      <c r="C493" s="95" t="str">
        <f t="shared" si="86"/>
        <v/>
      </c>
      <c r="D493" s="95" t="str">
        <f t="shared" si="87"/>
        <v/>
      </c>
      <c r="E493" s="95" t="str">
        <f t="shared" si="88"/>
        <v/>
      </c>
      <c r="F493" s="95" t="str">
        <f>IF(A493&lt;&gt;"",SUM($E$10:E493),"")</f>
        <v/>
      </c>
      <c r="G493" s="95" t="str">
        <f t="shared" si="89"/>
        <v/>
      </c>
      <c r="T493" s="3" t="str">
        <f t="shared" si="90"/>
        <v/>
      </c>
      <c r="U493" s="12" t="str">
        <f t="shared" si="91"/>
        <v/>
      </c>
      <c r="V493" s="95" t="str">
        <f t="shared" si="92"/>
        <v/>
      </c>
      <c r="W493" s="95" t="str">
        <f t="shared" si="93"/>
        <v/>
      </c>
      <c r="X493" s="95" t="str">
        <f t="shared" si="94"/>
        <v/>
      </c>
      <c r="Y493" s="95" t="str">
        <f>IF(T493&lt;&gt;"",SUM($X$10:X493),"")</f>
        <v/>
      </c>
      <c r="Z493" s="95" t="str">
        <f t="shared" si="95"/>
        <v/>
      </c>
    </row>
    <row r="494" spans="1:26">
      <c r="A494" s="3" t="str">
        <f t="shared" si="84"/>
        <v/>
      </c>
      <c r="B494" s="12" t="str">
        <f t="shared" si="85"/>
        <v/>
      </c>
      <c r="C494" s="95" t="str">
        <f t="shared" si="86"/>
        <v/>
      </c>
      <c r="D494" s="95" t="str">
        <f t="shared" si="87"/>
        <v/>
      </c>
      <c r="E494" s="95" t="str">
        <f t="shared" si="88"/>
        <v/>
      </c>
      <c r="F494" s="95" t="str">
        <f>IF(A494&lt;&gt;"",SUM($E$10:E494),"")</f>
        <v/>
      </c>
      <c r="G494" s="95" t="str">
        <f t="shared" si="89"/>
        <v/>
      </c>
      <c r="T494" s="3" t="str">
        <f t="shared" si="90"/>
        <v/>
      </c>
      <c r="U494" s="12" t="str">
        <f t="shared" si="91"/>
        <v/>
      </c>
      <c r="V494" s="95" t="str">
        <f t="shared" si="92"/>
        <v/>
      </c>
      <c r="W494" s="95" t="str">
        <f t="shared" si="93"/>
        <v/>
      </c>
      <c r="X494" s="95" t="str">
        <f t="shared" si="94"/>
        <v/>
      </c>
      <c r="Y494" s="95" t="str">
        <f>IF(T494&lt;&gt;"",SUM($X$10:X494),"")</f>
        <v/>
      </c>
      <c r="Z494" s="95" t="str">
        <f t="shared" si="95"/>
        <v/>
      </c>
    </row>
    <row r="495" spans="1:26">
      <c r="A495" s="3" t="str">
        <f t="shared" si="84"/>
        <v/>
      </c>
      <c r="B495" s="12" t="str">
        <f t="shared" si="85"/>
        <v/>
      </c>
      <c r="C495" s="95" t="str">
        <f t="shared" si="86"/>
        <v/>
      </c>
      <c r="D495" s="95" t="str">
        <f t="shared" si="87"/>
        <v/>
      </c>
      <c r="E495" s="95" t="str">
        <f t="shared" si="88"/>
        <v/>
      </c>
      <c r="F495" s="95" t="str">
        <f>IF(A495&lt;&gt;"",SUM($E$10:E495),"")</f>
        <v/>
      </c>
      <c r="G495" s="95" t="str">
        <f t="shared" si="89"/>
        <v/>
      </c>
      <c r="T495" s="3" t="str">
        <f t="shared" si="90"/>
        <v/>
      </c>
      <c r="U495" s="12" t="str">
        <f t="shared" si="91"/>
        <v/>
      </c>
      <c r="V495" s="95" t="str">
        <f t="shared" si="92"/>
        <v/>
      </c>
      <c r="W495" s="95" t="str">
        <f t="shared" si="93"/>
        <v/>
      </c>
      <c r="X495" s="95" t="str">
        <f t="shared" si="94"/>
        <v/>
      </c>
      <c r="Y495" s="95" t="str">
        <f>IF(T495&lt;&gt;"",SUM($X$10:X495),"")</f>
        <v/>
      </c>
      <c r="Z495" s="95" t="str">
        <f t="shared" si="95"/>
        <v/>
      </c>
    </row>
    <row r="496" spans="1:26">
      <c r="A496" s="3" t="str">
        <f t="shared" si="84"/>
        <v/>
      </c>
      <c r="B496" s="12" t="str">
        <f t="shared" si="85"/>
        <v/>
      </c>
      <c r="C496" s="95" t="str">
        <f t="shared" si="86"/>
        <v/>
      </c>
      <c r="D496" s="95" t="str">
        <f t="shared" si="87"/>
        <v/>
      </c>
      <c r="E496" s="95" t="str">
        <f t="shared" si="88"/>
        <v/>
      </c>
      <c r="F496" s="95" t="str">
        <f>IF(A496&lt;&gt;"",SUM($E$10:E496),"")</f>
        <v/>
      </c>
      <c r="G496" s="95" t="str">
        <f t="shared" si="89"/>
        <v/>
      </c>
      <c r="T496" s="3" t="str">
        <f t="shared" si="90"/>
        <v/>
      </c>
      <c r="U496" s="12" t="str">
        <f t="shared" si="91"/>
        <v/>
      </c>
      <c r="V496" s="95" t="str">
        <f t="shared" si="92"/>
        <v/>
      </c>
      <c r="W496" s="95" t="str">
        <f t="shared" si="93"/>
        <v/>
      </c>
      <c r="X496" s="95" t="str">
        <f t="shared" si="94"/>
        <v/>
      </c>
      <c r="Y496" s="95" t="str">
        <f>IF(T496&lt;&gt;"",SUM($X$10:X496),"")</f>
        <v/>
      </c>
      <c r="Z496" s="95" t="str">
        <f t="shared" si="95"/>
        <v/>
      </c>
    </row>
    <row r="497" spans="1:26">
      <c r="A497" s="3" t="str">
        <f t="shared" si="84"/>
        <v/>
      </c>
      <c r="B497" s="12" t="str">
        <f t="shared" si="85"/>
        <v/>
      </c>
      <c r="C497" s="95" t="str">
        <f t="shared" si="86"/>
        <v/>
      </c>
      <c r="D497" s="95" t="str">
        <f t="shared" si="87"/>
        <v/>
      </c>
      <c r="E497" s="95" t="str">
        <f t="shared" si="88"/>
        <v/>
      </c>
      <c r="F497" s="95" t="str">
        <f>IF(A497&lt;&gt;"",SUM($E$10:E497),"")</f>
        <v/>
      </c>
      <c r="G497" s="95" t="str">
        <f t="shared" si="89"/>
        <v/>
      </c>
      <c r="T497" s="3" t="str">
        <f t="shared" si="90"/>
        <v/>
      </c>
      <c r="U497" s="12" t="str">
        <f t="shared" si="91"/>
        <v/>
      </c>
      <c r="V497" s="95" t="str">
        <f t="shared" si="92"/>
        <v/>
      </c>
      <c r="W497" s="95" t="str">
        <f t="shared" si="93"/>
        <v/>
      </c>
      <c r="X497" s="95" t="str">
        <f t="shared" si="94"/>
        <v/>
      </c>
      <c r="Y497" s="95" t="str">
        <f>IF(T497&lt;&gt;"",SUM($X$10:X497),"")</f>
        <v/>
      </c>
      <c r="Z497" s="95" t="str">
        <f t="shared" si="95"/>
        <v/>
      </c>
    </row>
    <row r="498" spans="1:26">
      <c r="A498" s="3" t="str">
        <f t="shared" si="84"/>
        <v/>
      </c>
      <c r="B498" s="12" t="str">
        <f t="shared" si="85"/>
        <v/>
      </c>
      <c r="C498" s="95" t="str">
        <f t="shared" si="86"/>
        <v/>
      </c>
      <c r="D498" s="95" t="str">
        <f t="shared" si="87"/>
        <v/>
      </c>
      <c r="E498" s="95" t="str">
        <f t="shared" si="88"/>
        <v/>
      </c>
      <c r="F498" s="95" t="str">
        <f>IF(A498&lt;&gt;"",SUM($E$10:E498),"")</f>
        <v/>
      </c>
      <c r="G498" s="95" t="str">
        <f t="shared" si="89"/>
        <v/>
      </c>
      <c r="T498" s="3" t="str">
        <f t="shared" si="90"/>
        <v/>
      </c>
      <c r="U498" s="12" t="str">
        <f t="shared" si="91"/>
        <v/>
      </c>
      <c r="V498" s="95" t="str">
        <f t="shared" si="92"/>
        <v/>
      </c>
      <c r="W498" s="95" t="str">
        <f t="shared" si="93"/>
        <v/>
      </c>
      <c r="X498" s="95" t="str">
        <f t="shared" si="94"/>
        <v/>
      </c>
      <c r="Y498" s="95" t="str">
        <f>IF(T498&lt;&gt;"",SUM($X$10:X498),"")</f>
        <v/>
      </c>
      <c r="Z498" s="95" t="str">
        <f t="shared" si="95"/>
        <v/>
      </c>
    </row>
    <row r="499" spans="1:26">
      <c r="A499" s="3" t="str">
        <f t="shared" si="84"/>
        <v/>
      </c>
      <c r="B499" s="12" t="str">
        <f t="shared" si="85"/>
        <v/>
      </c>
      <c r="C499" s="95" t="str">
        <f t="shared" si="86"/>
        <v/>
      </c>
      <c r="D499" s="95" t="str">
        <f t="shared" si="87"/>
        <v/>
      </c>
      <c r="E499" s="95" t="str">
        <f t="shared" si="88"/>
        <v/>
      </c>
      <c r="F499" s="95" t="str">
        <f>IF(A499&lt;&gt;"",SUM($E$10:E499),"")</f>
        <v/>
      </c>
      <c r="G499" s="95" t="str">
        <f t="shared" si="89"/>
        <v/>
      </c>
      <c r="T499" s="3" t="str">
        <f t="shared" si="90"/>
        <v/>
      </c>
      <c r="U499" s="12" t="str">
        <f t="shared" si="91"/>
        <v/>
      </c>
      <c r="V499" s="95" t="str">
        <f t="shared" si="92"/>
        <v/>
      </c>
      <c r="W499" s="95" t="str">
        <f t="shared" si="93"/>
        <v/>
      </c>
      <c r="X499" s="95" t="str">
        <f t="shared" si="94"/>
        <v/>
      </c>
      <c r="Y499" s="95" t="str">
        <f>IF(T499&lt;&gt;"",SUM($X$10:X499),"")</f>
        <v/>
      </c>
      <c r="Z499" s="95" t="str">
        <f t="shared" si="95"/>
        <v/>
      </c>
    </row>
    <row r="500" spans="1:26">
      <c r="A500" s="3" t="str">
        <f t="shared" si="84"/>
        <v/>
      </c>
      <c r="B500" s="12" t="str">
        <f t="shared" si="85"/>
        <v/>
      </c>
      <c r="C500" s="95" t="str">
        <f t="shared" si="86"/>
        <v/>
      </c>
      <c r="D500" s="95" t="str">
        <f t="shared" si="87"/>
        <v/>
      </c>
      <c r="E500" s="95" t="str">
        <f t="shared" si="88"/>
        <v/>
      </c>
      <c r="F500" s="95" t="str">
        <f>IF(A500&lt;&gt;"",SUM($E$10:E500),"")</f>
        <v/>
      </c>
      <c r="G500" s="95" t="str">
        <f t="shared" si="89"/>
        <v/>
      </c>
      <c r="T500" s="3" t="str">
        <f t="shared" si="90"/>
        <v/>
      </c>
      <c r="U500" s="12" t="str">
        <f t="shared" si="91"/>
        <v/>
      </c>
      <c r="V500" s="95" t="str">
        <f t="shared" si="92"/>
        <v/>
      </c>
      <c r="W500" s="95" t="str">
        <f t="shared" si="93"/>
        <v/>
      </c>
      <c r="X500" s="95" t="str">
        <f t="shared" si="94"/>
        <v/>
      </c>
      <c r="Y500" s="95" t="str">
        <f>IF(T500&lt;&gt;"",SUM($X$10:X500),"")</f>
        <v/>
      </c>
      <c r="Z500" s="95" t="str">
        <f t="shared" si="95"/>
        <v/>
      </c>
    </row>
    <row r="501" spans="1:26">
      <c r="A501" s="3" t="str">
        <f t="shared" si="84"/>
        <v/>
      </c>
      <c r="B501" s="12" t="str">
        <f t="shared" si="85"/>
        <v/>
      </c>
      <c r="C501" s="95" t="str">
        <f t="shared" si="86"/>
        <v/>
      </c>
      <c r="D501" s="95" t="str">
        <f t="shared" si="87"/>
        <v/>
      </c>
      <c r="E501" s="95" t="str">
        <f t="shared" si="88"/>
        <v/>
      </c>
      <c r="F501" s="95" t="str">
        <f>IF(A501&lt;&gt;"",SUM($E$10:E501),"")</f>
        <v/>
      </c>
      <c r="G501" s="95" t="str">
        <f t="shared" si="89"/>
        <v/>
      </c>
      <c r="T501" s="3" t="str">
        <f t="shared" si="90"/>
        <v/>
      </c>
      <c r="U501" s="12" t="str">
        <f t="shared" si="91"/>
        <v/>
      </c>
      <c r="V501" s="95" t="str">
        <f t="shared" si="92"/>
        <v/>
      </c>
      <c r="W501" s="95" t="str">
        <f t="shared" si="93"/>
        <v/>
      </c>
      <c r="X501" s="95" t="str">
        <f t="shared" si="94"/>
        <v/>
      </c>
      <c r="Y501" s="95" t="str">
        <f>IF(T501&lt;&gt;"",SUM($X$10:X501),"")</f>
        <v/>
      </c>
      <c r="Z501" s="95" t="str">
        <f t="shared" si="95"/>
        <v/>
      </c>
    </row>
    <row r="502" spans="1:26">
      <c r="A502" s="3" t="str">
        <f t="shared" si="84"/>
        <v/>
      </c>
      <c r="B502" s="12" t="str">
        <f t="shared" si="85"/>
        <v/>
      </c>
      <c r="C502" s="95" t="str">
        <f t="shared" si="86"/>
        <v/>
      </c>
      <c r="D502" s="95" t="str">
        <f t="shared" si="87"/>
        <v/>
      </c>
      <c r="E502" s="95" t="str">
        <f t="shared" si="88"/>
        <v/>
      </c>
      <c r="F502" s="95" t="str">
        <f>IF(A502&lt;&gt;"",SUM($E$10:E502),"")</f>
        <v/>
      </c>
      <c r="G502" s="95" t="str">
        <f t="shared" si="89"/>
        <v/>
      </c>
      <c r="T502" s="3" t="str">
        <f t="shared" si="90"/>
        <v/>
      </c>
      <c r="U502" s="12" t="str">
        <f t="shared" si="91"/>
        <v/>
      </c>
      <c r="V502" s="95" t="str">
        <f t="shared" si="92"/>
        <v/>
      </c>
      <c r="W502" s="95" t="str">
        <f t="shared" si="93"/>
        <v/>
      </c>
      <c r="X502" s="95" t="str">
        <f t="shared" si="94"/>
        <v/>
      </c>
      <c r="Y502" s="95" t="str">
        <f>IF(T502&lt;&gt;"",SUM($X$10:X502),"")</f>
        <v/>
      </c>
      <c r="Z502" s="95" t="str">
        <f t="shared" si="95"/>
        <v/>
      </c>
    </row>
    <row r="503" spans="1:26">
      <c r="A503" s="3" t="str">
        <f t="shared" si="84"/>
        <v/>
      </c>
      <c r="B503" s="12" t="str">
        <f t="shared" si="85"/>
        <v/>
      </c>
      <c r="C503" s="95" t="str">
        <f t="shared" si="86"/>
        <v/>
      </c>
      <c r="D503" s="95" t="str">
        <f t="shared" si="87"/>
        <v/>
      </c>
      <c r="E503" s="95" t="str">
        <f t="shared" si="88"/>
        <v/>
      </c>
      <c r="F503" s="95" t="str">
        <f>IF(A503&lt;&gt;"",SUM($E$10:E503),"")</f>
        <v/>
      </c>
      <c r="G503" s="95" t="str">
        <f t="shared" si="89"/>
        <v/>
      </c>
      <c r="T503" s="3" t="str">
        <f t="shared" si="90"/>
        <v/>
      </c>
      <c r="U503" s="12" t="str">
        <f t="shared" si="91"/>
        <v/>
      </c>
      <c r="V503" s="95" t="str">
        <f t="shared" si="92"/>
        <v/>
      </c>
      <c r="W503" s="95" t="str">
        <f t="shared" si="93"/>
        <v/>
      </c>
      <c r="X503" s="95" t="str">
        <f t="shared" si="94"/>
        <v/>
      </c>
      <c r="Y503" s="95" t="str">
        <f>IF(T503&lt;&gt;"",SUM($X$10:X503),"")</f>
        <v/>
      </c>
      <c r="Z503" s="95" t="str">
        <f t="shared" si="95"/>
        <v/>
      </c>
    </row>
    <row r="504" spans="1:26">
      <c r="A504" s="3" t="str">
        <f t="shared" si="84"/>
        <v/>
      </c>
      <c r="B504" s="12" t="str">
        <f t="shared" si="85"/>
        <v/>
      </c>
      <c r="C504" s="95" t="str">
        <f t="shared" si="86"/>
        <v/>
      </c>
      <c r="D504" s="95" t="str">
        <f t="shared" si="87"/>
        <v/>
      </c>
      <c r="E504" s="95" t="str">
        <f t="shared" si="88"/>
        <v/>
      </c>
      <c r="F504" s="95" t="str">
        <f>IF(A504&lt;&gt;"",SUM($E$10:E504),"")</f>
        <v/>
      </c>
      <c r="G504" s="95" t="str">
        <f t="shared" si="89"/>
        <v/>
      </c>
      <c r="T504" s="3" t="str">
        <f t="shared" si="90"/>
        <v/>
      </c>
      <c r="U504" s="12" t="str">
        <f t="shared" si="91"/>
        <v/>
      </c>
      <c r="V504" s="95" t="str">
        <f t="shared" si="92"/>
        <v/>
      </c>
      <c r="W504" s="95" t="str">
        <f t="shared" si="93"/>
        <v/>
      </c>
      <c r="X504" s="95" t="str">
        <f t="shared" si="94"/>
        <v/>
      </c>
      <c r="Y504" s="95" t="str">
        <f>IF(T504&lt;&gt;"",SUM($X$10:X504),"")</f>
        <v/>
      </c>
      <c r="Z504" s="95" t="str">
        <f t="shared" si="95"/>
        <v/>
      </c>
    </row>
    <row r="505" spans="1:26">
      <c r="A505" s="3" t="str">
        <f t="shared" si="84"/>
        <v/>
      </c>
      <c r="B505" s="12" t="str">
        <f t="shared" si="85"/>
        <v/>
      </c>
      <c r="C505" s="95" t="str">
        <f t="shared" si="86"/>
        <v/>
      </c>
      <c r="D505" s="95" t="str">
        <f t="shared" si="87"/>
        <v/>
      </c>
      <c r="E505" s="95" t="str">
        <f t="shared" si="88"/>
        <v/>
      </c>
      <c r="F505" s="95" t="str">
        <f>IF(A505&lt;&gt;"",SUM($E$10:E505),"")</f>
        <v/>
      </c>
      <c r="G505" s="95" t="str">
        <f t="shared" si="89"/>
        <v/>
      </c>
      <c r="T505" s="3" t="str">
        <f t="shared" si="90"/>
        <v/>
      </c>
      <c r="U505" s="12" t="str">
        <f t="shared" si="91"/>
        <v/>
      </c>
      <c r="V505" s="95" t="str">
        <f t="shared" si="92"/>
        <v/>
      </c>
      <c r="W505" s="95" t="str">
        <f t="shared" si="93"/>
        <v/>
      </c>
      <c r="X505" s="95" t="str">
        <f t="shared" si="94"/>
        <v/>
      </c>
      <c r="Y505" s="95" t="str">
        <f>IF(T505&lt;&gt;"",SUM($X$10:X505),"")</f>
        <v/>
      </c>
      <c r="Z505" s="95" t="str">
        <f t="shared" si="95"/>
        <v/>
      </c>
    </row>
    <row r="506" spans="1:26">
      <c r="A506" s="3" t="str">
        <f t="shared" si="84"/>
        <v/>
      </c>
      <c r="B506" s="12" t="str">
        <f t="shared" si="85"/>
        <v/>
      </c>
      <c r="C506" s="95" t="str">
        <f t="shared" si="86"/>
        <v/>
      </c>
      <c r="D506" s="95" t="str">
        <f t="shared" si="87"/>
        <v/>
      </c>
      <c r="E506" s="95" t="str">
        <f t="shared" si="88"/>
        <v/>
      </c>
      <c r="F506" s="95" t="str">
        <f>IF(A506&lt;&gt;"",SUM($E$10:E506),"")</f>
        <v/>
      </c>
      <c r="G506" s="95" t="str">
        <f t="shared" si="89"/>
        <v/>
      </c>
      <c r="T506" s="3" t="str">
        <f t="shared" si="90"/>
        <v/>
      </c>
      <c r="U506" s="12" t="str">
        <f t="shared" si="91"/>
        <v/>
      </c>
      <c r="V506" s="95" t="str">
        <f t="shared" si="92"/>
        <v/>
      </c>
      <c r="W506" s="95" t="str">
        <f t="shared" si="93"/>
        <v/>
      </c>
      <c r="X506" s="95" t="str">
        <f t="shared" si="94"/>
        <v/>
      </c>
      <c r="Y506" s="95" t="str">
        <f>IF(T506&lt;&gt;"",SUM($X$10:X506),"")</f>
        <v/>
      </c>
      <c r="Z506" s="95" t="str">
        <f t="shared" si="95"/>
        <v/>
      </c>
    </row>
    <row r="507" spans="1:26">
      <c r="A507" s="3" t="str">
        <f t="shared" si="84"/>
        <v/>
      </c>
      <c r="B507" s="12" t="str">
        <f t="shared" si="85"/>
        <v/>
      </c>
      <c r="C507" s="95" t="str">
        <f t="shared" si="86"/>
        <v/>
      </c>
      <c r="D507" s="95" t="str">
        <f t="shared" si="87"/>
        <v/>
      </c>
      <c r="E507" s="95" t="str">
        <f t="shared" si="88"/>
        <v/>
      </c>
      <c r="F507" s="95" t="str">
        <f>IF(A507&lt;&gt;"",SUM($E$10:E507),"")</f>
        <v/>
      </c>
      <c r="G507" s="95" t="str">
        <f t="shared" si="89"/>
        <v/>
      </c>
      <c r="T507" s="3" t="str">
        <f t="shared" si="90"/>
        <v/>
      </c>
      <c r="U507" s="12" t="str">
        <f t="shared" si="91"/>
        <v/>
      </c>
      <c r="V507" s="95" t="str">
        <f t="shared" si="92"/>
        <v/>
      </c>
      <c r="W507" s="95" t="str">
        <f t="shared" si="93"/>
        <v/>
      </c>
      <c r="X507" s="95" t="str">
        <f t="shared" si="94"/>
        <v/>
      </c>
      <c r="Y507" s="95" t="str">
        <f>IF(T507&lt;&gt;"",SUM($X$10:X507),"")</f>
        <v/>
      </c>
      <c r="Z507" s="95" t="str">
        <f t="shared" si="95"/>
        <v/>
      </c>
    </row>
    <row r="508" spans="1:26">
      <c r="A508" s="3" t="str">
        <f t="shared" si="84"/>
        <v/>
      </c>
      <c r="B508" s="12" t="str">
        <f t="shared" si="85"/>
        <v/>
      </c>
      <c r="C508" s="95" t="str">
        <f t="shared" si="86"/>
        <v/>
      </c>
      <c r="D508" s="95" t="str">
        <f t="shared" si="87"/>
        <v/>
      </c>
      <c r="E508" s="95" t="str">
        <f t="shared" si="88"/>
        <v/>
      </c>
      <c r="F508" s="95" t="str">
        <f>IF(A508&lt;&gt;"",SUM($E$10:E508),"")</f>
        <v/>
      </c>
      <c r="G508" s="95" t="str">
        <f t="shared" si="89"/>
        <v/>
      </c>
      <c r="T508" s="3" t="str">
        <f t="shared" si="90"/>
        <v/>
      </c>
      <c r="U508" s="12" t="str">
        <f t="shared" si="91"/>
        <v/>
      </c>
      <c r="V508" s="95" t="str">
        <f t="shared" si="92"/>
        <v/>
      </c>
      <c r="W508" s="95" t="str">
        <f t="shared" si="93"/>
        <v/>
      </c>
      <c r="X508" s="95" t="str">
        <f t="shared" si="94"/>
        <v/>
      </c>
      <c r="Y508" s="95" t="str">
        <f>IF(T508&lt;&gt;"",SUM($X$10:X508),"")</f>
        <v/>
      </c>
      <c r="Z508" s="95" t="str">
        <f t="shared" si="95"/>
        <v/>
      </c>
    </row>
    <row r="509" spans="1:26">
      <c r="A509" s="3" t="str">
        <f t="shared" si="84"/>
        <v/>
      </c>
      <c r="B509" s="12" t="str">
        <f t="shared" si="85"/>
        <v/>
      </c>
      <c r="C509" s="95" t="str">
        <f t="shared" si="86"/>
        <v/>
      </c>
      <c r="D509" s="95" t="str">
        <f t="shared" si="87"/>
        <v/>
      </c>
      <c r="E509" s="95" t="str">
        <f t="shared" si="88"/>
        <v/>
      </c>
      <c r="F509" s="95" t="str">
        <f>IF(A509&lt;&gt;"",SUM($E$10:E509),"")</f>
        <v/>
      </c>
      <c r="G509" s="95" t="str">
        <f t="shared" si="89"/>
        <v/>
      </c>
      <c r="T509" s="3" t="str">
        <f t="shared" si="90"/>
        <v/>
      </c>
      <c r="U509" s="12" t="str">
        <f t="shared" si="91"/>
        <v/>
      </c>
      <c r="V509" s="95" t="str">
        <f t="shared" si="92"/>
        <v/>
      </c>
      <c r="W509" s="95" t="str">
        <f t="shared" si="93"/>
        <v/>
      </c>
      <c r="X509" s="95" t="str">
        <f t="shared" si="94"/>
        <v/>
      </c>
      <c r="Y509" s="95" t="str">
        <f>IF(T509&lt;&gt;"",SUM($X$10:X509),"")</f>
        <v/>
      </c>
      <c r="Z509" s="95" t="str">
        <f t="shared" si="95"/>
        <v/>
      </c>
    </row>
    <row r="510" spans="1:26">
      <c r="A510" s="3" t="str">
        <f t="shared" si="84"/>
        <v/>
      </c>
      <c r="B510" s="12" t="str">
        <f t="shared" si="85"/>
        <v/>
      </c>
      <c r="C510" s="95" t="str">
        <f t="shared" si="86"/>
        <v/>
      </c>
      <c r="D510" s="95" t="str">
        <f t="shared" si="87"/>
        <v/>
      </c>
      <c r="E510" s="95" t="str">
        <f t="shared" si="88"/>
        <v/>
      </c>
      <c r="F510" s="95" t="str">
        <f>IF(A510&lt;&gt;"",SUM($E$10:E510),"")</f>
        <v/>
      </c>
      <c r="G510" s="95" t="str">
        <f t="shared" si="89"/>
        <v/>
      </c>
      <c r="T510" s="3" t="str">
        <f t="shared" si="90"/>
        <v/>
      </c>
      <c r="U510" s="12" t="str">
        <f t="shared" si="91"/>
        <v/>
      </c>
      <c r="V510" s="95" t="str">
        <f t="shared" si="92"/>
        <v/>
      </c>
      <c r="W510" s="95" t="str">
        <f t="shared" si="93"/>
        <v/>
      </c>
      <c r="X510" s="95" t="str">
        <f t="shared" si="94"/>
        <v/>
      </c>
      <c r="Y510" s="95" t="str">
        <f>IF(T510&lt;&gt;"",SUM($X$10:X510),"")</f>
        <v/>
      </c>
      <c r="Z510" s="95" t="str">
        <f t="shared" si="95"/>
        <v/>
      </c>
    </row>
    <row r="511" spans="1:26">
      <c r="A511" s="3" t="str">
        <f t="shared" si="84"/>
        <v/>
      </c>
      <c r="B511" s="12" t="str">
        <f t="shared" si="85"/>
        <v/>
      </c>
      <c r="C511" s="95" t="str">
        <f t="shared" si="86"/>
        <v/>
      </c>
      <c r="D511" s="95" t="str">
        <f t="shared" si="87"/>
        <v/>
      </c>
      <c r="E511" s="95" t="str">
        <f t="shared" si="88"/>
        <v/>
      </c>
      <c r="F511" s="95" t="str">
        <f>IF(A511&lt;&gt;"",SUM($E$10:E511),"")</f>
        <v/>
      </c>
      <c r="G511" s="95" t="str">
        <f t="shared" si="89"/>
        <v/>
      </c>
      <c r="T511" s="3" t="str">
        <f t="shared" si="90"/>
        <v/>
      </c>
      <c r="U511" s="12" t="str">
        <f t="shared" si="91"/>
        <v/>
      </c>
      <c r="V511" s="95" t="str">
        <f t="shared" si="92"/>
        <v/>
      </c>
      <c r="W511" s="95" t="str">
        <f t="shared" si="93"/>
        <v/>
      </c>
      <c r="X511" s="95" t="str">
        <f t="shared" si="94"/>
        <v/>
      </c>
      <c r="Y511" s="95" t="str">
        <f>IF(T511&lt;&gt;"",SUM($X$10:X511),"")</f>
        <v/>
      </c>
      <c r="Z511" s="95" t="str">
        <f t="shared" si="95"/>
        <v/>
      </c>
    </row>
    <row r="512" spans="1:26">
      <c r="A512" s="3" t="str">
        <f t="shared" si="84"/>
        <v/>
      </c>
      <c r="B512" s="12" t="str">
        <f t="shared" si="85"/>
        <v/>
      </c>
      <c r="C512" s="95" t="str">
        <f t="shared" si="86"/>
        <v/>
      </c>
      <c r="D512" s="95" t="str">
        <f t="shared" si="87"/>
        <v/>
      </c>
      <c r="E512" s="95" t="str">
        <f t="shared" si="88"/>
        <v/>
      </c>
      <c r="F512" s="95" t="str">
        <f>IF(A512&lt;&gt;"",SUM($E$10:E512),"")</f>
        <v/>
      </c>
      <c r="G512" s="95" t="str">
        <f t="shared" si="89"/>
        <v/>
      </c>
      <c r="T512" s="3" t="str">
        <f t="shared" si="90"/>
        <v/>
      </c>
      <c r="U512" s="12" t="str">
        <f t="shared" si="91"/>
        <v/>
      </c>
      <c r="V512" s="95" t="str">
        <f t="shared" si="92"/>
        <v/>
      </c>
      <c r="W512" s="95" t="str">
        <f t="shared" si="93"/>
        <v/>
      </c>
      <c r="X512" s="95" t="str">
        <f t="shared" si="94"/>
        <v/>
      </c>
      <c r="Y512" s="95" t="str">
        <f>IF(T512&lt;&gt;"",SUM($X$10:X512),"")</f>
        <v/>
      </c>
      <c r="Z512" s="95" t="str">
        <f t="shared" si="95"/>
        <v/>
      </c>
    </row>
    <row r="513" spans="1:26">
      <c r="A513" s="3" t="str">
        <f t="shared" si="84"/>
        <v/>
      </c>
      <c r="B513" s="12" t="str">
        <f t="shared" si="85"/>
        <v/>
      </c>
      <c r="C513" s="95" t="str">
        <f t="shared" si="86"/>
        <v/>
      </c>
      <c r="D513" s="95" t="str">
        <f t="shared" si="87"/>
        <v/>
      </c>
      <c r="E513" s="95" t="str">
        <f t="shared" si="88"/>
        <v/>
      </c>
      <c r="F513" s="95" t="str">
        <f>IF(A513&lt;&gt;"",SUM($E$10:E513),"")</f>
        <v/>
      </c>
      <c r="G513" s="95" t="str">
        <f t="shared" si="89"/>
        <v/>
      </c>
      <c r="T513" s="3" t="str">
        <f t="shared" si="90"/>
        <v/>
      </c>
      <c r="U513" s="12" t="str">
        <f t="shared" si="91"/>
        <v/>
      </c>
      <c r="V513" s="95" t="str">
        <f t="shared" si="92"/>
        <v/>
      </c>
      <c r="W513" s="95" t="str">
        <f t="shared" si="93"/>
        <v/>
      </c>
      <c r="X513" s="95" t="str">
        <f t="shared" si="94"/>
        <v/>
      </c>
      <c r="Y513" s="95" t="str">
        <f>IF(T513&lt;&gt;"",SUM($X$10:X513),"")</f>
        <v/>
      </c>
      <c r="Z513" s="95" t="str">
        <f t="shared" si="95"/>
        <v/>
      </c>
    </row>
    <row r="514" spans="1:26">
      <c r="A514" s="3" t="str">
        <f t="shared" si="84"/>
        <v/>
      </c>
      <c r="B514" s="12" t="str">
        <f t="shared" si="85"/>
        <v/>
      </c>
      <c r="C514" s="95" t="str">
        <f t="shared" si="86"/>
        <v/>
      </c>
      <c r="D514" s="95" t="str">
        <f t="shared" si="87"/>
        <v/>
      </c>
      <c r="E514" s="95" t="str">
        <f t="shared" si="88"/>
        <v/>
      </c>
      <c r="F514" s="95" t="str">
        <f>IF(A514&lt;&gt;"",SUM($E$10:E514),"")</f>
        <v/>
      </c>
      <c r="G514" s="95" t="str">
        <f t="shared" si="89"/>
        <v/>
      </c>
      <c r="T514" s="3" t="str">
        <f t="shared" si="90"/>
        <v/>
      </c>
      <c r="U514" s="12" t="str">
        <f t="shared" si="91"/>
        <v/>
      </c>
      <c r="V514" s="95" t="str">
        <f t="shared" si="92"/>
        <v/>
      </c>
      <c r="W514" s="95" t="str">
        <f t="shared" si="93"/>
        <v/>
      </c>
      <c r="X514" s="95" t="str">
        <f t="shared" si="94"/>
        <v/>
      </c>
      <c r="Y514" s="95" t="str">
        <f>IF(T514&lt;&gt;"",SUM($X$10:X514),"")</f>
        <v/>
      </c>
      <c r="Z514" s="95" t="str">
        <f t="shared" si="95"/>
        <v/>
      </c>
    </row>
    <row r="515" spans="1:26">
      <c r="A515" s="3" t="str">
        <f t="shared" si="84"/>
        <v/>
      </c>
      <c r="B515" s="12" t="str">
        <f t="shared" si="85"/>
        <v/>
      </c>
      <c r="C515" s="95" t="str">
        <f t="shared" si="86"/>
        <v/>
      </c>
      <c r="D515" s="95" t="str">
        <f t="shared" si="87"/>
        <v/>
      </c>
      <c r="E515" s="95" t="str">
        <f t="shared" si="88"/>
        <v/>
      </c>
      <c r="F515" s="95" t="str">
        <f>IF(A515&lt;&gt;"",SUM($E$10:E515),"")</f>
        <v/>
      </c>
      <c r="G515" s="95" t="str">
        <f t="shared" si="89"/>
        <v/>
      </c>
      <c r="T515" s="3" t="str">
        <f t="shared" si="90"/>
        <v/>
      </c>
      <c r="U515" s="12" t="str">
        <f t="shared" si="91"/>
        <v/>
      </c>
      <c r="V515" s="95" t="str">
        <f t="shared" si="92"/>
        <v/>
      </c>
      <c r="W515" s="95" t="str">
        <f t="shared" si="93"/>
        <v/>
      </c>
      <c r="X515" s="95" t="str">
        <f t="shared" si="94"/>
        <v/>
      </c>
      <c r="Y515" s="95" t="str">
        <f>IF(T515&lt;&gt;"",SUM($X$10:X515),"")</f>
        <v/>
      </c>
      <c r="Z515" s="95" t="str">
        <f t="shared" si="95"/>
        <v/>
      </c>
    </row>
    <row r="516" spans="1:26">
      <c r="A516" s="3" t="str">
        <f t="shared" si="84"/>
        <v/>
      </c>
      <c r="B516" s="12" t="str">
        <f t="shared" si="85"/>
        <v/>
      </c>
      <c r="C516" s="95" t="str">
        <f t="shared" si="86"/>
        <v/>
      </c>
      <c r="D516" s="95" t="str">
        <f t="shared" si="87"/>
        <v/>
      </c>
      <c r="E516" s="95" t="str">
        <f t="shared" si="88"/>
        <v/>
      </c>
      <c r="F516" s="95" t="str">
        <f>IF(A516&lt;&gt;"",SUM($E$10:E516),"")</f>
        <v/>
      </c>
      <c r="G516" s="95" t="str">
        <f t="shared" si="89"/>
        <v/>
      </c>
      <c r="T516" s="3" t="str">
        <f t="shared" si="90"/>
        <v/>
      </c>
      <c r="U516" s="12" t="str">
        <f t="shared" si="91"/>
        <v/>
      </c>
      <c r="V516" s="95" t="str">
        <f t="shared" si="92"/>
        <v/>
      </c>
      <c r="W516" s="95" t="str">
        <f t="shared" si="93"/>
        <v/>
      </c>
      <c r="X516" s="95" t="str">
        <f t="shared" si="94"/>
        <v/>
      </c>
      <c r="Y516" s="95" t="str">
        <f>IF(T516&lt;&gt;"",SUM($X$10:X516),"")</f>
        <v/>
      </c>
      <c r="Z516" s="95" t="str">
        <f t="shared" si="95"/>
        <v/>
      </c>
    </row>
    <row r="517" spans="1:26">
      <c r="A517" s="3" t="str">
        <f t="shared" si="84"/>
        <v/>
      </c>
      <c r="B517" s="12" t="str">
        <f t="shared" si="85"/>
        <v/>
      </c>
      <c r="C517" s="95" t="str">
        <f t="shared" si="86"/>
        <v/>
      </c>
      <c r="D517" s="95" t="str">
        <f t="shared" si="87"/>
        <v/>
      </c>
      <c r="E517" s="95" t="str">
        <f t="shared" si="88"/>
        <v/>
      </c>
      <c r="F517" s="95" t="str">
        <f>IF(A517&lt;&gt;"",SUM($E$10:E517),"")</f>
        <v/>
      </c>
      <c r="G517" s="95" t="str">
        <f t="shared" si="89"/>
        <v/>
      </c>
      <c r="T517" s="3" t="str">
        <f t="shared" si="90"/>
        <v/>
      </c>
      <c r="U517" s="12" t="str">
        <f t="shared" si="91"/>
        <v/>
      </c>
      <c r="V517" s="95" t="str">
        <f t="shared" si="92"/>
        <v/>
      </c>
      <c r="W517" s="95" t="str">
        <f t="shared" si="93"/>
        <v/>
      </c>
      <c r="X517" s="95" t="str">
        <f t="shared" si="94"/>
        <v/>
      </c>
      <c r="Y517" s="95" t="str">
        <f>IF(T517&lt;&gt;"",SUM($X$10:X517),"")</f>
        <v/>
      </c>
      <c r="Z517" s="95" t="str">
        <f t="shared" si="95"/>
        <v/>
      </c>
    </row>
    <row r="518" spans="1:26">
      <c r="A518" s="3" t="str">
        <f t="shared" si="84"/>
        <v/>
      </c>
      <c r="B518" s="12" t="str">
        <f t="shared" si="85"/>
        <v/>
      </c>
      <c r="C518" s="95" t="str">
        <f t="shared" si="86"/>
        <v/>
      </c>
      <c r="D518" s="95" t="str">
        <f t="shared" si="87"/>
        <v/>
      </c>
      <c r="E518" s="95" t="str">
        <f t="shared" si="88"/>
        <v/>
      </c>
      <c r="F518" s="95" t="str">
        <f>IF(A518&lt;&gt;"",SUM($E$10:E518),"")</f>
        <v/>
      </c>
      <c r="G518" s="95" t="str">
        <f t="shared" si="89"/>
        <v/>
      </c>
      <c r="T518" s="3" t="str">
        <f t="shared" si="90"/>
        <v/>
      </c>
      <c r="U518" s="12" t="str">
        <f t="shared" si="91"/>
        <v/>
      </c>
      <c r="V518" s="95" t="str">
        <f t="shared" si="92"/>
        <v/>
      </c>
      <c r="W518" s="95" t="str">
        <f t="shared" si="93"/>
        <v/>
      </c>
      <c r="X518" s="95" t="str">
        <f t="shared" si="94"/>
        <v/>
      </c>
      <c r="Y518" s="95" t="str">
        <f>IF(T518&lt;&gt;"",SUM($X$10:X518),"")</f>
        <v/>
      </c>
      <c r="Z518" s="95" t="str">
        <f t="shared" si="95"/>
        <v/>
      </c>
    </row>
    <row r="519" spans="1:26">
      <c r="A519" s="3" t="str">
        <f t="shared" si="84"/>
        <v/>
      </c>
      <c r="B519" s="12" t="str">
        <f t="shared" si="85"/>
        <v/>
      </c>
      <c r="C519" s="95" t="str">
        <f t="shared" si="86"/>
        <v/>
      </c>
      <c r="D519" s="95" t="str">
        <f t="shared" si="87"/>
        <v/>
      </c>
      <c r="E519" s="95" t="str">
        <f t="shared" si="88"/>
        <v/>
      </c>
      <c r="F519" s="95" t="str">
        <f>IF(A519&lt;&gt;"",SUM($E$10:E519),"")</f>
        <v/>
      </c>
      <c r="G519" s="95" t="str">
        <f t="shared" si="89"/>
        <v/>
      </c>
      <c r="T519" s="3" t="str">
        <f t="shared" si="90"/>
        <v/>
      </c>
      <c r="U519" s="12" t="str">
        <f t="shared" si="91"/>
        <v/>
      </c>
      <c r="V519" s="95" t="str">
        <f t="shared" si="92"/>
        <v/>
      </c>
      <c r="W519" s="95" t="str">
        <f t="shared" si="93"/>
        <v/>
      </c>
      <c r="X519" s="95" t="str">
        <f t="shared" si="94"/>
        <v/>
      </c>
      <c r="Y519" s="95" t="str">
        <f>IF(T519&lt;&gt;"",SUM($X$10:X519),"")</f>
        <v/>
      </c>
      <c r="Z519" s="95" t="str">
        <f t="shared" si="95"/>
        <v/>
      </c>
    </row>
    <row r="520" spans="1:26">
      <c r="A520" s="3" t="str">
        <f t="shared" si="84"/>
        <v/>
      </c>
      <c r="B520" s="12" t="str">
        <f t="shared" si="85"/>
        <v/>
      </c>
      <c r="C520" s="95" t="str">
        <f t="shared" si="86"/>
        <v/>
      </c>
      <c r="D520" s="95" t="str">
        <f t="shared" si="87"/>
        <v/>
      </c>
      <c r="E520" s="95" t="str">
        <f t="shared" si="88"/>
        <v/>
      </c>
      <c r="F520" s="95" t="str">
        <f>IF(A520&lt;&gt;"",SUM($E$10:E520),"")</f>
        <v/>
      </c>
      <c r="G520" s="95" t="str">
        <f t="shared" si="89"/>
        <v/>
      </c>
      <c r="T520" s="3" t="str">
        <f t="shared" si="90"/>
        <v/>
      </c>
      <c r="U520" s="12" t="str">
        <f t="shared" si="91"/>
        <v/>
      </c>
      <c r="V520" s="95" t="str">
        <f t="shared" si="92"/>
        <v/>
      </c>
      <c r="W520" s="95" t="str">
        <f t="shared" si="93"/>
        <v/>
      </c>
      <c r="X520" s="95" t="str">
        <f t="shared" si="94"/>
        <v/>
      </c>
      <c r="Y520" s="95" t="str">
        <f>IF(T520&lt;&gt;"",SUM($X$10:X520),"")</f>
        <v/>
      </c>
      <c r="Z520" s="95" t="str">
        <f t="shared" si="95"/>
        <v/>
      </c>
    </row>
    <row r="521" spans="1:26">
      <c r="A521" s="3" t="str">
        <f t="shared" si="84"/>
        <v/>
      </c>
      <c r="B521" s="12" t="str">
        <f t="shared" si="85"/>
        <v/>
      </c>
      <c r="C521" s="95" t="str">
        <f t="shared" si="86"/>
        <v/>
      </c>
      <c r="D521" s="95" t="str">
        <f t="shared" si="87"/>
        <v/>
      </c>
      <c r="E521" s="95" t="str">
        <f t="shared" si="88"/>
        <v/>
      </c>
      <c r="F521" s="95" t="str">
        <f>IF(A521&lt;&gt;"",SUM($E$10:E521),"")</f>
        <v/>
      </c>
      <c r="G521" s="95" t="str">
        <f t="shared" si="89"/>
        <v/>
      </c>
      <c r="T521" s="3" t="str">
        <f t="shared" si="90"/>
        <v/>
      </c>
      <c r="U521" s="12" t="str">
        <f t="shared" si="91"/>
        <v/>
      </c>
      <c r="V521" s="95" t="str">
        <f t="shared" si="92"/>
        <v/>
      </c>
      <c r="W521" s="95" t="str">
        <f t="shared" si="93"/>
        <v/>
      </c>
      <c r="X521" s="95" t="str">
        <f t="shared" si="94"/>
        <v/>
      </c>
      <c r="Y521" s="95" t="str">
        <f>IF(T521&lt;&gt;"",SUM($X$10:X521),"")</f>
        <v/>
      </c>
      <c r="Z521" s="95" t="str">
        <f t="shared" si="95"/>
        <v/>
      </c>
    </row>
    <row r="522" spans="1:26">
      <c r="A522" s="3" t="str">
        <f t="shared" si="84"/>
        <v/>
      </c>
      <c r="B522" s="12" t="str">
        <f t="shared" si="85"/>
        <v/>
      </c>
      <c r="C522" s="95" t="str">
        <f t="shared" si="86"/>
        <v/>
      </c>
      <c r="D522" s="95" t="str">
        <f t="shared" si="87"/>
        <v/>
      </c>
      <c r="E522" s="95" t="str">
        <f t="shared" si="88"/>
        <v/>
      </c>
      <c r="F522" s="95" t="str">
        <f>IF(A522&lt;&gt;"",SUM($E$10:E522),"")</f>
        <v/>
      </c>
      <c r="G522" s="95" t="str">
        <f t="shared" si="89"/>
        <v/>
      </c>
      <c r="T522" s="3" t="str">
        <f t="shared" si="90"/>
        <v/>
      </c>
      <c r="U522" s="12" t="str">
        <f t="shared" si="91"/>
        <v/>
      </c>
      <c r="V522" s="95" t="str">
        <f t="shared" si="92"/>
        <v/>
      </c>
      <c r="W522" s="95" t="str">
        <f t="shared" si="93"/>
        <v/>
      </c>
      <c r="X522" s="95" t="str">
        <f t="shared" si="94"/>
        <v/>
      </c>
      <c r="Y522" s="95" t="str">
        <f>IF(T522&lt;&gt;"",SUM($X$10:X522),"")</f>
        <v/>
      </c>
      <c r="Z522" s="95" t="str">
        <f t="shared" si="95"/>
        <v/>
      </c>
    </row>
    <row r="523" spans="1:26">
      <c r="A523" s="3" t="str">
        <f t="shared" si="84"/>
        <v/>
      </c>
      <c r="B523" s="12" t="str">
        <f t="shared" si="85"/>
        <v/>
      </c>
      <c r="C523" s="95" t="str">
        <f t="shared" si="86"/>
        <v/>
      </c>
      <c r="D523" s="95" t="str">
        <f t="shared" si="87"/>
        <v/>
      </c>
      <c r="E523" s="95" t="str">
        <f t="shared" si="88"/>
        <v/>
      </c>
      <c r="F523" s="95" t="str">
        <f>IF(A523&lt;&gt;"",SUM($E$10:E523),"")</f>
        <v/>
      </c>
      <c r="G523" s="95" t="str">
        <f t="shared" si="89"/>
        <v/>
      </c>
      <c r="T523" s="3" t="str">
        <f t="shared" si="90"/>
        <v/>
      </c>
      <c r="U523" s="12" t="str">
        <f t="shared" si="91"/>
        <v/>
      </c>
      <c r="V523" s="95" t="str">
        <f t="shared" si="92"/>
        <v/>
      </c>
      <c r="W523" s="95" t="str">
        <f t="shared" si="93"/>
        <v/>
      </c>
      <c r="X523" s="95" t="str">
        <f t="shared" si="94"/>
        <v/>
      </c>
      <c r="Y523" s="95" t="str">
        <f>IF(T523&lt;&gt;"",SUM($X$10:X523),"")</f>
        <v/>
      </c>
      <c r="Z523" s="95" t="str">
        <f t="shared" si="95"/>
        <v/>
      </c>
    </row>
    <row r="524" spans="1:26">
      <c r="A524" s="3" t="str">
        <f t="shared" ref="A524:A587" si="96">IF(A523&lt;$G$4,A523+1,"")</f>
        <v/>
      </c>
      <c r="B524" s="12" t="str">
        <f t="shared" ref="B524:B587" si="97">IF(A524&lt;&gt;"",EDATE($C$7,A524*12/$G$3),"")</f>
        <v/>
      </c>
      <c r="C524" s="95" t="str">
        <f t="shared" ref="C524:C587" si="98">IF(A524&lt;&gt;"",D524+E524,"")</f>
        <v/>
      </c>
      <c r="D524" s="95" t="str">
        <f t="shared" ref="D524:D587" si="99">IF(A524&lt;&gt;"",G523*$G$5,"")</f>
        <v/>
      </c>
      <c r="E524" s="95" t="str">
        <f t="shared" ref="E524:E587" si="100">IF(A524&lt;&gt;"",$G$6,"")</f>
        <v/>
      </c>
      <c r="F524" s="95" t="str">
        <f>IF(A524&lt;&gt;"",SUM($E$10:E524),"")</f>
        <v/>
      </c>
      <c r="G524" s="95" t="str">
        <f t="shared" ref="G524:G587" si="101">IF(A524&lt;&gt;"",G523-E524,"")</f>
        <v/>
      </c>
      <c r="T524" s="3" t="str">
        <f t="shared" ref="T524:T587" si="102">IF(T523&lt;$G$4,T523+1,"")</f>
        <v/>
      </c>
      <c r="U524" s="12" t="str">
        <f t="shared" ref="U524:U587" si="103">IF(T524&lt;&gt;"",EDATE($C$7,T524*12/$G$3),"")</f>
        <v/>
      </c>
      <c r="V524" s="95" t="str">
        <f t="shared" ref="V524:V587" si="104">IF(T524&lt;&gt;"",C524,"")</f>
        <v/>
      </c>
      <c r="W524" s="95" t="str">
        <f t="shared" ref="W524:W587" si="105">IF(T524&lt;&gt;"",Z523*$Z$5,"")</f>
        <v/>
      </c>
      <c r="X524" s="95" t="str">
        <f t="shared" ref="X524:X587" si="106">IF(T524&lt;&gt;"",V524-W524,"")</f>
        <v/>
      </c>
      <c r="Y524" s="95" t="str">
        <f>IF(T524&lt;&gt;"",SUM($X$10:X524),"")</f>
        <v/>
      </c>
      <c r="Z524" s="95" t="str">
        <f t="shared" ref="Z524:Z587" si="107">IF(T524&lt;&gt;"",Z523-X524,"")</f>
        <v/>
      </c>
    </row>
    <row r="525" spans="1:26">
      <c r="A525" s="3" t="str">
        <f t="shared" si="96"/>
        <v/>
      </c>
      <c r="B525" s="12" t="str">
        <f t="shared" si="97"/>
        <v/>
      </c>
      <c r="C525" s="95" t="str">
        <f t="shared" si="98"/>
        <v/>
      </c>
      <c r="D525" s="95" t="str">
        <f t="shared" si="99"/>
        <v/>
      </c>
      <c r="E525" s="95" t="str">
        <f t="shared" si="100"/>
        <v/>
      </c>
      <c r="F525" s="95" t="str">
        <f>IF(A525&lt;&gt;"",SUM($E$10:E525),"")</f>
        <v/>
      </c>
      <c r="G525" s="95" t="str">
        <f t="shared" si="101"/>
        <v/>
      </c>
      <c r="T525" s="3" t="str">
        <f t="shared" si="102"/>
        <v/>
      </c>
      <c r="U525" s="12" t="str">
        <f t="shared" si="103"/>
        <v/>
      </c>
      <c r="V525" s="95" t="str">
        <f t="shared" si="104"/>
        <v/>
      </c>
      <c r="W525" s="95" t="str">
        <f t="shared" si="105"/>
        <v/>
      </c>
      <c r="X525" s="95" t="str">
        <f t="shared" si="106"/>
        <v/>
      </c>
      <c r="Y525" s="95" t="str">
        <f>IF(T525&lt;&gt;"",SUM($X$10:X525),"")</f>
        <v/>
      </c>
      <c r="Z525" s="95" t="str">
        <f t="shared" si="107"/>
        <v/>
      </c>
    </row>
    <row r="526" spans="1:26">
      <c r="A526" s="3" t="str">
        <f t="shared" si="96"/>
        <v/>
      </c>
      <c r="B526" s="12" t="str">
        <f t="shared" si="97"/>
        <v/>
      </c>
      <c r="C526" s="95" t="str">
        <f t="shared" si="98"/>
        <v/>
      </c>
      <c r="D526" s="95" t="str">
        <f t="shared" si="99"/>
        <v/>
      </c>
      <c r="E526" s="95" t="str">
        <f t="shared" si="100"/>
        <v/>
      </c>
      <c r="F526" s="95" t="str">
        <f>IF(A526&lt;&gt;"",SUM($E$10:E526),"")</f>
        <v/>
      </c>
      <c r="G526" s="95" t="str">
        <f t="shared" si="101"/>
        <v/>
      </c>
      <c r="T526" s="3" t="str">
        <f t="shared" si="102"/>
        <v/>
      </c>
      <c r="U526" s="12" t="str">
        <f t="shared" si="103"/>
        <v/>
      </c>
      <c r="V526" s="95" t="str">
        <f t="shared" si="104"/>
        <v/>
      </c>
      <c r="W526" s="95" t="str">
        <f t="shared" si="105"/>
        <v/>
      </c>
      <c r="X526" s="95" t="str">
        <f t="shared" si="106"/>
        <v/>
      </c>
      <c r="Y526" s="95" t="str">
        <f>IF(T526&lt;&gt;"",SUM($X$10:X526),"")</f>
        <v/>
      </c>
      <c r="Z526" s="95" t="str">
        <f t="shared" si="107"/>
        <v/>
      </c>
    </row>
    <row r="527" spans="1:26">
      <c r="A527" s="3" t="str">
        <f t="shared" si="96"/>
        <v/>
      </c>
      <c r="B527" s="12" t="str">
        <f t="shared" si="97"/>
        <v/>
      </c>
      <c r="C527" s="95" t="str">
        <f t="shared" si="98"/>
        <v/>
      </c>
      <c r="D527" s="95" t="str">
        <f t="shared" si="99"/>
        <v/>
      </c>
      <c r="E527" s="95" t="str">
        <f t="shared" si="100"/>
        <v/>
      </c>
      <c r="F527" s="95" t="str">
        <f>IF(A527&lt;&gt;"",SUM($E$10:E527),"")</f>
        <v/>
      </c>
      <c r="G527" s="95" t="str">
        <f t="shared" si="101"/>
        <v/>
      </c>
      <c r="T527" s="3" t="str">
        <f t="shared" si="102"/>
        <v/>
      </c>
      <c r="U527" s="12" t="str">
        <f t="shared" si="103"/>
        <v/>
      </c>
      <c r="V527" s="95" t="str">
        <f t="shared" si="104"/>
        <v/>
      </c>
      <c r="W527" s="95" t="str">
        <f t="shared" si="105"/>
        <v/>
      </c>
      <c r="X527" s="95" t="str">
        <f t="shared" si="106"/>
        <v/>
      </c>
      <c r="Y527" s="95" t="str">
        <f>IF(T527&lt;&gt;"",SUM($X$10:X527),"")</f>
        <v/>
      </c>
      <c r="Z527" s="95" t="str">
        <f t="shared" si="107"/>
        <v/>
      </c>
    </row>
    <row r="528" spans="1:26">
      <c r="A528" s="3" t="str">
        <f t="shared" si="96"/>
        <v/>
      </c>
      <c r="B528" s="12" t="str">
        <f t="shared" si="97"/>
        <v/>
      </c>
      <c r="C528" s="95" t="str">
        <f t="shared" si="98"/>
        <v/>
      </c>
      <c r="D528" s="95" t="str">
        <f t="shared" si="99"/>
        <v/>
      </c>
      <c r="E528" s="95" t="str">
        <f t="shared" si="100"/>
        <v/>
      </c>
      <c r="F528" s="95" t="str">
        <f>IF(A528&lt;&gt;"",SUM($E$10:E528),"")</f>
        <v/>
      </c>
      <c r="G528" s="95" t="str">
        <f t="shared" si="101"/>
        <v/>
      </c>
      <c r="T528" s="3" t="str">
        <f t="shared" si="102"/>
        <v/>
      </c>
      <c r="U528" s="12" t="str">
        <f t="shared" si="103"/>
        <v/>
      </c>
      <c r="V528" s="95" t="str">
        <f t="shared" si="104"/>
        <v/>
      </c>
      <c r="W528" s="95" t="str">
        <f t="shared" si="105"/>
        <v/>
      </c>
      <c r="X528" s="95" t="str">
        <f t="shared" si="106"/>
        <v/>
      </c>
      <c r="Y528" s="95" t="str">
        <f>IF(T528&lt;&gt;"",SUM($X$10:X528),"")</f>
        <v/>
      </c>
      <c r="Z528" s="95" t="str">
        <f t="shared" si="107"/>
        <v/>
      </c>
    </row>
    <row r="529" spans="1:26">
      <c r="A529" s="3" t="str">
        <f t="shared" si="96"/>
        <v/>
      </c>
      <c r="B529" s="12" t="str">
        <f t="shared" si="97"/>
        <v/>
      </c>
      <c r="C529" s="95" t="str">
        <f t="shared" si="98"/>
        <v/>
      </c>
      <c r="D529" s="95" t="str">
        <f t="shared" si="99"/>
        <v/>
      </c>
      <c r="E529" s="95" t="str">
        <f t="shared" si="100"/>
        <v/>
      </c>
      <c r="F529" s="95" t="str">
        <f>IF(A529&lt;&gt;"",SUM($E$10:E529),"")</f>
        <v/>
      </c>
      <c r="G529" s="95" t="str">
        <f t="shared" si="101"/>
        <v/>
      </c>
      <c r="T529" s="3" t="str">
        <f t="shared" si="102"/>
        <v/>
      </c>
      <c r="U529" s="12" t="str">
        <f t="shared" si="103"/>
        <v/>
      </c>
      <c r="V529" s="95" t="str">
        <f t="shared" si="104"/>
        <v/>
      </c>
      <c r="W529" s="95" t="str">
        <f t="shared" si="105"/>
        <v/>
      </c>
      <c r="X529" s="95" t="str">
        <f t="shared" si="106"/>
        <v/>
      </c>
      <c r="Y529" s="95" t="str">
        <f>IF(T529&lt;&gt;"",SUM($X$10:X529),"")</f>
        <v/>
      </c>
      <c r="Z529" s="95" t="str">
        <f t="shared" si="107"/>
        <v/>
      </c>
    </row>
    <row r="530" spans="1:26">
      <c r="A530" s="3" t="str">
        <f t="shared" si="96"/>
        <v/>
      </c>
      <c r="B530" s="12" t="str">
        <f t="shared" si="97"/>
        <v/>
      </c>
      <c r="C530" s="95" t="str">
        <f t="shared" si="98"/>
        <v/>
      </c>
      <c r="D530" s="95" t="str">
        <f t="shared" si="99"/>
        <v/>
      </c>
      <c r="E530" s="95" t="str">
        <f t="shared" si="100"/>
        <v/>
      </c>
      <c r="F530" s="95" t="str">
        <f>IF(A530&lt;&gt;"",SUM($E$10:E530),"")</f>
        <v/>
      </c>
      <c r="G530" s="95" t="str">
        <f t="shared" si="101"/>
        <v/>
      </c>
      <c r="T530" s="3" t="str">
        <f t="shared" si="102"/>
        <v/>
      </c>
      <c r="U530" s="12" t="str">
        <f t="shared" si="103"/>
        <v/>
      </c>
      <c r="V530" s="95" t="str">
        <f t="shared" si="104"/>
        <v/>
      </c>
      <c r="W530" s="95" t="str">
        <f t="shared" si="105"/>
        <v/>
      </c>
      <c r="X530" s="95" t="str">
        <f t="shared" si="106"/>
        <v/>
      </c>
      <c r="Y530" s="95" t="str">
        <f>IF(T530&lt;&gt;"",SUM($X$10:X530),"")</f>
        <v/>
      </c>
      <c r="Z530" s="95" t="str">
        <f t="shared" si="107"/>
        <v/>
      </c>
    </row>
    <row r="531" spans="1:26">
      <c r="A531" s="3" t="str">
        <f t="shared" si="96"/>
        <v/>
      </c>
      <c r="B531" s="12" t="str">
        <f t="shared" si="97"/>
        <v/>
      </c>
      <c r="C531" s="95" t="str">
        <f t="shared" si="98"/>
        <v/>
      </c>
      <c r="D531" s="95" t="str">
        <f t="shared" si="99"/>
        <v/>
      </c>
      <c r="E531" s="95" t="str">
        <f t="shared" si="100"/>
        <v/>
      </c>
      <c r="F531" s="95" t="str">
        <f>IF(A531&lt;&gt;"",SUM($E$10:E531),"")</f>
        <v/>
      </c>
      <c r="G531" s="95" t="str">
        <f t="shared" si="101"/>
        <v/>
      </c>
      <c r="T531" s="3" t="str">
        <f t="shared" si="102"/>
        <v/>
      </c>
      <c r="U531" s="12" t="str">
        <f t="shared" si="103"/>
        <v/>
      </c>
      <c r="V531" s="95" t="str">
        <f t="shared" si="104"/>
        <v/>
      </c>
      <c r="W531" s="95" t="str">
        <f t="shared" si="105"/>
        <v/>
      </c>
      <c r="X531" s="95" t="str">
        <f t="shared" si="106"/>
        <v/>
      </c>
      <c r="Y531" s="95" t="str">
        <f>IF(T531&lt;&gt;"",SUM($X$10:X531),"")</f>
        <v/>
      </c>
      <c r="Z531" s="95" t="str">
        <f t="shared" si="107"/>
        <v/>
      </c>
    </row>
    <row r="532" spans="1:26">
      <c r="A532" s="3" t="str">
        <f t="shared" si="96"/>
        <v/>
      </c>
      <c r="B532" s="12" t="str">
        <f t="shared" si="97"/>
        <v/>
      </c>
      <c r="C532" s="95" t="str">
        <f t="shared" si="98"/>
        <v/>
      </c>
      <c r="D532" s="95" t="str">
        <f t="shared" si="99"/>
        <v/>
      </c>
      <c r="E532" s="95" t="str">
        <f t="shared" si="100"/>
        <v/>
      </c>
      <c r="F532" s="95" t="str">
        <f>IF(A532&lt;&gt;"",SUM($E$10:E532),"")</f>
        <v/>
      </c>
      <c r="G532" s="95" t="str">
        <f t="shared" si="101"/>
        <v/>
      </c>
      <c r="T532" s="3" t="str">
        <f t="shared" si="102"/>
        <v/>
      </c>
      <c r="U532" s="12" t="str">
        <f t="shared" si="103"/>
        <v/>
      </c>
      <c r="V532" s="95" t="str">
        <f t="shared" si="104"/>
        <v/>
      </c>
      <c r="W532" s="95" t="str">
        <f t="shared" si="105"/>
        <v/>
      </c>
      <c r="X532" s="95" t="str">
        <f t="shared" si="106"/>
        <v/>
      </c>
      <c r="Y532" s="95" t="str">
        <f>IF(T532&lt;&gt;"",SUM($X$10:X532),"")</f>
        <v/>
      </c>
      <c r="Z532" s="95" t="str">
        <f t="shared" si="107"/>
        <v/>
      </c>
    </row>
    <row r="533" spans="1:26">
      <c r="A533" s="3" t="str">
        <f t="shared" si="96"/>
        <v/>
      </c>
      <c r="B533" s="12" t="str">
        <f t="shared" si="97"/>
        <v/>
      </c>
      <c r="C533" s="95" t="str">
        <f t="shared" si="98"/>
        <v/>
      </c>
      <c r="D533" s="95" t="str">
        <f t="shared" si="99"/>
        <v/>
      </c>
      <c r="E533" s="95" t="str">
        <f t="shared" si="100"/>
        <v/>
      </c>
      <c r="F533" s="95" t="str">
        <f>IF(A533&lt;&gt;"",SUM($E$10:E533),"")</f>
        <v/>
      </c>
      <c r="G533" s="95" t="str">
        <f t="shared" si="101"/>
        <v/>
      </c>
      <c r="T533" s="3" t="str">
        <f t="shared" si="102"/>
        <v/>
      </c>
      <c r="U533" s="12" t="str">
        <f t="shared" si="103"/>
        <v/>
      </c>
      <c r="V533" s="95" t="str">
        <f t="shared" si="104"/>
        <v/>
      </c>
      <c r="W533" s="95" t="str">
        <f t="shared" si="105"/>
        <v/>
      </c>
      <c r="X533" s="95" t="str">
        <f t="shared" si="106"/>
        <v/>
      </c>
      <c r="Y533" s="95" t="str">
        <f>IF(T533&lt;&gt;"",SUM($X$10:X533),"")</f>
        <v/>
      </c>
      <c r="Z533" s="95" t="str">
        <f t="shared" si="107"/>
        <v/>
      </c>
    </row>
    <row r="534" spans="1:26">
      <c r="A534" s="3" t="str">
        <f t="shared" si="96"/>
        <v/>
      </c>
      <c r="B534" s="12" t="str">
        <f t="shared" si="97"/>
        <v/>
      </c>
      <c r="C534" s="95" t="str">
        <f t="shared" si="98"/>
        <v/>
      </c>
      <c r="D534" s="95" t="str">
        <f t="shared" si="99"/>
        <v/>
      </c>
      <c r="E534" s="95" t="str">
        <f t="shared" si="100"/>
        <v/>
      </c>
      <c r="F534" s="95" t="str">
        <f>IF(A534&lt;&gt;"",SUM($E$10:E534),"")</f>
        <v/>
      </c>
      <c r="G534" s="95" t="str">
        <f t="shared" si="101"/>
        <v/>
      </c>
      <c r="T534" s="3" t="str">
        <f t="shared" si="102"/>
        <v/>
      </c>
      <c r="U534" s="12" t="str">
        <f t="shared" si="103"/>
        <v/>
      </c>
      <c r="V534" s="95" t="str">
        <f t="shared" si="104"/>
        <v/>
      </c>
      <c r="W534" s="95" t="str">
        <f t="shared" si="105"/>
        <v/>
      </c>
      <c r="X534" s="95" t="str">
        <f t="shared" si="106"/>
        <v/>
      </c>
      <c r="Y534" s="95" t="str">
        <f>IF(T534&lt;&gt;"",SUM($X$10:X534),"")</f>
        <v/>
      </c>
      <c r="Z534" s="95" t="str">
        <f t="shared" si="107"/>
        <v/>
      </c>
    </row>
    <row r="535" spans="1:26">
      <c r="A535" s="3" t="str">
        <f t="shared" si="96"/>
        <v/>
      </c>
      <c r="B535" s="12" t="str">
        <f t="shared" si="97"/>
        <v/>
      </c>
      <c r="C535" s="95" t="str">
        <f t="shared" si="98"/>
        <v/>
      </c>
      <c r="D535" s="95" t="str">
        <f t="shared" si="99"/>
        <v/>
      </c>
      <c r="E535" s="95" t="str">
        <f t="shared" si="100"/>
        <v/>
      </c>
      <c r="F535" s="95" t="str">
        <f>IF(A535&lt;&gt;"",SUM($E$10:E535),"")</f>
        <v/>
      </c>
      <c r="G535" s="95" t="str">
        <f t="shared" si="101"/>
        <v/>
      </c>
      <c r="T535" s="3" t="str">
        <f t="shared" si="102"/>
        <v/>
      </c>
      <c r="U535" s="12" t="str">
        <f t="shared" si="103"/>
        <v/>
      </c>
      <c r="V535" s="95" t="str">
        <f t="shared" si="104"/>
        <v/>
      </c>
      <c r="W535" s="95" t="str">
        <f t="shared" si="105"/>
        <v/>
      </c>
      <c r="X535" s="95" t="str">
        <f t="shared" si="106"/>
        <v/>
      </c>
      <c r="Y535" s="95" t="str">
        <f>IF(T535&lt;&gt;"",SUM($X$10:X535),"")</f>
        <v/>
      </c>
      <c r="Z535" s="95" t="str">
        <f t="shared" si="107"/>
        <v/>
      </c>
    </row>
    <row r="536" spans="1:26">
      <c r="A536" s="3" t="str">
        <f t="shared" si="96"/>
        <v/>
      </c>
      <c r="B536" s="12" t="str">
        <f t="shared" si="97"/>
        <v/>
      </c>
      <c r="C536" s="95" t="str">
        <f t="shared" si="98"/>
        <v/>
      </c>
      <c r="D536" s="95" t="str">
        <f t="shared" si="99"/>
        <v/>
      </c>
      <c r="E536" s="95" t="str">
        <f t="shared" si="100"/>
        <v/>
      </c>
      <c r="F536" s="95" t="str">
        <f>IF(A536&lt;&gt;"",SUM($E$10:E536),"")</f>
        <v/>
      </c>
      <c r="G536" s="95" t="str">
        <f t="shared" si="101"/>
        <v/>
      </c>
      <c r="T536" s="3" t="str">
        <f t="shared" si="102"/>
        <v/>
      </c>
      <c r="U536" s="12" t="str">
        <f t="shared" si="103"/>
        <v/>
      </c>
      <c r="V536" s="95" t="str">
        <f t="shared" si="104"/>
        <v/>
      </c>
      <c r="W536" s="95" t="str">
        <f t="shared" si="105"/>
        <v/>
      </c>
      <c r="X536" s="95" t="str">
        <f t="shared" si="106"/>
        <v/>
      </c>
      <c r="Y536" s="95" t="str">
        <f>IF(T536&lt;&gt;"",SUM($X$10:X536),"")</f>
        <v/>
      </c>
      <c r="Z536" s="95" t="str">
        <f t="shared" si="107"/>
        <v/>
      </c>
    </row>
    <row r="537" spans="1:26">
      <c r="A537" s="3" t="str">
        <f t="shared" si="96"/>
        <v/>
      </c>
      <c r="B537" s="12" t="str">
        <f t="shared" si="97"/>
        <v/>
      </c>
      <c r="C537" s="95" t="str">
        <f t="shared" si="98"/>
        <v/>
      </c>
      <c r="D537" s="95" t="str">
        <f t="shared" si="99"/>
        <v/>
      </c>
      <c r="E537" s="95" t="str">
        <f t="shared" si="100"/>
        <v/>
      </c>
      <c r="F537" s="95" t="str">
        <f>IF(A537&lt;&gt;"",SUM($E$10:E537),"")</f>
        <v/>
      </c>
      <c r="G537" s="95" t="str">
        <f t="shared" si="101"/>
        <v/>
      </c>
      <c r="T537" s="3" t="str">
        <f t="shared" si="102"/>
        <v/>
      </c>
      <c r="U537" s="12" t="str">
        <f t="shared" si="103"/>
        <v/>
      </c>
      <c r="V537" s="95" t="str">
        <f t="shared" si="104"/>
        <v/>
      </c>
      <c r="W537" s="95" t="str">
        <f t="shared" si="105"/>
        <v/>
      </c>
      <c r="X537" s="95" t="str">
        <f t="shared" si="106"/>
        <v/>
      </c>
      <c r="Y537" s="95" t="str">
        <f>IF(T537&lt;&gt;"",SUM($X$10:X537),"")</f>
        <v/>
      </c>
      <c r="Z537" s="95" t="str">
        <f t="shared" si="107"/>
        <v/>
      </c>
    </row>
    <row r="538" spans="1:26">
      <c r="A538" s="3" t="str">
        <f t="shared" si="96"/>
        <v/>
      </c>
      <c r="B538" s="12" t="str">
        <f t="shared" si="97"/>
        <v/>
      </c>
      <c r="C538" s="95" t="str">
        <f t="shared" si="98"/>
        <v/>
      </c>
      <c r="D538" s="95" t="str">
        <f t="shared" si="99"/>
        <v/>
      </c>
      <c r="E538" s="95" t="str">
        <f t="shared" si="100"/>
        <v/>
      </c>
      <c r="F538" s="95" t="str">
        <f>IF(A538&lt;&gt;"",SUM($E$10:E538),"")</f>
        <v/>
      </c>
      <c r="G538" s="95" t="str">
        <f t="shared" si="101"/>
        <v/>
      </c>
      <c r="T538" s="3" t="str">
        <f t="shared" si="102"/>
        <v/>
      </c>
      <c r="U538" s="12" t="str">
        <f t="shared" si="103"/>
        <v/>
      </c>
      <c r="V538" s="95" t="str">
        <f t="shared" si="104"/>
        <v/>
      </c>
      <c r="W538" s="95" t="str">
        <f t="shared" si="105"/>
        <v/>
      </c>
      <c r="X538" s="95" t="str">
        <f t="shared" si="106"/>
        <v/>
      </c>
      <c r="Y538" s="95" t="str">
        <f>IF(T538&lt;&gt;"",SUM($X$10:X538),"")</f>
        <v/>
      </c>
      <c r="Z538" s="95" t="str">
        <f t="shared" si="107"/>
        <v/>
      </c>
    </row>
    <row r="539" spans="1:26">
      <c r="A539" s="3" t="str">
        <f t="shared" si="96"/>
        <v/>
      </c>
      <c r="B539" s="12" t="str">
        <f t="shared" si="97"/>
        <v/>
      </c>
      <c r="C539" s="95" t="str">
        <f t="shared" si="98"/>
        <v/>
      </c>
      <c r="D539" s="95" t="str">
        <f t="shared" si="99"/>
        <v/>
      </c>
      <c r="E539" s="95" t="str">
        <f t="shared" si="100"/>
        <v/>
      </c>
      <c r="F539" s="95" t="str">
        <f>IF(A539&lt;&gt;"",SUM($E$10:E539),"")</f>
        <v/>
      </c>
      <c r="G539" s="95" t="str">
        <f t="shared" si="101"/>
        <v/>
      </c>
      <c r="T539" s="3" t="str">
        <f t="shared" si="102"/>
        <v/>
      </c>
      <c r="U539" s="12" t="str">
        <f t="shared" si="103"/>
        <v/>
      </c>
      <c r="V539" s="95" t="str">
        <f t="shared" si="104"/>
        <v/>
      </c>
      <c r="W539" s="95" t="str">
        <f t="shared" si="105"/>
        <v/>
      </c>
      <c r="X539" s="95" t="str">
        <f t="shared" si="106"/>
        <v/>
      </c>
      <c r="Y539" s="95" t="str">
        <f>IF(T539&lt;&gt;"",SUM($X$10:X539),"")</f>
        <v/>
      </c>
      <c r="Z539" s="95" t="str">
        <f t="shared" si="107"/>
        <v/>
      </c>
    </row>
    <row r="540" spans="1:26">
      <c r="A540" s="3" t="str">
        <f t="shared" si="96"/>
        <v/>
      </c>
      <c r="B540" s="12" t="str">
        <f t="shared" si="97"/>
        <v/>
      </c>
      <c r="C540" s="95" t="str">
        <f t="shared" si="98"/>
        <v/>
      </c>
      <c r="D540" s="95" t="str">
        <f t="shared" si="99"/>
        <v/>
      </c>
      <c r="E540" s="95" t="str">
        <f t="shared" si="100"/>
        <v/>
      </c>
      <c r="F540" s="95" t="str">
        <f>IF(A540&lt;&gt;"",SUM($E$10:E540),"")</f>
        <v/>
      </c>
      <c r="G540" s="95" t="str">
        <f t="shared" si="101"/>
        <v/>
      </c>
      <c r="T540" s="3" t="str">
        <f t="shared" si="102"/>
        <v/>
      </c>
      <c r="U540" s="12" t="str">
        <f t="shared" si="103"/>
        <v/>
      </c>
      <c r="V540" s="95" t="str">
        <f t="shared" si="104"/>
        <v/>
      </c>
      <c r="W540" s="95" t="str">
        <f t="shared" si="105"/>
        <v/>
      </c>
      <c r="X540" s="95" t="str">
        <f t="shared" si="106"/>
        <v/>
      </c>
      <c r="Y540" s="95" t="str">
        <f>IF(T540&lt;&gt;"",SUM($X$10:X540),"")</f>
        <v/>
      </c>
      <c r="Z540" s="95" t="str">
        <f t="shared" si="107"/>
        <v/>
      </c>
    </row>
    <row r="541" spans="1:26">
      <c r="A541" s="3" t="str">
        <f t="shared" si="96"/>
        <v/>
      </c>
      <c r="B541" s="12" t="str">
        <f t="shared" si="97"/>
        <v/>
      </c>
      <c r="C541" s="95" t="str">
        <f t="shared" si="98"/>
        <v/>
      </c>
      <c r="D541" s="95" t="str">
        <f t="shared" si="99"/>
        <v/>
      </c>
      <c r="E541" s="95" t="str">
        <f t="shared" si="100"/>
        <v/>
      </c>
      <c r="F541" s="95" t="str">
        <f>IF(A541&lt;&gt;"",SUM($E$10:E541),"")</f>
        <v/>
      </c>
      <c r="G541" s="95" t="str">
        <f t="shared" si="101"/>
        <v/>
      </c>
      <c r="T541" s="3" t="str">
        <f t="shared" si="102"/>
        <v/>
      </c>
      <c r="U541" s="12" t="str">
        <f t="shared" si="103"/>
        <v/>
      </c>
      <c r="V541" s="95" t="str">
        <f t="shared" si="104"/>
        <v/>
      </c>
      <c r="W541" s="95" t="str">
        <f t="shared" si="105"/>
        <v/>
      </c>
      <c r="X541" s="95" t="str">
        <f t="shared" si="106"/>
        <v/>
      </c>
      <c r="Y541" s="95" t="str">
        <f>IF(T541&lt;&gt;"",SUM($X$10:X541),"")</f>
        <v/>
      </c>
      <c r="Z541" s="95" t="str">
        <f t="shared" si="107"/>
        <v/>
      </c>
    </row>
    <row r="542" spans="1:26">
      <c r="A542" s="3" t="str">
        <f t="shared" si="96"/>
        <v/>
      </c>
      <c r="B542" s="12" t="str">
        <f t="shared" si="97"/>
        <v/>
      </c>
      <c r="C542" s="95" t="str">
        <f t="shared" si="98"/>
        <v/>
      </c>
      <c r="D542" s="95" t="str">
        <f t="shared" si="99"/>
        <v/>
      </c>
      <c r="E542" s="95" t="str">
        <f t="shared" si="100"/>
        <v/>
      </c>
      <c r="F542" s="95" t="str">
        <f>IF(A542&lt;&gt;"",SUM($E$10:E542),"")</f>
        <v/>
      </c>
      <c r="G542" s="95" t="str">
        <f t="shared" si="101"/>
        <v/>
      </c>
      <c r="T542" s="3" t="str">
        <f t="shared" si="102"/>
        <v/>
      </c>
      <c r="U542" s="12" t="str">
        <f t="shared" si="103"/>
        <v/>
      </c>
      <c r="V542" s="95" t="str">
        <f t="shared" si="104"/>
        <v/>
      </c>
      <c r="W542" s="95" t="str">
        <f t="shared" si="105"/>
        <v/>
      </c>
      <c r="X542" s="95" t="str">
        <f t="shared" si="106"/>
        <v/>
      </c>
      <c r="Y542" s="95" t="str">
        <f>IF(T542&lt;&gt;"",SUM($X$10:X542),"")</f>
        <v/>
      </c>
      <c r="Z542" s="95" t="str">
        <f t="shared" si="107"/>
        <v/>
      </c>
    </row>
    <row r="543" spans="1:26">
      <c r="A543" s="3" t="str">
        <f t="shared" si="96"/>
        <v/>
      </c>
      <c r="B543" s="12" t="str">
        <f t="shared" si="97"/>
        <v/>
      </c>
      <c r="C543" s="95" t="str">
        <f t="shared" si="98"/>
        <v/>
      </c>
      <c r="D543" s="95" t="str">
        <f t="shared" si="99"/>
        <v/>
      </c>
      <c r="E543" s="95" t="str">
        <f t="shared" si="100"/>
        <v/>
      </c>
      <c r="F543" s="95" t="str">
        <f>IF(A543&lt;&gt;"",SUM($E$10:E543),"")</f>
        <v/>
      </c>
      <c r="G543" s="95" t="str">
        <f t="shared" si="101"/>
        <v/>
      </c>
      <c r="T543" s="3" t="str">
        <f t="shared" si="102"/>
        <v/>
      </c>
      <c r="U543" s="12" t="str">
        <f t="shared" si="103"/>
        <v/>
      </c>
      <c r="V543" s="95" t="str">
        <f t="shared" si="104"/>
        <v/>
      </c>
      <c r="W543" s="95" t="str">
        <f t="shared" si="105"/>
        <v/>
      </c>
      <c r="X543" s="95" t="str">
        <f t="shared" si="106"/>
        <v/>
      </c>
      <c r="Y543" s="95" t="str">
        <f>IF(T543&lt;&gt;"",SUM($X$10:X543),"")</f>
        <v/>
      </c>
      <c r="Z543" s="95" t="str">
        <f t="shared" si="107"/>
        <v/>
      </c>
    </row>
    <row r="544" spans="1:26">
      <c r="A544" s="3" t="str">
        <f t="shared" si="96"/>
        <v/>
      </c>
      <c r="B544" s="12" t="str">
        <f t="shared" si="97"/>
        <v/>
      </c>
      <c r="C544" s="95" t="str">
        <f t="shared" si="98"/>
        <v/>
      </c>
      <c r="D544" s="95" t="str">
        <f t="shared" si="99"/>
        <v/>
      </c>
      <c r="E544" s="95" t="str">
        <f t="shared" si="100"/>
        <v/>
      </c>
      <c r="F544" s="95" t="str">
        <f>IF(A544&lt;&gt;"",SUM($E$10:E544),"")</f>
        <v/>
      </c>
      <c r="G544" s="95" t="str">
        <f t="shared" si="101"/>
        <v/>
      </c>
      <c r="T544" s="3" t="str">
        <f t="shared" si="102"/>
        <v/>
      </c>
      <c r="U544" s="12" t="str">
        <f t="shared" si="103"/>
        <v/>
      </c>
      <c r="V544" s="95" t="str">
        <f t="shared" si="104"/>
        <v/>
      </c>
      <c r="W544" s="95" t="str">
        <f t="shared" si="105"/>
        <v/>
      </c>
      <c r="X544" s="95" t="str">
        <f t="shared" si="106"/>
        <v/>
      </c>
      <c r="Y544" s="95" t="str">
        <f>IF(T544&lt;&gt;"",SUM($X$10:X544),"")</f>
        <v/>
      </c>
      <c r="Z544" s="95" t="str">
        <f t="shared" si="107"/>
        <v/>
      </c>
    </row>
    <row r="545" spans="1:26">
      <c r="A545" s="3" t="str">
        <f t="shared" si="96"/>
        <v/>
      </c>
      <c r="B545" s="12" t="str">
        <f t="shared" si="97"/>
        <v/>
      </c>
      <c r="C545" s="95" t="str">
        <f t="shared" si="98"/>
        <v/>
      </c>
      <c r="D545" s="95" t="str">
        <f t="shared" si="99"/>
        <v/>
      </c>
      <c r="E545" s="95" t="str">
        <f t="shared" si="100"/>
        <v/>
      </c>
      <c r="F545" s="95" t="str">
        <f>IF(A545&lt;&gt;"",SUM($E$10:E545),"")</f>
        <v/>
      </c>
      <c r="G545" s="95" t="str">
        <f t="shared" si="101"/>
        <v/>
      </c>
      <c r="T545" s="3" t="str">
        <f t="shared" si="102"/>
        <v/>
      </c>
      <c r="U545" s="12" t="str">
        <f t="shared" si="103"/>
        <v/>
      </c>
      <c r="V545" s="95" t="str">
        <f t="shared" si="104"/>
        <v/>
      </c>
      <c r="W545" s="95" t="str">
        <f t="shared" si="105"/>
        <v/>
      </c>
      <c r="X545" s="95" t="str">
        <f t="shared" si="106"/>
        <v/>
      </c>
      <c r="Y545" s="95" t="str">
        <f>IF(T545&lt;&gt;"",SUM($X$10:X545),"")</f>
        <v/>
      </c>
      <c r="Z545" s="95" t="str">
        <f t="shared" si="107"/>
        <v/>
      </c>
    </row>
    <row r="546" spans="1:26">
      <c r="A546" s="3" t="str">
        <f t="shared" si="96"/>
        <v/>
      </c>
      <c r="B546" s="12" t="str">
        <f t="shared" si="97"/>
        <v/>
      </c>
      <c r="C546" s="95" t="str">
        <f t="shared" si="98"/>
        <v/>
      </c>
      <c r="D546" s="95" t="str">
        <f t="shared" si="99"/>
        <v/>
      </c>
      <c r="E546" s="95" t="str">
        <f t="shared" si="100"/>
        <v/>
      </c>
      <c r="F546" s="95" t="str">
        <f>IF(A546&lt;&gt;"",SUM($E$10:E546),"")</f>
        <v/>
      </c>
      <c r="G546" s="95" t="str">
        <f t="shared" si="101"/>
        <v/>
      </c>
      <c r="T546" s="3" t="str">
        <f t="shared" si="102"/>
        <v/>
      </c>
      <c r="U546" s="12" t="str">
        <f t="shared" si="103"/>
        <v/>
      </c>
      <c r="V546" s="95" t="str">
        <f t="shared" si="104"/>
        <v/>
      </c>
      <c r="W546" s="95" t="str">
        <f t="shared" si="105"/>
        <v/>
      </c>
      <c r="X546" s="95" t="str">
        <f t="shared" si="106"/>
        <v/>
      </c>
      <c r="Y546" s="95" t="str">
        <f>IF(T546&lt;&gt;"",SUM($X$10:X546),"")</f>
        <v/>
      </c>
      <c r="Z546" s="95" t="str">
        <f t="shared" si="107"/>
        <v/>
      </c>
    </row>
    <row r="547" spans="1:26">
      <c r="A547" s="3" t="str">
        <f t="shared" si="96"/>
        <v/>
      </c>
      <c r="B547" s="12" t="str">
        <f t="shared" si="97"/>
        <v/>
      </c>
      <c r="C547" s="95" t="str">
        <f t="shared" si="98"/>
        <v/>
      </c>
      <c r="D547" s="95" t="str">
        <f t="shared" si="99"/>
        <v/>
      </c>
      <c r="E547" s="95" t="str">
        <f t="shared" si="100"/>
        <v/>
      </c>
      <c r="F547" s="95" t="str">
        <f>IF(A547&lt;&gt;"",SUM($E$10:E547),"")</f>
        <v/>
      </c>
      <c r="G547" s="95" t="str">
        <f t="shared" si="101"/>
        <v/>
      </c>
      <c r="T547" s="3" t="str">
        <f t="shared" si="102"/>
        <v/>
      </c>
      <c r="U547" s="12" t="str">
        <f t="shared" si="103"/>
        <v/>
      </c>
      <c r="V547" s="95" t="str">
        <f t="shared" si="104"/>
        <v/>
      </c>
      <c r="W547" s="95" t="str">
        <f t="shared" si="105"/>
        <v/>
      </c>
      <c r="X547" s="95" t="str">
        <f t="shared" si="106"/>
        <v/>
      </c>
      <c r="Y547" s="95" t="str">
        <f>IF(T547&lt;&gt;"",SUM($X$10:X547),"")</f>
        <v/>
      </c>
      <c r="Z547" s="95" t="str">
        <f t="shared" si="107"/>
        <v/>
      </c>
    </row>
    <row r="548" spans="1:26">
      <c r="A548" s="3" t="str">
        <f t="shared" si="96"/>
        <v/>
      </c>
      <c r="B548" s="12" t="str">
        <f t="shared" si="97"/>
        <v/>
      </c>
      <c r="C548" s="95" t="str">
        <f t="shared" si="98"/>
        <v/>
      </c>
      <c r="D548" s="95" t="str">
        <f t="shared" si="99"/>
        <v/>
      </c>
      <c r="E548" s="95" t="str">
        <f t="shared" si="100"/>
        <v/>
      </c>
      <c r="F548" s="95" t="str">
        <f>IF(A548&lt;&gt;"",SUM($E$10:E548),"")</f>
        <v/>
      </c>
      <c r="G548" s="95" t="str">
        <f t="shared" si="101"/>
        <v/>
      </c>
      <c r="T548" s="3" t="str">
        <f t="shared" si="102"/>
        <v/>
      </c>
      <c r="U548" s="12" t="str">
        <f t="shared" si="103"/>
        <v/>
      </c>
      <c r="V548" s="95" t="str">
        <f t="shared" si="104"/>
        <v/>
      </c>
      <c r="W548" s="95" t="str">
        <f t="shared" si="105"/>
        <v/>
      </c>
      <c r="X548" s="95" t="str">
        <f t="shared" si="106"/>
        <v/>
      </c>
      <c r="Y548" s="95" t="str">
        <f>IF(T548&lt;&gt;"",SUM($X$10:X548),"")</f>
        <v/>
      </c>
      <c r="Z548" s="95" t="str">
        <f t="shared" si="107"/>
        <v/>
      </c>
    </row>
    <row r="549" spans="1:26">
      <c r="A549" s="3" t="str">
        <f t="shared" si="96"/>
        <v/>
      </c>
      <c r="B549" s="12" t="str">
        <f t="shared" si="97"/>
        <v/>
      </c>
      <c r="C549" s="95" t="str">
        <f t="shared" si="98"/>
        <v/>
      </c>
      <c r="D549" s="95" t="str">
        <f t="shared" si="99"/>
        <v/>
      </c>
      <c r="E549" s="95" t="str">
        <f t="shared" si="100"/>
        <v/>
      </c>
      <c r="F549" s="95" t="str">
        <f>IF(A549&lt;&gt;"",SUM($E$10:E549),"")</f>
        <v/>
      </c>
      <c r="G549" s="95" t="str">
        <f t="shared" si="101"/>
        <v/>
      </c>
      <c r="T549" s="3" t="str">
        <f t="shared" si="102"/>
        <v/>
      </c>
      <c r="U549" s="12" t="str">
        <f t="shared" si="103"/>
        <v/>
      </c>
      <c r="V549" s="95" t="str">
        <f t="shared" si="104"/>
        <v/>
      </c>
      <c r="W549" s="95" t="str">
        <f t="shared" si="105"/>
        <v/>
      </c>
      <c r="X549" s="95" t="str">
        <f t="shared" si="106"/>
        <v/>
      </c>
      <c r="Y549" s="95" t="str">
        <f>IF(T549&lt;&gt;"",SUM($X$10:X549),"")</f>
        <v/>
      </c>
      <c r="Z549" s="95" t="str">
        <f t="shared" si="107"/>
        <v/>
      </c>
    </row>
    <row r="550" spans="1:26">
      <c r="A550" s="3" t="str">
        <f t="shared" si="96"/>
        <v/>
      </c>
      <c r="B550" s="12" t="str">
        <f t="shared" si="97"/>
        <v/>
      </c>
      <c r="C550" s="95" t="str">
        <f t="shared" si="98"/>
        <v/>
      </c>
      <c r="D550" s="95" t="str">
        <f t="shared" si="99"/>
        <v/>
      </c>
      <c r="E550" s="95" t="str">
        <f t="shared" si="100"/>
        <v/>
      </c>
      <c r="F550" s="95" t="str">
        <f>IF(A550&lt;&gt;"",SUM($E$10:E550),"")</f>
        <v/>
      </c>
      <c r="G550" s="95" t="str">
        <f t="shared" si="101"/>
        <v/>
      </c>
      <c r="T550" s="3" t="str">
        <f t="shared" si="102"/>
        <v/>
      </c>
      <c r="U550" s="12" t="str">
        <f t="shared" si="103"/>
        <v/>
      </c>
      <c r="V550" s="95" t="str">
        <f t="shared" si="104"/>
        <v/>
      </c>
      <c r="W550" s="95" t="str">
        <f t="shared" si="105"/>
        <v/>
      </c>
      <c r="X550" s="95" t="str">
        <f t="shared" si="106"/>
        <v/>
      </c>
      <c r="Y550" s="95" t="str">
        <f>IF(T550&lt;&gt;"",SUM($X$10:X550),"")</f>
        <v/>
      </c>
      <c r="Z550" s="95" t="str">
        <f t="shared" si="107"/>
        <v/>
      </c>
    </row>
    <row r="551" spans="1:26">
      <c r="A551" s="3" t="str">
        <f t="shared" si="96"/>
        <v/>
      </c>
      <c r="B551" s="12" t="str">
        <f t="shared" si="97"/>
        <v/>
      </c>
      <c r="C551" s="95" t="str">
        <f t="shared" si="98"/>
        <v/>
      </c>
      <c r="D551" s="95" t="str">
        <f t="shared" si="99"/>
        <v/>
      </c>
      <c r="E551" s="95" t="str">
        <f t="shared" si="100"/>
        <v/>
      </c>
      <c r="F551" s="95" t="str">
        <f>IF(A551&lt;&gt;"",SUM($E$10:E551),"")</f>
        <v/>
      </c>
      <c r="G551" s="95" t="str">
        <f t="shared" si="101"/>
        <v/>
      </c>
      <c r="T551" s="3" t="str">
        <f t="shared" si="102"/>
        <v/>
      </c>
      <c r="U551" s="12" t="str">
        <f t="shared" si="103"/>
        <v/>
      </c>
      <c r="V551" s="95" t="str">
        <f t="shared" si="104"/>
        <v/>
      </c>
      <c r="W551" s="95" t="str">
        <f t="shared" si="105"/>
        <v/>
      </c>
      <c r="X551" s="95" t="str">
        <f t="shared" si="106"/>
        <v/>
      </c>
      <c r="Y551" s="95" t="str">
        <f>IF(T551&lt;&gt;"",SUM($X$10:X551),"")</f>
        <v/>
      </c>
      <c r="Z551" s="95" t="str">
        <f t="shared" si="107"/>
        <v/>
      </c>
    </row>
    <row r="552" spans="1:26">
      <c r="A552" s="3" t="str">
        <f t="shared" si="96"/>
        <v/>
      </c>
      <c r="B552" s="12" t="str">
        <f t="shared" si="97"/>
        <v/>
      </c>
      <c r="C552" s="95" t="str">
        <f t="shared" si="98"/>
        <v/>
      </c>
      <c r="D552" s="95" t="str">
        <f t="shared" si="99"/>
        <v/>
      </c>
      <c r="E552" s="95" t="str">
        <f t="shared" si="100"/>
        <v/>
      </c>
      <c r="F552" s="95" t="str">
        <f>IF(A552&lt;&gt;"",SUM($E$10:E552),"")</f>
        <v/>
      </c>
      <c r="G552" s="95" t="str">
        <f t="shared" si="101"/>
        <v/>
      </c>
      <c r="T552" s="3" t="str">
        <f t="shared" si="102"/>
        <v/>
      </c>
      <c r="U552" s="12" t="str">
        <f t="shared" si="103"/>
        <v/>
      </c>
      <c r="V552" s="95" t="str">
        <f t="shared" si="104"/>
        <v/>
      </c>
      <c r="W552" s="95" t="str">
        <f t="shared" si="105"/>
        <v/>
      </c>
      <c r="X552" s="95" t="str">
        <f t="shared" si="106"/>
        <v/>
      </c>
      <c r="Y552" s="95" t="str">
        <f>IF(T552&lt;&gt;"",SUM($X$10:X552),"")</f>
        <v/>
      </c>
      <c r="Z552" s="95" t="str">
        <f t="shared" si="107"/>
        <v/>
      </c>
    </row>
    <row r="553" spans="1:26">
      <c r="A553" s="3" t="str">
        <f t="shared" si="96"/>
        <v/>
      </c>
      <c r="B553" s="12" t="str">
        <f t="shared" si="97"/>
        <v/>
      </c>
      <c r="C553" s="95" t="str">
        <f t="shared" si="98"/>
        <v/>
      </c>
      <c r="D553" s="95" t="str">
        <f t="shared" si="99"/>
        <v/>
      </c>
      <c r="E553" s="95" t="str">
        <f t="shared" si="100"/>
        <v/>
      </c>
      <c r="F553" s="95" t="str">
        <f>IF(A553&lt;&gt;"",SUM($E$10:E553),"")</f>
        <v/>
      </c>
      <c r="G553" s="95" t="str">
        <f t="shared" si="101"/>
        <v/>
      </c>
      <c r="T553" s="3" t="str">
        <f t="shared" si="102"/>
        <v/>
      </c>
      <c r="U553" s="12" t="str">
        <f t="shared" si="103"/>
        <v/>
      </c>
      <c r="V553" s="95" t="str">
        <f t="shared" si="104"/>
        <v/>
      </c>
      <c r="W553" s="95" t="str">
        <f t="shared" si="105"/>
        <v/>
      </c>
      <c r="X553" s="95" t="str">
        <f t="shared" si="106"/>
        <v/>
      </c>
      <c r="Y553" s="95" t="str">
        <f>IF(T553&lt;&gt;"",SUM($X$10:X553),"")</f>
        <v/>
      </c>
      <c r="Z553" s="95" t="str">
        <f t="shared" si="107"/>
        <v/>
      </c>
    </row>
    <row r="554" spans="1:26">
      <c r="A554" s="3" t="str">
        <f t="shared" si="96"/>
        <v/>
      </c>
      <c r="B554" s="12" t="str">
        <f t="shared" si="97"/>
        <v/>
      </c>
      <c r="C554" s="95" t="str">
        <f t="shared" si="98"/>
        <v/>
      </c>
      <c r="D554" s="95" t="str">
        <f t="shared" si="99"/>
        <v/>
      </c>
      <c r="E554" s="95" t="str">
        <f t="shared" si="100"/>
        <v/>
      </c>
      <c r="F554" s="95" t="str">
        <f>IF(A554&lt;&gt;"",SUM($E$10:E554),"")</f>
        <v/>
      </c>
      <c r="G554" s="95" t="str">
        <f t="shared" si="101"/>
        <v/>
      </c>
      <c r="T554" s="3" t="str">
        <f t="shared" si="102"/>
        <v/>
      </c>
      <c r="U554" s="12" t="str">
        <f t="shared" si="103"/>
        <v/>
      </c>
      <c r="V554" s="95" t="str">
        <f t="shared" si="104"/>
        <v/>
      </c>
      <c r="W554" s="95" t="str">
        <f t="shared" si="105"/>
        <v/>
      </c>
      <c r="X554" s="95" t="str">
        <f t="shared" si="106"/>
        <v/>
      </c>
      <c r="Y554" s="95" t="str">
        <f>IF(T554&lt;&gt;"",SUM($X$10:X554),"")</f>
        <v/>
      </c>
      <c r="Z554" s="95" t="str">
        <f t="shared" si="107"/>
        <v/>
      </c>
    </row>
    <row r="555" spans="1:26">
      <c r="A555" s="3" t="str">
        <f t="shared" si="96"/>
        <v/>
      </c>
      <c r="B555" s="12" t="str">
        <f t="shared" si="97"/>
        <v/>
      </c>
      <c r="C555" s="95" t="str">
        <f t="shared" si="98"/>
        <v/>
      </c>
      <c r="D555" s="95" t="str">
        <f t="shared" si="99"/>
        <v/>
      </c>
      <c r="E555" s="95" t="str">
        <f t="shared" si="100"/>
        <v/>
      </c>
      <c r="F555" s="95" t="str">
        <f>IF(A555&lt;&gt;"",SUM($E$10:E555),"")</f>
        <v/>
      </c>
      <c r="G555" s="95" t="str">
        <f t="shared" si="101"/>
        <v/>
      </c>
      <c r="T555" s="3" t="str">
        <f t="shared" si="102"/>
        <v/>
      </c>
      <c r="U555" s="12" t="str">
        <f t="shared" si="103"/>
        <v/>
      </c>
      <c r="V555" s="95" t="str">
        <f t="shared" si="104"/>
        <v/>
      </c>
      <c r="W555" s="95" t="str">
        <f t="shared" si="105"/>
        <v/>
      </c>
      <c r="X555" s="95" t="str">
        <f t="shared" si="106"/>
        <v/>
      </c>
      <c r="Y555" s="95" t="str">
        <f>IF(T555&lt;&gt;"",SUM($X$10:X555),"")</f>
        <v/>
      </c>
      <c r="Z555" s="95" t="str">
        <f t="shared" si="107"/>
        <v/>
      </c>
    </row>
    <row r="556" spans="1:26">
      <c r="A556" s="3" t="str">
        <f t="shared" si="96"/>
        <v/>
      </c>
      <c r="B556" s="12" t="str">
        <f t="shared" si="97"/>
        <v/>
      </c>
      <c r="C556" s="95" t="str">
        <f t="shared" si="98"/>
        <v/>
      </c>
      <c r="D556" s="95" t="str">
        <f t="shared" si="99"/>
        <v/>
      </c>
      <c r="E556" s="95" t="str">
        <f t="shared" si="100"/>
        <v/>
      </c>
      <c r="F556" s="95" t="str">
        <f>IF(A556&lt;&gt;"",SUM($E$10:E556),"")</f>
        <v/>
      </c>
      <c r="G556" s="95" t="str">
        <f t="shared" si="101"/>
        <v/>
      </c>
      <c r="T556" s="3" t="str">
        <f t="shared" si="102"/>
        <v/>
      </c>
      <c r="U556" s="12" t="str">
        <f t="shared" si="103"/>
        <v/>
      </c>
      <c r="V556" s="95" t="str">
        <f t="shared" si="104"/>
        <v/>
      </c>
      <c r="W556" s="95" t="str">
        <f t="shared" si="105"/>
        <v/>
      </c>
      <c r="X556" s="95" t="str">
        <f t="shared" si="106"/>
        <v/>
      </c>
      <c r="Y556" s="95" t="str">
        <f>IF(T556&lt;&gt;"",SUM($X$10:X556),"")</f>
        <v/>
      </c>
      <c r="Z556" s="95" t="str">
        <f t="shared" si="107"/>
        <v/>
      </c>
    </row>
    <row r="557" spans="1:26">
      <c r="A557" s="3" t="str">
        <f t="shared" si="96"/>
        <v/>
      </c>
      <c r="B557" s="12" t="str">
        <f t="shared" si="97"/>
        <v/>
      </c>
      <c r="C557" s="95" t="str">
        <f t="shared" si="98"/>
        <v/>
      </c>
      <c r="D557" s="95" t="str">
        <f t="shared" si="99"/>
        <v/>
      </c>
      <c r="E557" s="95" t="str">
        <f t="shared" si="100"/>
        <v/>
      </c>
      <c r="F557" s="95" t="str">
        <f>IF(A557&lt;&gt;"",SUM($E$10:E557),"")</f>
        <v/>
      </c>
      <c r="G557" s="95" t="str">
        <f t="shared" si="101"/>
        <v/>
      </c>
      <c r="T557" s="3" t="str">
        <f t="shared" si="102"/>
        <v/>
      </c>
      <c r="U557" s="12" t="str">
        <f t="shared" si="103"/>
        <v/>
      </c>
      <c r="V557" s="95" t="str">
        <f t="shared" si="104"/>
        <v/>
      </c>
      <c r="W557" s="95" t="str">
        <f t="shared" si="105"/>
        <v/>
      </c>
      <c r="X557" s="95" t="str">
        <f t="shared" si="106"/>
        <v/>
      </c>
      <c r="Y557" s="95" t="str">
        <f>IF(T557&lt;&gt;"",SUM($X$10:X557),"")</f>
        <v/>
      </c>
      <c r="Z557" s="95" t="str">
        <f t="shared" si="107"/>
        <v/>
      </c>
    </row>
    <row r="558" spans="1:26">
      <c r="A558" s="3" t="str">
        <f t="shared" si="96"/>
        <v/>
      </c>
      <c r="B558" s="12" t="str">
        <f t="shared" si="97"/>
        <v/>
      </c>
      <c r="C558" s="95" t="str">
        <f t="shared" si="98"/>
        <v/>
      </c>
      <c r="D558" s="95" t="str">
        <f t="shared" si="99"/>
        <v/>
      </c>
      <c r="E558" s="95" t="str">
        <f t="shared" si="100"/>
        <v/>
      </c>
      <c r="F558" s="95" t="str">
        <f>IF(A558&lt;&gt;"",SUM($E$10:E558),"")</f>
        <v/>
      </c>
      <c r="G558" s="95" t="str">
        <f t="shared" si="101"/>
        <v/>
      </c>
      <c r="T558" s="3" t="str">
        <f t="shared" si="102"/>
        <v/>
      </c>
      <c r="U558" s="12" t="str">
        <f t="shared" si="103"/>
        <v/>
      </c>
      <c r="V558" s="95" t="str">
        <f t="shared" si="104"/>
        <v/>
      </c>
      <c r="W558" s="95" t="str">
        <f t="shared" si="105"/>
        <v/>
      </c>
      <c r="X558" s="95" t="str">
        <f t="shared" si="106"/>
        <v/>
      </c>
      <c r="Y558" s="95" t="str">
        <f>IF(T558&lt;&gt;"",SUM($X$10:X558),"")</f>
        <v/>
      </c>
      <c r="Z558" s="95" t="str">
        <f t="shared" si="107"/>
        <v/>
      </c>
    </row>
    <row r="559" spans="1:26">
      <c r="A559" s="3" t="str">
        <f t="shared" si="96"/>
        <v/>
      </c>
      <c r="B559" s="12" t="str">
        <f t="shared" si="97"/>
        <v/>
      </c>
      <c r="C559" s="95" t="str">
        <f t="shared" si="98"/>
        <v/>
      </c>
      <c r="D559" s="95" t="str">
        <f t="shared" si="99"/>
        <v/>
      </c>
      <c r="E559" s="95" t="str">
        <f t="shared" si="100"/>
        <v/>
      </c>
      <c r="F559" s="95" t="str">
        <f>IF(A559&lt;&gt;"",SUM($E$10:E559),"")</f>
        <v/>
      </c>
      <c r="G559" s="95" t="str">
        <f t="shared" si="101"/>
        <v/>
      </c>
      <c r="T559" s="3" t="str">
        <f t="shared" si="102"/>
        <v/>
      </c>
      <c r="U559" s="12" t="str">
        <f t="shared" si="103"/>
        <v/>
      </c>
      <c r="V559" s="95" t="str">
        <f t="shared" si="104"/>
        <v/>
      </c>
      <c r="W559" s="95" t="str">
        <f t="shared" si="105"/>
        <v/>
      </c>
      <c r="X559" s="95" t="str">
        <f t="shared" si="106"/>
        <v/>
      </c>
      <c r="Y559" s="95" t="str">
        <f>IF(T559&lt;&gt;"",SUM($X$10:X559),"")</f>
        <v/>
      </c>
      <c r="Z559" s="95" t="str">
        <f t="shared" si="107"/>
        <v/>
      </c>
    </row>
    <row r="560" spans="1:26">
      <c r="A560" s="3" t="str">
        <f t="shared" si="96"/>
        <v/>
      </c>
      <c r="B560" s="12" t="str">
        <f t="shared" si="97"/>
        <v/>
      </c>
      <c r="C560" s="95" t="str">
        <f t="shared" si="98"/>
        <v/>
      </c>
      <c r="D560" s="95" t="str">
        <f t="shared" si="99"/>
        <v/>
      </c>
      <c r="E560" s="95" t="str">
        <f t="shared" si="100"/>
        <v/>
      </c>
      <c r="F560" s="95" t="str">
        <f>IF(A560&lt;&gt;"",SUM($E$10:E560),"")</f>
        <v/>
      </c>
      <c r="G560" s="95" t="str">
        <f t="shared" si="101"/>
        <v/>
      </c>
      <c r="T560" s="3" t="str">
        <f t="shared" si="102"/>
        <v/>
      </c>
      <c r="U560" s="12" t="str">
        <f t="shared" si="103"/>
        <v/>
      </c>
      <c r="V560" s="95" t="str">
        <f t="shared" si="104"/>
        <v/>
      </c>
      <c r="W560" s="95" t="str">
        <f t="shared" si="105"/>
        <v/>
      </c>
      <c r="X560" s="95" t="str">
        <f t="shared" si="106"/>
        <v/>
      </c>
      <c r="Y560" s="95" t="str">
        <f>IF(T560&lt;&gt;"",SUM($X$10:X560),"")</f>
        <v/>
      </c>
      <c r="Z560" s="95" t="str">
        <f t="shared" si="107"/>
        <v/>
      </c>
    </row>
    <row r="561" spans="1:26">
      <c r="A561" s="3" t="str">
        <f t="shared" si="96"/>
        <v/>
      </c>
      <c r="B561" s="12" t="str">
        <f t="shared" si="97"/>
        <v/>
      </c>
      <c r="C561" s="95" t="str">
        <f t="shared" si="98"/>
        <v/>
      </c>
      <c r="D561" s="95" t="str">
        <f t="shared" si="99"/>
        <v/>
      </c>
      <c r="E561" s="95" t="str">
        <f t="shared" si="100"/>
        <v/>
      </c>
      <c r="F561" s="95" t="str">
        <f>IF(A561&lt;&gt;"",SUM($E$10:E561),"")</f>
        <v/>
      </c>
      <c r="G561" s="95" t="str">
        <f t="shared" si="101"/>
        <v/>
      </c>
      <c r="T561" s="3" t="str">
        <f t="shared" si="102"/>
        <v/>
      </c>
      <c r="U561" s="12" t="str">
        <f t="shared" si="103"/>
        <v/>
      </c>
      <c r="V561" s="95" t="str">
        <f t="shared" si="104"/>
        <v/>
      </c>
      <c r="W561" s="95" t="str">
        <f t="shared" si="105"/>
        <v/>
      </c>
      <c r="X561" s="95" t="str">
        <f t="shared" si="106"/>
        <v/>
      </c>
      <c r="Y561" s="95" t="str">
        <f>IF(T561&lt;&gt;"",SUM($X$10:X561),"")</f>
        <v/>
      </c>
      <c r="Z561" s="95" t="str">
        <f t="shared" si="107"/>
        <v/>
      </c>
    </row>
    <row r="562" spans="1:26">
      <c r="A562" s="3" t="str">
        <f t="shared" si="96"/>
        <v/>
      </c>
      <c r="B562" s="12" t="str">
        <f t="shared" si="97"/>
        <v/>
      </c>
      <c r="C562" s="95" t="str">
        <f t="shared" si="98"/>
        <v/>
      </c>
      <c r="D562" s="95" t="str">
        <f t="shared" si="99"/>
        <v/>
      </c>
      <c r="E562" s="95" t="str">
        <f t="shared" si="100"/>
        <v/>
      </c>
      <c r="F562" s="95" t="str">
        <f>IF(A562&lt;&gt;"",SUM($E$10:E562),"")</f>
        <v/>
      </c>
      <c r="G562" s="95" t="str">
        <f t="shared" si="101"/>
        <v/>
      </c>
      <c r="T562" s="3" t="str">
        <f t="shared" si="102"/>
        <v/>
      </c>
      <c r="U562" s="12" t="str">
        <f t="shared" si="103"/>
        <v/>
      </c>
      <c r="V562" s="95" t="str">
        <f t="shared" si="104"/>
        <v/>
      </c>
      <c r="W562" s="95" t="str">
        <f t="shared" si="105"/>
        <v/>
      </c>
      <c r="X562" s="95" t="str">
        <f t="shared" si="106"/>
        <v/>
      </c>
      <c r="Y562" s="95" t="str">
        <f>IF(T562&lt;&gt;"",SUM($X$10:X562),"")</f>
        <v/>
      </c>
      <c r="Z562" s="95" t="str">
        <f t="shared" si="107"/>
        <v/>
      </c>
    </row>
    <row r="563" spans="1:26">
      <c r="A563" s="3" t="str">
        <f t="shared" si="96"/>
        <v/>
      </c>
      <c r="B563" s="12" t="str">
        <f t="shared" si="97"/>
        <v/>
      </c>
      <c r="C563" s="95" t="str">
        <f t="shared" si="98"/>
        <v/>
      </c>
      <c r="D563" s="95" t="str">
        <f t="shared" si="99"/>
        <v/>
      </c>
      <c r="E563" s="95" t="str">
        <f t="shared" si="100"/>
        <v/>
      </c>
      <c r="F563" s="95" t="str">
        <f>IF(A563&lt;&gt;"",SUM($E$10:E563),"")</f>
        <v/>
      </c>
      <c r="G563" s="95" t="str">
        <f t="shared" si="101"/>
        <v/>
      </c>
      <c r="T563" s="3" t="str">
        <f t="shared" si="102"/>
        <v/>
      </c>
      <c r="U563" s="12" t="str">
        <f t="shared" si="103"/>
        <v/>
      </c>
      <c r="V563" s="95" t="str">
        <f t="shared" si="104"/>
        <v/>
      </c>
      <c r="W563" s="95" t="str">
        <f t="shared" si="105"/>
        <v/>
      </c>
      <c r="X563" s="95" t="str">
        <f t="shared" si="106"/>
        <v/>
      </c>
      <c r="Y563" s="95" t="str">
        <f>IF(T563&lt;&gt;"",SUM($X$10:X563),"")</f>
        <v/>
      </c>
      <c r="Z563" s="95" t="str">
        <f t="shared" si="107"/>
        <v/>
      </c>
    </row>
    <row r="564" spans="1:26">
      <c r="A564" s="3" t="str">
        <f t="shared" si="96"/>
        <v/>
      </c>
      <c r="B564" s="12" t="str">
        <f t="shared" si="97"/>
        <v/>
      </c>
      <c r="C564" s="95" t="str">
        <f t="shared" si="98"/>
        <v/>
      </c>
      <c r="D564" s="95" t="str">
        <f t="shared" si="99"/>
        <v/>
      </c>
      <c r="E564" s="95" t="str">
        <f t="shared" si="100"/>
        <v/>
      </c>
      <c r="F564" s="95" t="str">
        <f>IF(A564&lt;&gt;"",SUM($E$10:E564),"")</f>
        <v/>
      </c>
      <c r="G564" s="95" t="str">
        <f t="shared" si="101"/>
        <v/>
      </c>
      <c r="T564" s="3" t="str">
        <f t="shared" si="102"/>
        <v/>
      </c>
      <c r="U564" s="12" t="str">
        <f t="shared" si="103"/>
        <v/>
      </c>
      <c r="V564" s="95" t="str">
        <f t="shared" si="104"/>
        <v/>
      </c>
      <c r="W564" s="95" t="str">
        <f t="shared" si="105"/>
        <v/>
      </c>
      <c r="X564" s="95" t="str">
        <f t="shared" si="106"/>
        <v/>
      </c>
      <c r="Y564" s="95" t="str">
        <f>IF(T564&lt;&gt;"",SUM($X$10:X564),"")</f>
        <v/>
      </c>
      <c r="Z564" s="95" t="str">
        <f t="shared" si="107"/>
        <v/>
      </c>
    </row>
    <row r="565" spans="1:26">
      <c r="A565" s="3" t="str">
        <f t="shared" si="96"/>
        <v/>
      </c>
      <c r="B565" s="12" t="str">
        <f t="shared" si="97"/>
        <v/>
      </c>
      <c r="C565" s="95" t="str">
        <f t="shared" si="98"/>
        <v/>
      </c>
      <c r="D565" s="95" t="str">
        <f t="shared" si="99"/>
        <v/>
      </c>
      <c r="E565" s="95" t="str">
        <f t="shared" si="100"/>
        <v/>
      </c>
      <c r="F565" s="95" t="str">
        <f>IF(A565&lt;&gt;"",SUM($E$10:E565),"")</f>
        <v/>
      </c>
      <c r="G565" s="95" t="str">
        <f t="shared" si="101"/>
        <v/>
      </c>
      <c r="T565" s="3" t="str">
        <f t="shared" si="102"/>
        <v/>
      </c>
      <c r="U565" s="12" t="str">
        <f t="shared" si="103"/>
        <v/>
      </c>
      <c r="V565" s="95" t="str">
        <f t="shared" si="104"/>
        <v/>
      </c>
      <c r="W565" s="95" t="str">
        <f t="shared" si="105"/>
        <v/>
      </c>
      <c r="X565" s="95" t="str">
        <f t="shared" si="106"/>
        <v/>
      </c>
      <c r="Y565" s="95" t="str">
        <f>IF(T565&lt;&gt;"",SUM($X$10:X565),"")</f>
        <v/>
      </c>
      <c r="Z565" s="95" t="str">
        <f t="shared" si="107"/>
        <v/>
      </c>
    </row>
    <row r="566" spans="1:26">
      <c r="A566" s="3" t="str">
        <f t="shared" si="96"/>
        <v/>
      </c>
      <c r="B566" s="12" t="str">
        <f t="shared" si="97"/>
        <v/>
      </c>
      <c r="C566" s="95" t="str">
        <f t="shared" si="98"/>
        <v/>
      </c>
      <c r="D566" s="95" t="str">
        <f t="shared" si="99"/>
        <v/>
      </c>
      <c r="E566" s="95" t="str">
        <f t="shared" si="100"/>
        <v/>
      </c>
      <c r="F566" s="95" t="str">
        <f>IF(A566&lt;&gt;"",SUM($E$10:E566),"")</f>
        <v/>
      </c>
      <c r="G566" s="95" t="str">
        <f t="shared" si="101"/>
        <v/>
      </c>
      <c r="T566" s="3" t="str">
        <f t="shared" si="102"/>
        <v/>
      </c>
      <c r="U566" s="12" t="str">
        <f t="shared" si="103"/>
        <v/>
      </c>
      <c r="V566" s="95" t="str">
        <f t="shared" si="104"/>
        <v/>
      </c>
      <c r="W566" s="95" t="str">
        <f t="shared" si="105"/>
        <v/>
      </c>
      <c r="X566" s="95" t="str">
        <f t="shared" si="106"/>
        <v/>
      </c>
      <c r="Y566" s="95" t="str">
        <f>IF(T566&lt;&gt;"",SUM($X$10:X566),"")</f>
        <v/>
      </c>
      <c r="Z566" s="95" t="str">
        <f t="shared" si="107"/>
        <v/>
      </c>
    </row>
    <row r="567" spans="1:26">
      <c r="A567" s="3" t="str">
        <f t="shared" si="96"/>
        <v/>
      </c>
      <c r="B567" s="12" t="str">
        <f t="shared" si="97"/>
        <v/>
      </c>
      <c r="C567" s="95" t="str">
        <f t="shared" si="98"/>
        <v/>
      </c>
      <c r="D567" s="95" t="str">
        <f t="shared" si="99"/>
        <v/>
      </c>
      <c r="E567" s="95" t="str">
        <f t="shared" si="100"/>
        <v/>
      </c>
      <c r="F567" s="95" t="str">
        <f>IF(A567&lt;&gt;"",SUM($E$10:E567),"")</f>
        <v/>
      </c>
      <c r="G567" s="95" t="str">
        <f t="shared" si="101"/>
        <v/>
      </c>
      <c r="T567" s="3" t="str">
        <f t="shared" si="102"/>
        <v/>
      </c>
      <c r="U567" s="12" t="str">
        <f t="shared" si="103"/>
        <v/>
      </c>
      <c r="V567" s="95" t="str">
        <f t="shared" si="104"/>
        <v/>
      </c>
      <c r="W567" s="95" t="str">
        <f t="shared" si="105"/>
        <v/>
      </c>
      <c r="X567" s="95" t="str">
        <f t="shared" si="106"/>
        <v/>
      </c>
      <c r="Y567" s="95" t="str">
        <f>IF(T567&lt;&gt;"",SUM($X$10:X567),"")</f>
        <v/>
      </c>
      <c r="Z567" s="95" t="str">
        <f t="shared" si="107"/>
        <v/>
      </c>
    </row>
    <row r="568" spans="1:26">
      <c r="A568" s="3" t="str">
        <f t="shared" si="96"/>
        <v/>
      </c>
      <c r="B568" s="12" t="str">
        <f t="shared" si="97"/>
        <v/>
      </c>
      <c r="C568" s="95" t="str">
        <f t="shared" si="98"/>
        <v/>
      </c>
      <c r="D568" s="95" t="str">
        <f t="shared" si="99"/>
        <v/>
      </c>
      <c r="E568" s="95" t="str">
        <f t="shared" si="100"/>
        <v/>
      </c>
      <c r="F568" s="95" t="str">
        <f>IF(A568&lt;&gt;"",SUM($E$10:E568),"")</f>
        <v/>
      </c>
      <c r="G568" s="95" t="str">
        <f t="shared" si="101"/>
        <v/>
      </c>
      <c r="T568" s="3" t="str">
        <f t="shared" si="102"/>
        <v/>
      </c>
      <c r="U568" s="12" t="str">
        <f t="shared" si="103"/>
        <v/>
      </c>
      <c r="V568" s="95" t="str">
        <f t="shared" si="104"/>
        <v/>
      </c>
      <c r="W568" s="95" t="str">
        <f t="shared" si="105"/>
        <v/>
      </c>
      <c r="X568" s="95" t="str">
        <f t="shared" si="106"/>
        <v/>
      </c>
      <c r="Y568" s="95" t="str">
        <f>IF(T568&lt;&gt;"",SUM($X$10:X568),"")</f>
        <v/>
      </c>
      <c r="Z568" s="95" t="str">
        <f t="shared" si="107"/>
        <v/>
      </c>
    </row>
    <row r="569" spans="1:26">
      <c r="A569" s="3" t="str">
        <f t="shared" si="96"/>
        <v/>
      </c>
      <c r="B569" s="12" t="str">
        <f t="shared" si="97"/>
        <v/>
      </c>
      <c r="C569" s="95" t="str">
        <f t="shared" si="98"/>
        <v/>
      </c>
      <c r="D569" s="95" t="str">
        <f t="shared" si="99"/>
        <v/>
      </c>
      <c r="E569" s="95" t="str">
        <f t="shared" si="100"/>
        <v/>
      </c>
      <c r="F569" s="95" t="str">
        <f>IF(A569&lt;&gt;"",SUM($E$10:E569),"")</f>
        <v/>
      </c>
      <c r="G569" s="95" t="str">
        <f t="shared" si="101"/>
        <v/>
      </c>
      <c r="T569" s="3" t="str">
        <f t="shared" si="102"/>
        <v/>
      </c>
      <c r="U569" s="12" t="str">
        <f t="shared" si="103"/>
        <v/>
      </c>
      <c r="V569" s="95" t="str">
        <f t="shared" si="104"/>
        <v/>
      </c>
      <c r="W569" s="95" t="str">
        <f t="shared" si="105"/>
        <v/>
      </c>
      <c r="X569" s="95" t="str">
        <f t="shared" si="106"/>
        <v/>
      </c>
      <c r="Y569" s="95" t="str">
        <f>IF(T569&lt;&gt;"",SUM($X$10:X569),"")</f>
        <v/>
      </c>
      <c r="Z569" s="95" t="str">
        <f t="shared" si="107"/>
        <v/>
      </c>
    </row>
    <row r="570" spans="1:26">
      <c r="A570" s="3" t="str">
        <f t="shared" si="96"/>
        <v/>
      </c>
      <c r="B570" s="12" t="str">
        <f t="shared" si="97"/>
        <v/>
      </c>
      <c r="C570" s="95" t="str">
        <f t="shared" si="98"/>
        <v/>
      </c>
      <c r="D570" s="95" t="str">
        <f t="shared" si="99"/>
        <v/>
      </c>
      <c r="E570" s="95" t="str">
        <f t="shared" si="100"/>
        <v/>
      </c>
      <c r="F570" s="95" t="str">
        <f>IF(A570&lt;&gt;"",SUM($E$10:E570),"")</f>
        <v/>
      </c>
      <c r="G570" s="95" t="str">
        <f t="shared" si="101"/>
        <v/>
      </c>
      <c r="T570" s="3" t="str">
        <f t="shared" si="102"/>
        <v/>
      </c>
      <c r="U570" s="12" t="str">
        <f t="shared" si="103"/>
        <v/>
      </c>
      <c r="V570" s="95" t="str">
        <f t="shared" si="104"/>
        <v/>
      </c>
      <c r="W570" s="95" t="str">
        <f t="shared" si="105"/>
        <v/>
      </c>
      <c r="X570" s="95" t="str">
        <f t="shared" si="106"/>
        <v/>
      </c>
      <c r="Y570" s="95" t="str">
        <f>IF(T570&lt;&gt;"",SUM($X$10:X570),"")</f>
        <v/>
      </c>
      <c r="Z570" s="95" t="str">
        <f t="shared" si="107"/>
        <v/>
      </c>
    </row>
    <row r="571" spans="1:26">
      <c r="A571" s="3" t="str">
        <f t="shared" si="96"/>
        <v/>
      </c>
      <c r="B571" s="12" t="str">
        <f t="shared" si="97"/>
        <v/>
      </c>
      <c r="C571" s="95" t="str">
        <f t="shared" si="98"/>
        <v/>
      </c>
      <c r="D571" s="95" t="str">
        <f t="shared" si="99"/>
        <v/>
      </c>
      <c r="E571" s="95" t="str">
        <f t="shared" si="100"/>
        <v/>
      </c>
      <c r="F571" s="95" t="str">
        <f>IF(A571&lt;&gt;"",SUM($E$10:E571),"")</f>
        <v/>
      </c>
      <c r="G571" s="95" t="str">
        <f t="shared" si="101"/>
        <v/>
      </c>
      <c r="T571" s="3" t="str">
        <f t="shared" si="102"/>
        <v/>
      </c>
      <c r="U571" s="12" t="str">
        <f t="shared" si="103"/>
        <v/>
      </c>
      <c r="V571" s="95" t="str">
        <f t="shared" si="104"/>
        <v/>
      </c>
      <c r="W571" s="95" t="str">
        <f t="shared" si="105"/>
        <v/>
      </c>
      <c r="X571" s="95" t="str">
        <f t="shared" si="106"/>
        <v/>
      </c>
      <c r="Y571" s="95" t="str">
        <f>IF(T571&lt;&gt;"",SUM($X$10:X571),"")</f>
        <v/>
      </c>
      <c r="Z571" s="95" t="str">
        <f t="shared" si="107"/>
        <v/>
      </c>
    </row>
    <row r="572" spans="1:26">
      <c r="A572" s="3" t="str">
        <f t="shared" si="96"/>
        <v/>
      </c>
      <c r="B572" s="12" t="str">
        <f t="shared" si="97"/>
        <v/>
      </c>
      <c r="C572" s="95" t="str">
        <f t="shared" si="98"/>
        <v/>
      </c>
      <c r="D572" s="95" t="str">
        <f t="shared" si="99"/>
        <v/>
      </c>
      <c r="E572" s="95" t="str">
        <f t="shared" si="100"/>
        <v/>
      </c>
      <c r="F572" s="95" t="str">
        <f>IF(A572&lt;&gt;"",SUM($E$10:E572),"")</f>
        <v/>
      </c>
      <c r="G572" s="95" t="str">
        <f t="shared" si="101"/>
        <v/>
      </c>
      <c r="T572" s="3" t="str">
        <f t="shared" si="102"/>
        <v/>
      </c>
      <c r="U572" s="12" t="str">
        <f t="shared" si="103"/>
        <v/>
      </c>
      <c r="V572" s="95" t="str">
        <f t="shared" si="104"/>
        <v/>
      </c>
      <c r="W572" s="95" t="str">
        <f t="shared" si="105"/>
        <v/>
      </c>
      <c r="X572" s="95" t="str">
        <f t="shared" si="106"/>
        <v/>
      </c>
      <c r="Y572" s="95" t="str">
        <f>IF(T572&lt;&gt;"",SUM($X$10:X572),"")</f>
        <v/>
      </c>
      <c r="Z572" s="95" t="str">
        <f t="shared" si="107"/>
        <v/>
      </c>
    </row>
    <row r="573" spans="1:26">
      <c r="A573" s="3" t="str">
        <f t="shared" si="96"/>
        <v/>
      </c>
      <c r="B573" s="12" t="str">
        <f t="shared" si="97"/>
        <v/>
      </c>
      <c r="C573" s="95" t="str">
        <f t="shared" si="98"/>
        <v/>
      </c>
      <c r="D573" s="95" t="str">
        <f t="shared" si="99"/>
        <v/>
      </c>
      <c r="E573" s="95" t="str">
        <f t="shared" si="100"/>
        <v/>
      </c>
      <c r="F573" s="95" t="str">
        <f>IF(A573&lt;&gt;"",SUM($E$10:E573),"")</f>
        <v/>
      </c>
      <c r="G573" s="95" t="str">
        <f t="shared" si="101"/>
        <v/>
      </c>
      <c r="T573" s="3" t="str">
        <f t="shared" si="102"/>
        <v/>
      </c>
      <c r="U573" s="12" t="str">
        <f t="shared" si="103"/>
        <v/>
      </c>
      <c r="V573" s="95" t="str">
        <f t="shared" si="104"/>
        <v/>
      </c>
      <c r="W573" s="95" t="str">
        <f t="shared" si="105"/>
        <v/>
      </c>
      <c r="X573" s="95" t="str">
        <f t="shared" si="106"/>
        <v/>
      </c>
      <c r="Y573" s="95" t="str">
        <f>IF(T573&lt;&gt;"",SUM($X$10:X573),"")</f>
        <v/>
      </c>
      <c r="Z573" s="95" t="str">
        <f t="shared" si="107"/>
        <v/>
      </c>
    </row>
    <row r="574" spans="1:26">
      <c r="A574" s="3" t="str">
        <f t="shared" si="96"/>
        <v/>
      </c>
      <c r="B574" s="12" t="str">
        <f t="shared" si="97"/>
        <v/>
      </c>
      <c r="C574" s="95" t="str">
        <f t="shared" si="98"/>
        <v/>
      </c>
      <c r="D574" s="95" t="str">
        <f t="shared" si="99"/>
        <v/>
      </c>
      <c r="E574" s="95" t="str">
        <f t="shared" si="100"/>
        <v/>
      </c>
      <c r="F574" s="95" t="str">
        <f>IF(A574&lt;&gt;"",SUM($E$10:E574),"")</f>
        <v/>
      </c>
      <c r="G574" s="95" t="str">
        <f t="shared" si="101"/>
        <v/>
      </c>
      <c r="T574" s="3" t="str">
        <f t="shared" si="102"/>
        <v/>
      </c>
      <c r="U574" s="12" t="str">
        <f t="shared" si="103"/>
        <v/>
      </c>
      <c r="V574" s="95" t="str">
        <f t="shared" si="104"/>
        <v/>
      </c>
      <c r="W574" s="95" t="str">
        <f t="shared" si="105"/>
        <v/>
      </c>
      <c r="X574" s="95" t="str">
        <f t="shared" si="106"/>
        <v/>
      </c>
      <c r="Y574" s="95" t="str">
        <f>IF(T574&lt;&gt;"",SUM($X$10:X574),"")</f>
        <v/>
      </c>
      <c r="Z574" s="95" t="str">
        <f t="shared" si="107"/>
        <v/>
      </c>
    </row>
    <row r="575" spans="1:26">
      <c r="A575" s="3" t="str">
        <f t="shared" si="96"/>
        <v/>
      </c>
      <c r="B575" s="12" t="str">
        <f t="shared" si="97"/>
        <v/>
      </c>
      <c r="C575" s="95" t="str">
        <f t="shared" si="98"/>
        <v/>
      </c>
      <c r="D575" s="95" t="str">
        <f t="shared" si="99"/>
        <v/>
      </c>
      <c r="E575" s="95" t="str">
        <f t="shared" si="100"/>
        <v/>
      </c>
      <c r="F575" s="95" t="str">
        <f>IF(A575&lt;&gt;"",SUM($E$10:E575),"")</f>
        <v/>
      </c>
      <c r="G575" s="95" t="str">
        <f t="shared" si="101"/>
        <v/>
      </c>
      <c r="T575" s="3" t="str">
        <f t="shared" si="102"/>
        <v/>
      </c>
      <c r="U575" s="12" t="str">
        <f t="shared" si="103"/>
        <v/>
      </c>
      <c r="V575" s="95" t="str">
        <f t="shared" si="104"/>
        <v/>
      </c>
      <c r="W575" s="95" t="str">
        <f t="shared" si="105"/>
        <v/>
      </c>
      <c r="X575" s="95" t="str">
        <f t="shared" si="106"/>
        <v/>
      </c>
      <c r="Y575" s="95" t="str">
        <f>IF(T575&lt;&gt;"",SUM($X$10:X575),"")</f>
        <v/>
      </c>
      <c r="Z575" s="95" t="str">
        <f t="shared" si="107"/>
        <v/>
      </c>
    </row>
    <row r="576" spans="1:26">
      <c r="A576" s="3" t="str">
        <f t="shared" si="96"/>
        <v/>
      </c>
      <c r="B576" s="12" t="str">
        <f t="shared" si="97"/>
        <v/>
      </c>
      <c r="C576" s="95" t="str">
        <f t="shared" si="98"/>
        <v/>
      </c>
      <c r="D576" s="95" t="str">
        <f t="shared" si="99"/>
        <v/>
      </c>
      <c r="E576" s="95" t="str">
        <f t="shared" si="100"/>
        <v/>
      </c>
      <c r="F576" s="95" t="str">
        <f>IF(A576&lt;&gt;"",SUM($E$10:E576),"")</f>
        <v/>
      </c>
      <c r="G576" s="95" t="str">
        <f t="shared" si="101"/>
        <v/>
      </c>
      <c r="T576" s="3" t="str">
        <f t="shared" si="102"/>
        <v/>
      </c>
      <c r="U576" s="12" t="str">
        <f t="shared" si="103"/>
        <v/>
      </c>
      <c r="V576" s="95" t="str">
        <f t="shared" si="104"/>
        <v/>
      </c>
      <c r="W576" s="95" t="str">
        <f t="shared" si="105"/>
        <v/>
      </c>
      <c r="X576" s="95" t="str">
        <f t="shared" si="106"/>
        <v/>
      </c>
      <c r="Y576" s="95" t="str">
        <f>IF(T576&lt;&gt;"",SUM($X$10:X576),"")</f>
        <v/>
      </c>
      <c r="Z576" s="95" t="str">
        <f t="shared" si="107"/>
        <v/>
      </c>
    </row>
    <row r="577" spans="1:26">
      <c r="A577" s="3" t="str">
        <f t="shared" si="96"/>
        <v/>
      </c>
      <c r="B577" s="12" t="str">
        <f t="shared" si="97"/>
        <v/>
      </c>
      <c r="C577" s="95" t="str">
        <f t="shared" si="98"/>
        <v/>
      </c>
      <c r="D577" s="95" t="str">
        <f t="shared" si="99"/>
        <v/>
      </c>
      <c r="E577" s="95" t="str">
        <f t="shared" si="100"/>
        <v/>
      </c>
      <c r="F577" s="95" t="str">
        <f>IF(A577&lt;&gt;"",SUM($E$10:E577),"")</f>
        <v/>
      </c>
      <c r="G577" s="95" t="str">
        <f t="shared" si="101"/>
        <v/>
      </c>
      <c r="T577" s="3" t="str">
        <f t="shared" si="102"/>
        <v/>
      </c>
      <c r="U577" s="12" t="str">
        <f t="shared" si="103"/>
        <v/>
      </c>
      <c r="V577" s="95" t="str">
        <f t="shared" si="104"/>
        <v/>
      </c>
      <c r="W577" s="95" t="str">
        <f t="shared" si="105"/>
        <v/>
      </c>
      <c r="X577" s="95" t="str">
        <f t="shared" si="106"/>
        <v/>
      </c>
      <c r="Y577" s="95" t="str">
        <f>IF(T577&lt;&gt;"",SUM($X$10:X577),"")</f>
        <v/>
      </c>
      <c r="Z577" s="95" t="str">
        <f t="shared" si="107"/>
        <v/>
      </c>
    </row>
    <row r="578" spans="1:26">
      <c r="A578" s="3" t="str">
        <f t="shared" si="96"/>
        <v/>
      </c>
      <c r="B578" s="12" t="str">
        <f t="shared" si="97"/>
        <v/>
      </c>
      <c r="C578" s="95" t="str">
        <f t="shared" si="98"/>
        <v/>
      </c>
      <c r="D578" s="95" t="str">
        <f t="shared" si="99"/>
        <v/>
      </c>
      <c r="E578" s="95" t="str">
        <f t="shared" si="100"/>
        <v/>
      </c>
      <c r="F578" s="95" t="str">
        <f>IF(A578&lt;&gt;"",SUM($E$10:E578),"")</f>
        <v/>
      </c>
      <c r="G578" s="95" t="str">
        <f t="shared" si="101"/>
        <v/>
      </c>
      <c r="T578" s="3" t="str">
        <f t="shared" si="102"/>
        <v/>
      </c>
      <c r="U578" s="12" t="str">
        <f t="shared" si="103"/>
        <v/>
      </c>
      <c r="V578" s="95" t="str">
        <f t="shared" si="104"/>
        <v/>
      </c>
      <c r="W578" s="95" t="str">
        <f t="shared" si="105"/>
        <v/>
      </c>
      <c r="X578" s="95" t="str">
        <f t="shared" si="106"/>
        <v/>
      </c>
      <c r="Y578" s="95" t="str">
        <f>IF(T578&lt;&gt;"",SUM($X$10:X578),"")</f>
        <v/>
      </c>
      <c r="Z578" s="95" t="str">
        <f t="shared" si="107"/>
        <v/>
      </c>
    </row>
    <row r="579" spans="1:26">
      <c r="A579" s="3" t="str">
        <f t="shared" si="96"/>
        <v/>
      </c>
      <c r="B579" s="12" t="str">
        <f t="shared" si="97"/>
        <v/>
      </c>
      <c r="C579" s="95" t="str">
        <f t="shared" si="98"/>
        <v/>
      </c>
      <c r="D579" s="95" t="str">
        <f t="shared" si="99"/>
        <v/>
      </c>
      <c r="E579" s="95" t="str">
        <f t="shared" si="100"/>
        <v/>
      </c>
      <c r="F579" s="95" t="str">
        <f>IF(A579&lt;&gt;"",SUM($E$10:E579),"")</f>
        <v/>
      </c>
      <c r="G579" s="95" t="str">
        <f t="shared" si="101"/>
        <v/>
      </c>
      <c r="T579" s="3" t="str">
        <f t="shared" si="102"/>
        <v/>
      </c>
      <c r="U579" s="12" t="str">
        <f t="shared" si="103"/>
        <v/>
      </c>
      <c r="V579" s="95" t="str">
        <f t="shared" si="104"/>
        <v/>
      </c>
      <c r="W579" s="95" t="str">
        <f t="shared" si="105"/>
        <v/>
      </c>
      <c r="X579" s="95" t="str">
        <f t="shared" si="106"/>
        <v/>
      </c>
      <c r="Y579" s="95" t="str">
        <f>IF(T579&lt;&gt;"",SUM($X$10:X579),"")</f>
        <v/>
      </c>
      <c r="Z579" s="95" t="str">
        <f t="shared" si="107"/>
        <v/>
      </c>
    </row>
    <row r="580" spans="1:26">
      <c r="A580" s="3" t="str">
        <f t="shared" si="96"/>
        <v/>
      </c>
      <c r="B580" s="12" t="str">
        <f t="shared" si="97"/>
        <v/>
      </c>
      <c r="C580" s="95" t="str">
        <f t="shared" si="98"/>
        <v/>
      </c>
      <c r="D580" s="95" t="str">
        <f t="shared" si="99"/>
        <v/>
      </c>
      <c r="E580" s="95" t="str">
        <f t="shared" si="100"/>
        <v/>
      </c>
      <c r="F580" s="95" t="str">
        <f>IF(A580&lt;&gt;"",SUM($E$10:E580),"")</f>
        <v/>
      </c>
      <c r="G580" s="95" t="str">
        <f t="shared" si="101"/>
        <v/>
      </c>
      <c r="T580" s="3" t="str">
        <f t="shared" si="102"/>
        <v/>
      </c>
      <c r="U580" s="12" t="str">
        <f t="shared" si="103"/>
        <v/>
      </c>
      <c r="V580" s="95" t="str">
        <f t="shared" si="104"/>
        <v/>
      </c>
      <c r="W580" s="95" t="str">
        <f t="shared" si="105"/>
        <v/>
      </c>
      <c r="X580" s="95" t="str">
        <f t="shared" si="106"/>
        <v/>
      </c>
      <c r="Y580" s="95" t="str">
        <f>IF(T580&lt;&gt;"",SUM($X$10:X580),"")</f>
        <v/>
      </c>
      <c r="Z580" s="95" t="str">
        <f t="shared" si="107"/>
        <v/>
      </c>
    </row>
    <row r="581" spans="1:26">
      <c r="A581" s="3" t="str">
        <f t="shared" si="96"/>
        <v/>
      </c>
      <c r="B581" s="12" t="str">
        <f t="shared" si="97"/>
        <v/>
      </c>
      <c r="C581" s="95" t="str">
        <f t="shared" si="98"/>
        <v/>
      </c>
      <c r="D581" s="95" t="str">
        <f t="shared" si="99"/>
        <v/>
      </c>
      <c r="E581" s="95" t="str">
        <f t="shared" si="100"/>
        <v/>
      </c>
      <c r="F581" s="95" t="str">
        <f>IF(A581&lt;&gt;"",SUM($E$10:E581),"")</f>
        <v/>
      </c>
      <c r="G581" s="95" t="str">
        <f t="shared" si="101"/>
        <v/>
      </c>
      <c r="T581" s="3" t="str">
        <f t="shared" si="102"/>
        <v/>
      </c>
      <c r="U581" s="12" t="str">
        <f t="shared" si="103"/>
        <v/>
      </c>
      <c r="V581" s="95" t="str">
        <f t="shared" si="104"/>
        <v/>
      </c>
      <c r="W581" s="95" t="str">
        <f t="shared" si="105"/>
        <v/>
      </c>
      <c r="X581" s="95" t="str">
        <f t="shared" si="106"/>
        <v/>
      </c>
      <c r="Y581" s="95" t="str">
        <f>IF(T581&lt;&gt;"",SUM($X$10:X581),"")</f>
        <v/>
      </c>
      <c r="Z581" s="95" t="str">
        <f t="shared" si="107"/>
        <v/>
      </c>
    </row>
    <row r="582" spans="1:26">
      <c r="A582" s="3" t="str">
        <f t="shared" si="96"/>
        <v/>
      </c>
      <c r="B582" s="12" t="str">
        <f t="shared" si="97"/>
        <v/>
      </c>
      <c r="C582" s="95" t="str">
        <f t="shared" si="98"/>
        <v/>
      </c>
      <c r="D582" s="95" t="str">
        <f t="shared" si="99"/>
        <v/>
      </c>
      <c r="E582" s="95" t="str">
        <f t="shared" si="100"/>
        <v/>
      </c>
      <c r="F582" s="95" t="str">
        <f>IF(A582&lt;&gt;"",SUM($E$10:E582),"")</f>
        <v/>
      </c>
      <c r="G582" s="95" t="str">
        <f t="shared" si="101"/>
        <v/>
      </c>
      <c r="T582" s="3" t="str">
        <f t="shared" si="102"/>
        <v/>
      </c>
      <c r="U582" s="12" t="str">
        <f t="shared" si="103"/>
        <v/>
      </c>
      <c r="V582" s="95" t="str">
        <f t="shared" si="104"/>
        <v/>
      </c>
      <c r="W582" s="95" t="str">
        <f t="shared" si="105"/>
        <v/>
      </c>
      <c r="X582" s="95" t="str">
        <f t="shared" si="106"/>
        <v/>
      </c>
      <c r="Y582" s="95" t="str">
        <f>IF(T582&lt;&gt;"",SUM($X$10:X582),"")</f>
        <v/>
      </c>
      <c r="Z582" s="95" t="str">
        <f t="shared" si="107"/>
        <v/>
      </c>
    </row>
    <row r="583" spans="1:26">
      <c r="A583" s="3" t="str">
        <f t="shared" si="96"/>
        <v/>
      </c>
      <c r="B583" s="12" t="str">
        <f t="shared" si="97"/>
        <v/>
      </c>
      <c r="C583" s="95" t="str">
        <f t="shared" si="98"/>
        <v/>
      </c>
      <c r="D583" s="95" t="str">
        <f t="shared" si="99"/>
        <v/>
      </c>
      <c r="E583" s="95" t="str">
        <f t="shared" si="100"/>
        <v/>
      </c>
      <c r="F583" s="95" t="str">
        <f>IF(A583&lt;&gt;"",SUM($E$10:E583),"")</f>
        <v/>
      </c>
      <c r="G583" s="95" t="str">
        <f t="shared" si="101"/>
        <v/>
      </c>
      <c r="T583" s="3" t="str">
        <f t="shared" si="102"/>
        <v/>
      </c>
      <c r="U583" s="12" t="str">
        <f t="shared" si="103"/>
        <v/>
      </c>
      <c r="V583" s="95" t="str">
        <f t="shared" si="104"/>
        <v/>
      </c>
      <c r="W583" s="95" t="str">
        <f t="shared" si="105"/>
        <v/>
      </c>
      <c r="X583" s="95" t="str">
        <f t="shared" si="106"/>
        <v/>
      </c>
      <c r="Y583" s="95" t="str">
        <f>IF(T583&lt;&gt;"",SUM($X$10:X583),"")</f>
        <v/>
      </c>
      <c r="Z583" s="95" t="str">
        <f t="shared" si="107"/>
        <v/>
      </c>
    </row>
    <row r="584" spans="1:26">
      <c r="A584" s="3" t="str">
        <f t="shared" si="96"/>
        <v/>
      </c>
      <c r="B584" s="12" t="str">
        <f t="shared" si="97"/>
        <v/>
      </c>
      <c r="C584" s="95" t="str">
        <f t="shared" si="98"/>
        <v/>
      </c>
      <c r="D584" s="95" t="str">
        <f t="shared" si="99"/>
        <v/>
      </c>
      <c r="E584" s="95" t="str">
        <f t="shared" si="100"/>
        <v/>
      </c>
      <c r="F584" s="95" t="str">
        <f>IF(A584&lt;&gt;"",SUM($E$10:E584),"")</f>
        <v/>
      </c>
      <c r="G584" s="95" t="str">
        <f t="shared" si="101"/>
        <v/>
      </c>
      <c r="T584" s="3" t="str">
        <f t="shared" si="102"/>
        <v/>
      </c>
      <c r="U584" s="12" t="str">
        <f t="shared" si="103"/>
        <v/>
      </c>
      <c r="V584" s="95" t="str">
        <f t="shared" si="104"/>
        <v/>
      </c>
      <c r="W584" s="95" t="str">
        <f t="shared" si="105"/>
        <v/>
      </c>
      <c r="X584" s="95" t="str">
        <f t="shared" si="106"/>
        <v/>
      </c>
      <c r="Y584" s="95" t="str">
        <f>IF(T584&lt;&gt;"",SUM($X$10:X584),"")</f>
        <v/>
      </c>
      <c r="Z584" s="95" t="str">
        <f t="shared" si="107"/>
        <v/>
      </c>
    </row>
    <row r="585" spans="1:26">
      <c r="A585" s="3" t="str">
        <f t="shared" si="96"/>
        <v/>
      </c>
      <c r="B585" s="12" t="str">
        <f t="shared" si="97"/>
        <v/>
      </c>
      <c r="C585" s="95" t="str">
        <f t="shared" si="98"/>
        <v/>
      </c>
      <c r="D585" s="95" t="str">
        <f t="shared" si="99"/>
        <v/>
      </c>
      <c r="E585" s="95" t="str">
        <f t="shared" si="100"/>
        <v/>
      </c>
      <c r="F585" s="95" t="str">
        <f>IF(A585&lt;&gt;"",SUM($E$10:E585),"")</f>
        <v/>
      </c>
      <c r="G585" s="95" t="str">
        <f t="shared" si="101"/>
        <v/>
      </c>
      <c r="T585" s="3" t="str">
        <f t="shared" si="102"/>
        <v/>
      </c>
      <c r="U585" s="12" t="str">
        <f t="shared" si="103"/>
        <v/>
      </c>
      <c r="V585" s="95" t="str">
        <f t="shared" si="104"/>
        <v/>
      </c>
      <c r="W585" s="95" t="str">
        <f t="shared" si="105"/>
        <v/>
      </c>
      <c r="X585" s="95" t="str">
        <f t="shared" si="106"/>
        <v/>
      </c>
      <c r="Y585" s="95" t="str">
        <f>IF(T585&lt;&gt;"",SUM($X$10:X585),"")</f>
        <v/>
      </c>
      <c r="Z585" s="95" t="str">
        <f t="shared" si="107"/>
        <v/>
      </c>
    </row>
    <row r="586" spans="1:26">
      <c r="A586" s="3" t="str">
        <f t="shared" si="96"/>
        <v/>
      </c>
      <c r="B586" s="12" t="str">
        <f t="shared" si="97"/>
        <v/>
      </c>
      <c r="C586" s="95" t="str">
        <f t="shared" si="98"/>
        <v/>
      </c>
      <c r="D586" s="95" t="str">
        <f t="shared" si="99"/>
        <v/>
      </c>
      <c r="E586" s="95" t="str">
        <f t="shared" si="100"/>
        <v/>
      </c>
      <c r="F586" s="95" t="str">
        <f>IF(A586&lt;&gt;"",SUM($E$10:E586),"")</f>
        <v/>
      </c>
      <c r="G586" s="95" t="str">
        <f t="shared" si="101"/>
        <v/>
      </c>
      <c r="T586" s="3" t="str">
        <f t="shared" si="102"/>
        <v/>
      </c>
      <c r="U586" s="12" t="str">
        <f t="shared" si="103"/>
        <v/>
      </c>
      <c r="V586" s="95" t="str">
        <f t="shared" si="104"/>
        <v/>
      </c>
      <c r="W586" s="95" t="str">
        <f t="shared" si="105"/>
        <v/>
      </c>
      <c r="X586" s="95" t="str">
        <f t="shared" si="106"/>
        <v/>
      </c>
      <c r="Y586" s="95" t="str">
        <f>IF(T586&lt;&gt;"",SUM($X$10:X586),"")</f>
        <v/>
      </c>
      <c r="Z586" s="95" t="str">
        <f t="shared" si="107"/>
        <v/>
      </c>
    </row>
    <row r="587" spans="1:26">
      <c r="A587" s="3" t="str">
        <f t="shared" si="96"/>
        <v/>
      </c>
      <c r="B587" s="12" t="str">
        <f t="shared" si="97"/>
        <v/>
      </c>
      <c r="C587" s="95" t="str">
        <f t="shared" si="98"/>
        <v/>
      </c>
      <c r="D587" s="95" t="str">
        <f t="shared" si="99"/>
        <v/>
      </c>
      <c r="E587" s="95" t="str">
        <f t="shared" si="100"/>
        <v/>
      </c>
      <c r="F587" s="95" t="str">
        <f>IF(A587&lt;&gt;"",SUM($E$10:E587),"")</f>
        <v/>
      </c>
      <c r="G587" s="95" t="str">
        <f t="shared" si="101"/>
        <v/>
      </c>
      <c r="T587" s="3" t="str">
        <f t="shared" si="102"/>
        <v/>
      </c>
      <c r="U587" s="12" t="str">
        <f t="shared" si="103"/>
        <v/>
      </c>
      <c r="V587" s="95" t="str">
        <f t="shared" si="104"/>
        <v/>
      </c>
      <c r="W587" s="95" t="str">
        <f t="shared" si="105"/>
        <v/>
      </c>
      <c r="X587" s="95" t="str">
        <f t="shared" si="106"/>
        <v/>
      </c>
      <c r="Y587" s="95" t="str">
        <f>IF(T587&lt;&gt;"",SUM($X$10:X587),"")</f>
        <v/>
      </c>
      <c r="Z587" s="95" t="str">
        <f t="shared" si="107"/>
        <v/>
      </c>
    </row>
    <row r="588" spans="1:26">
      <c r="A588" s="3" t="str">
        <f t="shared" ref="A588:A651" si="108">IF(A587&lt;$G$4,A587+1,"")</f>
        <v/>
      </c>
      <c r="B588" s="12" t="str">
        <f t="shared" ref="B588:B651" si="109">IF(A588&lt;&gt;"",EDATE($C$7,A588*12/$G$3),"")</f>
        <v/>
      </c>
      <c r="C588" s="95" t="str">
        <f t="shared" ref="C588:C651" si="110">IF(A588&lt;&gt;"",D588+E588,"")</f>
        <v/>
      </c>
      <c r="D588" s="95" t="str">
        <f t="shared" ref="D588:D651" si="111">IF(A588&lt;&gt;"",G587*$G$5,"")</f>
        <v/>
      </c>
      <c r="E588" s="95" t="str">
        <f t="shared" ref="E588:E651" si="112">IF(A588&lt;&gt;"",$G$6,"")</f>
        <v/>
      </c>
      <c r="F588" s="95" t="str">
        <f>IF(A588&lt;&gt;"",SUM($E$10:E588),"")</f>
        <v/>
      </c>
      <c r="G588" s="95" t="str">
        <f t="shared" ref="G588:G651" si="113">IF(A588&lt;&gt;"",G587-E588,"")</f>
        <v/>
      </c>
      <c r="T588" s="3" t="str">
        <f t="shared" ref="T588:T651" si="114">IF(T587&lt;$G$4,T587+1,"")</f>
        <v/>
      </c>
      <c r="U588" s="12" t="str">
        <f t="shared" ref="U588:U651" si="115">IF(T588&lt;&gt;"",EDATE($C$7,T588*12/$G$3),"")</f>
        <v/>
      </c>
      <c r="V588" s="95" t="str">
        <f t="shared" ref="V588:V651" si="116">IF(T588&lt;&gt;"",C588,"")</f>
        <v/>
      </c>
      <c r="W588" s="95" t="str">
        <f t="shared" ref="W588:W651" si="117">IF(T588&lt;&gt;"",Z587*$Z$5,"")</f>
        <v/>
      </c>
      <c r="X588" s="95" t="str">
        <f t="shared" ref="X588:X651" si="118">IF(T588&lt;&gt;"",V588-W588,"")</f>
        <v/>
      </c>
      <c r="Y588" s="95" t="str">
        <f>IF(T588&lt;&gt;"",SUM($X$10:X588),"")</f>
        <v/>
      </c>
      <c r="Z588" s="95" t="str">
        <f t="shared" ref="Z588:Z651" si="119">IF(T588&lt;&gt;"",Z587-X588,"")</f>
        <v/>
      </c>
    </row>
    <row r="589" spans="1:26">
      <c r="A589" s="3" t="str">
        <f t="shared" si="108"/>
        <v/>
      </c>
      <c r="B589" s="12" t="str">
        <f t="shared" si="109"/>
        <v/>
      </c>
      <c r="C589" s="95" t="str">
        <f t="shared" si="110"/>
        <v/>
      </c>
      <c r="D589" s="95" t="str">
        <f t="shared" si="111"/>
        <v/>
      </c>
      <c r="E589" s="95" t="str">
        <f t="shared" si="112"/>
        <v/>
      </c>
      <c r="F589" s="95" t="str">
        <f>IF(A589&lt;&gt;"",SUM($E$10:E589),"")</f>
        <v/>
      </c>
      <c r="G589" s="95" t="str">
        <f t="shared" si="113"/>
        <v/>
      </c>
      <c r="T589" s="3" t="str">
        <f t="shared" si="114"/>
        <v/>
      </c>
      <c r="U589" s="12" t="str">
        <f t="shared" si="115"/>
        <v/>
      </c>
      <c r="V589" s="95" t="str">
        <f t="shared" si="116"/>
        <v/>
      </c>
      <c r="W589" s="95" t="str">
        <f t="shared" si="117"/>
        <v/>
      </c>
      <c r="X589" s="95" t="str">
        <f t="shared" si="118"/>
        <v/>
      </c>
      <c r="Y589" s="95" t="str">
        <f>IF(T589&lt;&gt;"",SUM($X$10:X589),"")</f>
        <v/>
      </c>
      <c r="Z589" s="95" t="str">
        <f t="shared" si="119"/>
        <v/>
      </c>
    </row>
    <row r="590" spans="1:26">
      <c r="A590" s="3" t="str">
        <f t="shared" si="108"/>
        <v/>
      </c>
      <c r="B590" s="12" t="str">
        <f t="shared" si="109"/>
        <v/>
      </c>
      <c r="C590" s="95" t="str">
        <f t="shared" si="110"/>
        <v/>
      </c>
      <c r="D590" s="95" t="str">
        <f t="shared" si="111"/>
        <v/>
      </c>
      <c r="E590" s="95" t="str">
        <f t="shared" si="112"/>
        <v/>
      </c>
      <c r="F590" s="95" t="str">
        <f>IF(A590&lt;&gt;"",SUM($E$10:E590),"")</f>
        <v/>
      </c>
      <c r="G590" s="95" t="str">
        <f t="shared" si="113"/>
        <v/>
      </c>
      <c r="T590" s="3" t="str">
        <f t="shared" si="114"/>
        <v/>
      </c>
      <c r="U590" s="12" t="str">
        <f t="shared" si="115"/>
        <v/>
      </c>
      <c r="V590" s="95" t="str">
        <f t="shared" si="116"/>
        <v/>
      </c>
      <c r="W590" s="95" t="str">
        <f t="shared" si="117"/>
        <v/>
      </c>
      <c r="X590" s="95" t="str">
        <f t="shared" si="118"/>
        <v/>
      </c>
      <c r="Y590" s="95" t="str">
        <f>IF(T590&lt;&gt;"",SUM($X$10:X590),"")</f>
        <v/>
      </c>
      <c r="Z590" s="95" t="str">
        <f t="shared" si="119"/>
        <v/>
      </c>
    </row>
    <row r="591" spans="1:26">
      <c r="A591" s="3" t="str">
        <f t="shared" si="108"/>
        <v/>
      </c>
      <c r="B591" s="12" t="str">
        <f t="shared" si="109"/>
        <v/>
      </c>
      <c r="C591" s="95" t="str">
        <f t="shared" si="110"/>
        <v/>
      </c>
      <c r="D591" s="95" t="str">
        <f t="shared" si="111"/>
        <v/>
      </c>
      <c r="E591" s="95" t="str">
        <f t="shared" si="112"/>
        <v/>
      </c>
      <c r="F591" s="95" t="str">
        <f>IF(A591&lt;&gt;"",SUM($E$10:E591),"")</f>
        <v/>
      </c>
      <c r="G591" s="95" t="str">
        <f t="shared" si="113"/>
        <v/>
      </c>
      <c r="T591" s="3" t="str">
        <f t="shared" si="114"/>
        <v/>
      </c>
      <c r="U591" s="12" t="str">
        <f t="shared" si="115"/>
        <v/>
      </c>
      <c r="V591" s="95" t="str">
        <f t="shared" si="116"/>
        <v/>
      </c>
      <c r="W591" s="95" t="str">
        <f t="shared" si="117"/>
        <v/>
      </c>
      <c r="X591" s="95" t="str">
        <f t="shared" si="118"/>
        <v/>
      </c>
      <c r="Y591" s="95" t="str">
        <f>IF(T591&lt;&gt;"",SUM($X$10:X591),"")</f>
        <v/>
      </c>
      <c r="Z591" s="95" t="str">
        <f t="shared" si="119"/>
        <v/>
      </c>
    </row>
    <row r="592" spans="1:26">
      <c r="A592" s="3" t="str">
        <f t="shared" si="108"/>
        <v/>
      </c>
      <c r="B592" s="12" t="str">
        <f t="shared" si="109"/>
        <v/>
      </c>
      <c r="C592" s="95" t="str">
        <f t="shared" si="110"/>
        <v/>
      </c>
      <c r="D592" s="95" t="str">
        <f t="shared" si="111"/>
        <v/>
      </c>
      <c r="E592" s="95" t="str">
        <f t="shared" si="112"/>
        <v/>
      </c>
      <c r="F592" s="95" t="str">
        <f>IF(A592&lt;&gt;"",SUM($E$10:E592),"")</f>
        <v/>
      </c>
      <c r="G592" s="95" t="str">
        <f t="shared" si="113"/>
        <v/>
      </c>
      <c r="T592" s="3" t="str">
        <f t="shared" si="114"/>
        <v/>
      </c>
      <c r="U592" s="12" t="str">
        <f t="shared" si="115"/>
        <v/>
      </c>
      <c r="V592" s="95" t="str">
        <f t="shared" si="116"/>
        <v/>
      </c>
      <c r="W592" s="95" t="str">
        <f t="shared" si="117"/>
        <v/>
      </c>
      <c r="X592" s="95" t="str">
        <f t="shared" si="118"/>
        <v/>
      </c>
      <c r="Y592" s="95" t="str">
        <f>IF(T592&lt;&gt;"",SUM($X$10:X592),"")</f>
        <v/>
      </c>
      <c r="Z592" s="95" t="str">
        <f t="shared" si="119"/>
        <v/>
      </c>
    </row>
    <row r="593" spans="1:26">
      <c r="A593" s="3" t="str">
        <f t="shared" si="108"/>
        <v/>
      </c>
      <c r="B593" s="12" t="str">
        <f t="shared" si="109"/>
        <v/>
      </c>
      <c r="C593" s="95" t="str">
        <f t="shared" si="110"/>
        <v/>
      </c>
      <c r="D593" s="95" t="str">
        <f t="shared" si="111"/>
        <v/>
      </c>
      <c r="E593" s="95" t="str">
        <f t="shared" si="112"/>
        <v/>
      </c>
      <c r="F593" s="95" t="str">
        <f>IF(A593&lt;&gt;"",SUM($E$10:E593),"")</f>
        <v/>
      </c>
      <c r="G593" s="95" t="str">
        <f t="shared" si="113"/>
        <v/>
      </c>
      <c r="T593" s="3" t="str">
        <f t="shared" si="114"/>
        <v/>
      </c>
      <c r="U593" s="12" t="str">
        <f t="shared" si="115"/>
        <v/>
      </c>
      <c r="V593" s="95" t="str">
        <f t="shared" si="116"/>
        <v/>
      </c>
      <c r="W593" s="95" t="str">
        <f t="shared" si="117"/>
        <v/>
      </c>
      <c r="X593" s="95" t="str">
        <f t="shared" si="118"/>
        <v/>
      </c>
      <c r="Y593" s="95" t="str">
        <f>IF(T593&lt;&gt;"",SUM($X$10:X593),"")</f>
        <v/>
      </c>
      <c r="Z593" s="95" t="str">
        <f t="shared" si="119"/>
        <v/>
      </c>
    </row>
    <row r="594" spans="1:26">
      <c r="A594" s="3" t="str">
        <f t="shared" si="108"/>
        <v/>
      </c>
      <c r="B594" s="12" t="str">
        <f t="shared" si="109"/>
        <v/>
      </c>
      <c r="C594" s="95" t="str">
        <f t="shared" si="110"/>
        <v/>
      </c>
      <c r="D594" s="95" t="str">
        <f t="shared" si="111"/>
        <v/>
      </c>
      <c r="E594" s="95" t="str">
        <f t="shared" si="112"/>
        <v/>
      </c>
      <c r="F594" s="95" t="str">
        <f>IF(A594&lt;&gt;"",SUM($E$10:E594),"")</f>
        <v/>
      </c>
      <c r="G594" s="95" t="str">
        <f t="shared" si="113"/>
        <v/>
      </c>
      <c r="T594" s="3" t="str">
        <f t="shared" si="114"/>
        <v/>
      </c>
      <c r="U594" s="12" t="str">
        <f t="shared" si="115"/>
        <v/>
      </c>
      <c r="V594" s="95" t="str">
        <f t="shared" si="116"/>
        <v/>
      </c>
      <c r="W594" s="95" t="str">
        <f t="shared" si="117"/>
        <v/>
      </c>
      <c r="X594" s="95" t="str">
        <f t="shared" si="118"/>
        <v/>
      </c>
      <c r="Y594" s="95" t="str">
        <f>IF(T594&lt;&gt;"",SUM($X$10:X594),"")</f>
        <v/>
      </c>
      <c r="Z594" s="95" t="str">
        <f t="shared" si="119"/>
        <v/>
      </c>
    </row>
    <row r="595" spans="1:26">
      <c r="A595" s="3" t="str">
        <f t="shared" si="108"/>
        <v/>
      </c>
      <c r="B595" s="12" t="str">
        <f t="shared" si="109"/>
        <v/>
      </c>
      <c r="C595" s="95" t="str">
        <f t="shared" si="110"/>
        <v/>
      </c>
      <c r="D595" s="95" t="str">
        <f t="shared" si="111"/>
        <v/>
      </c>
      <c r="E595" s="95" t="str">
        <f t="shared" si="112"/>
        <v/>
      </c>
      <c r="F595" s="95" t="str">
        <f>IF(A595&lt;&gt;"",SUM($E$10:E595),"")</f>
        <v/>
      </c>
      <c r="G595" s="95" t="str">
        <f t="shared" si="113"/>
        <v/>
      </c>
      <c r="T595" s="3" t="str">
        <f t="shared" si="114"/>
        <v/>
      </c>
      <c r="U595" s="12" t="str">
        <f t="shared" si="115"/>
        <v/>
      </c>
      <c r="V595" s="95" t="str">
        <f t="shared" si="116"/>
        <v/>
      </c>
      <c r="W595" s="95" t="str">
        <f t="shared" si="117"/>
        <v/>
      </c>
      <c r="X595" s="95" t="str">
        <f t="shared" si="118"/>
        <v/>
      </c>
      <c r="Y595" s="95" t="str">
        <f>IF(T595&lt;&gt;"",SUM($X$10:X595),"")</f>
        <v/>
      </c>
      <c r="Z595" s="95" t="str">
        <f t="shared" si="119"/>
        <v/>
      </c>
    </row>
    <row r="596" spans="1:26">
      <c r="A596" s="3" t="str">
        <f t="shared" si="108"/>
        <v/>
      </c>
      <c r="B596" s="12" t="str">
        <f t="shared" si="109"/>
        <v/>
      </c>
      <c r="C596" s="95" t="str">
        <f t="shared" si="110"/>
        <v/>
      </c>
      <c r="D596" s="95" t="str">
        <f t="shared" si="111"/>
        <v/>
      </c>
      <c r="E596" s="95" t="str">
        <f t="shared" si="112"/>
        <v/>
      </c>
      <c r="F596" s="95" t="str">
        <f>IF(A596&lt;&gt;"",SUM($E$10:E596),"")</f>
        <v/>
      </c>
      <c r="G596" s="95" t="str">
        <f t="shared" si="113"/>
        <v/>
      </c>
      <c r="T596" s="3" t="str">
        <f t="shared" si="114"/>
        <v/>
      </c>
      <c r="U596" s="12" t="str">
        <f t="shared" si="115"/>
        <v/>
      </c>
      <c r="V596" s="95" t="str">
        <f t="shared" si="116"/>
        <v/>
      </c>
      <c r="W596" s="95" t="str">
        <f t="shared" si="117"/>
        <v/>
      </c>
      <c r="X596" s="95" t="str">
        <f t="shared" si="118"/>
        <v/>
      </c>
      <c r="Y596" s="95" t="str">
        <f>IF(T596&lt;&gt;"",SUM($X$10:X596),"")</f>
        <v/>
      </c>
      <c r="Z596" s="95" t="str">
        <f t="shared" si="119"/>
        <v/>
      </c>
    </row>
    <row r="597" spans="1:26">
      <c r="A597" s="3" t="str">
        <f t="shared" si="108"/>
        <v/>
      </c>
      <c r="B597" s="12" t="str">
        <f t="shared" si="109"/>
        <v/>
      </c>
      <c r="C597" s="95" t="str">
        <f t="shared" si="110"/>
        <v/>
      </c>
      <c r="D597" s="95" t="str">
        <f t="shared" si="111"/>
        <v/>
      </c>
      <c r="E597" s="95" t="str">
        <f t="shared" si="112"/>
        <v/>
      </c>
      <c r="F597" s="95" t="str">
        <f>IF(A597&lt;&gt;"",SUM($E$10:E597),"")</f>
        <v/>
      </c>
      <c r="G597" s="95" t="str">
        <f t="shared" si="113"/>
        <v/>
      </c>
      <c r="T597" s="3" t="str">
        <f t="shared" si="114"/>
        <v/>
      </c>
      <c r="U597" s="12" t="str">
        <f t="shared" si="115"/>
        <v/>
      </c>
      <c r="V597" s="95" t="str">
        <f t="shared" si="116"/>
        <v/>
      </c>
      <c r="W597" s="95" t="str">
        <f t="shared" si="117"/>
        <v/>
      </c>
      <c r="X597" s="95" t="str">
        <f t="shared" si="118"/>
        <v/>
      </c>
      <c r="Y597" s="95" t="str">
        <f>IF(T597&lt;&gt;"",SUM($X$10:X597),"")</f>
        <v/>
      </c>
      <c r="Z597" s="95" t="str">
        <f t="shared" si="119"/>
        <v/>
      </c>
    </row>
    <row r="598" spans="1:26">
      <c r="A598" s="3" t="str">
        <f t="shared" si="108"/>
        <v/>
      </c>
      <c r="B598" s="12" t="str">
        <f t="shared" si="109"/>
        <v/>
      </c>
      <c r="C598" s="95" t="str">
        <f t="shared" si="110"/>
        <v/>
      </c>
      <c r="D598" s="95" t="str">
        <f t="shared" si="111"/>
        <v/>
      </c>
      <c r="E598" s="95" t="str">
        <f t="shared" si="112"/>
        <v/>
      </c>
      <c r="F598" s="95" t="str">
        <f>IF(A598&lt;&gt;"",SUM($E$10:E598),"")</f>
        <v/>
      </c>
      <c r="G598" s="95" t="str">
        <f t="shared" si="113"/>
        <v/>
      </c>
      <c r="T598" s="3" t="str">
        <f t="shared" si="114"/>
        <v/>
      </c>
      <c r="U598" s="12" t="str">
        <f t="shared" si="115"/>
        <v/>
      </c>
      <c r="V598" s="95" t="str">
        <f t="shared" si="116"/>
        <v/>
      </c>
      <c r="W598" s="95" t="str">
        <f t="shared" si="117"/>
        <v/>
      </c>
      <c r="X598" s="95" t="str">
        <f t="shared" si="118"/>
        <v/>
      </c>
      <c r="Y598" s="95" t="str">
        <f>IF(T598&lt;&gt;"",SUM($X$10:X598),"")</f>
        <v/>
      </c>
      <c r="Z598" s="95" t="str">
        <f t="shared" si="119"/>
        <v/>
      </c>
    </row>
    <row r="599" spans="1:26">
      <c r="A599" s="3" t="str">
        <f t="shared" si="108"/>
        <v/>
      </c>
      <c r="B599" s="12" t="str">
        <f t="shared" si="109"/>
        <v/>
      </c>
      <c r="C599" s="95" t="str">
        <f t="shared" si="110"/>
        <v/>
      </c>
      <c r="D599" s="95" t="str">
        <f t="shared" si="111"/>
        <v/>
      </c>
      <c r="E599" s="95" t="str">
        <f t="shared" si="112"/>
        <v/>
      </c>
      <c r="F599" s="95" t="str">
        <f>IF(A599&lt;&gt;"",SUM($E$10:E599),"")</f>
        <v/>
      </c>
      <c r="G599" s="95" t="str">
        <f t="shared" si="113"/>
        <v/>
      </c>
      <c r="T599" s="3" t="str">
        <f t="shared" si="114"/>
        <v/>
      </c>
      <c r="U599" s="12" t="str">
        <f t="shared" si="115"/>
        <v/>
      </c>
      <c r="V599" s="95" t="str">
        <f t="shared" si="116"/>
        <v/>
      </c>
      <c r="W599" s="95" t="str">
        <f t="shared" si="117"/>
        <v/>
      </c>
      <c r="X599" s="95" t="str">
        <f t="shared" si="118"/>
        <v/>
      </c>
      <c r="Y599" s="95" t="str">
        <f>IF(T599&lt;&gt;"",SUM($X$10:X599),"")</f>
        <v/>
      </c>
      <c r="Z599" s="95" t="str">
        <f t="shared" si="119"/>
        <v/>
      </c>
    </row>
    <row r="600" spans="1:26">
      <c r="A600" s="3" t="str">
        <f t="shared" si="108"/>
        <v/>
      </c>
      <c r="B600" s="12" t="str">
        <f t="shared" si="109"/>
        <v/>
      </c>
      <c r="C600" s="95" t="str">
        <f t="shared" si="110"/>
        <v/>
      </c>
      <c r="D600" s="95" t="str">
        <f t="shared" si="111"/>
        <v/>
      </c>
      <c r="E600" s="95" t="str">
        <f t="shared" si="112"/>
        <v/>
      </c>
      <c r="F600" s="95" t="str">
        <f>IF(A600&lt;&gt;"",SUM($E$10:E600),"")</f>
        <v/>
      </c>
      <c r="G600" s="95" t="str">
        <f t="shared" si="113"/>
        <v/>
      </c>
      <c r="T600" s="3" t="str">
        <f t="shared" si="114"/>
        <v/>
      </c>
      <c r="U600" s="12" t="str">
        <f t="shared" si="115"/>
        <v/>
      </c>
      <c r="V600" s="95" t="str">
        <f t="shared" si="116"/>
        <v/>
      </c>
      <c r="W600" s="95" t="str">
        <f t="shared" si="117"/>
        <v/>
      </c>
      <c r="X600" s="95" t="str">
        <f t="shared" si="118"/>
        <v/>
      </c>
      <c r="Y600" s="95" t="str">
        <f>IF(T600&lt;&gt;"",SUM($X$10:X600),"")</f>
        <v/>
      </c>
      <c r="Z600" s="95" t="str">
        <f t="shared" si="119"/>
        <v/>
      </c>
    </row>
    <row r="601" spans="1:26">
      <c r="A601" s="3" t="str">
        <f t="shared" si="108"/>
        <v/>
      </c>
      <c r="B601" s="12" t="str">
        <f t="shared" si="109"/>
        <v/>
      </c>
      <c r="C601" s="95" t="str">
        <f t="shared" si="110"/>
        <v/>
      </c>
      <c r="D601" s="95" t="str">
        <f t="shared" si="111"/>
        <v/>
      </c>
      <c r="E601" s="95" t="str">
        <f t="shared" si="112"/>
        <v/>
      </c>
      <c r="F601" s="95" t="str">
        <f>IF(A601&lt;&gt;"",SUM($E$10:E601),"")</f>
        <v/>
      </c>
      <c r="G601" s="95" t="str">
        <f t="shared" si="113"/>
        <v/>
      </c>
      <c r="T601" s="3" t="str">
        <f t="shared" si="114"/>
        <v/>
      </c>
      <c r="U601" s="12" t="str">
        <f t="shared" si="115"/>
        <v/>
      </c>
      <c r="V601" s="95" t="str">
        <f t="shared" si="116"/>
        <v/>
      </c>
      <c r="W601" s="95" t="str">
        <f t="shared" si="117"/>
        <v/>
      </c>
      <c r="X601" s="95" t="str">
        <f t="shared" si="118"/>
        <v/>
      </c>
      <c r="Y601" s="95" t="str">
        <f>IF(T601&lt;&gt;"",SUM($X$10:X601),"")</f>
        <v/>
      </c>
      <c r="Z601" s="95" t="str">
        <f t="shared" si="119"/>
        <v/>
      </c>
    </row>
    <row r="602" spans="1:26">
      <c r="A602" s="3" t="str">
        <f t="shared" si="108"/>
        <v/>
      </c>
      <c r="B602" s="12" t="str">
        <f t="shared" si="109"/>
        <v/>
      </c>
      <c r="C602" s="95" t="str">
        <f t="shared" si="110"/>
        <v/>
      </c>
      <c r="D602" s="95" t="str">
        <f t="shared" si="111"/>
        <v/>
      </c>
      <c r="E602" s="95" t="str">
        <f t="shared" si="112"/>
        <v/>
      </c>
      <c r="F602" s="95" t="str">
        <f>IF(A602&lt;&gt;"",SUM($E$10:E602),"")</f>
        <v/>
      </c>
      <c r="G602" s="95" t="str">
        <f t="shared" si="113"/>
        <v/>
      </c>
      <c r="T602" s="3" t="str">
        <f t="shared" si="114"/>
        <v/>
      </c>
      <c r="U602" s="12" t="str">
        <f t="shared" si="115"/>
        <v/>
      </c>
      <c r="V602" s="95" t="str">
        <f t="shared" si="116"/>
        <v/>
      </c>
      <c r="W602" s="95" t="str">
        <f t="shared" si="117"/>
        <v/>
      </c>
      <c r="X602" s="95" t="str">
        <f t="shared" si="118"/>
        <v/>
      </c>
      <c r="Y602" s="95" t="str">
        <f>IF(T602&lt;&gt;"",SUM($X$10:X602),"")</f>
        <v/>
      </c>
      <c r="Z602" s="95" t="str">
        <f t="shared" si="119"/>
        <v/>
      </c>
    </row>
    <row r="603" spans="1:26">
      <c r="A603" s="3" t="str">
        <f t="shared" si="108"/>
        <v/>
      </c>
      <c r="B603" s="12" t="str">
        <f t="shared" si="109"/>
        <v/>
      </c>
      <c r="C603" s="95" t="str">
        <f t="shared" si="110"/>
        <v/>
      </c>
      <c r="D603" s="95" t="str">
        <f t="shared" si="111"/>
        <v/>
      </c>
      <c r="E603" s="95" t="str">
        <f t="shared" si="112"/>
        <v/>
      </c>
      <c r="F603" s="95" t="str">
        <f>IF(A603&lt;&gt;"",SUM($E$10:E603),"")</f>
        <v/>
      </c>
      <c r="G603" s="95" t="str">
        <f t="shared" si="113"/>
        <v/>
      </c>
      <c r="T603" s="3" t="str">
        <f t="shared" si="114"/>
        <v/>
      </c>
      <c r="U603" s="12" t="str">
        <f t="shared" si="115"/>
        <v/>
      </c>
      <c r="V603" s="95" t="str">
        <f t="shared" si="116"/>
        <v/>
      </c>
      <c r="W603" s="95" t="str">
        <f t="shared" si="117"/>
        <v/>
      </c>
      <c r="X603" s="95" t="str">
        <f t="shared" si="118"/>
        <v/>
      </c>
      <c r="Y603" s="95" t="str">
        <f>IF(T603&lt;&gt;"",SUM($X$10:X603),"")</f>
        <v/>
      </c>
      <c r="Z603" s="95" t="str">
        <f t="shared" si="119"/>
        <v/>
      </c>
    </row>
    <row r="604" spans="1:26">
      <c r="A604" s="3" t="str">
        <f t="shared" si="108"/>
        <v/>
      </c>
      <c r="B604" s="12" t="str">
        <f t="shared" si="109"/>
        <v/>
      </c>
      <c r="C604" s="95" t="str">
        <f t="shared" si="110"/>
        <v/>
      </c>
      <c r="D604" s="95" t="str">
        <f t="shared" si="111"/>
        <v/>
      </c>
      <c r="E604" s="95" t="str">
        <f t="shared" si="112"/>
        <v/>
      </c>
      <c r="F604" s="95" t="str">
        <f>IF(A604&lt;&gt;"",SUM($E$10:E604),"")</f>
        <v/>
      </c>
      <c r="G604" s="95" t="str">
        <f t="shared" si="113"/>
        <v/>
      </c>
      <c r="T604" s="3" t="str">
        <f t="shared" si="114"/>
        <v/>
      </c>
      <c r="U604" s="12" t="str">
        <f t="shared" si="115"/>
        <v/>
      </c>
      <c r="V604" s="95" t="str">
        <f t="shared" si="116"/>
        <v/>
      </c>
      <c r="W604" s="95" t="str">
        <f t="shared" si="117"/>
        <v/>
      </c>
      <c r="X604" s="95" t="str">
        <f t="shared" si="118"/>
        <v/>
      </c>
      <c r="Y604" s="95" t="str">
        <f>IF(T604&lt;&gt;"",SUM($X$10:X604),"")</f>
        <v/>
      </c>
      <c r="Z604" s="95" t="str">
        <f t="shared" si="119"/>
        <v/>
      </c>
    </row>
    <row r="605" spans="1:26">
      <c r="A605" s="3" t="str">
        <f t="shared" si="108"/>
        <v/>
      </c>
      <c r="B605" s="12" t="str">
        <f t="shared" si="109"/>
        <v/>
      </c>
      <c r="C605" s="95" t="str">
        <f t="shared" si="110"/>
        <v/>
      </c>
      <c r="D605" s="95" t="str">
        <f t="shared" si="111"/>
        <v/>
      </c>
      <c r="E605" s="95" t="str">
        <f t="shared" si="112"/>
        <v/>
      </c>
      <c r="F605" s="95" t="str">
        <f>IF(A605&lt;&gt;"",SUM($E$10:E605),"")</f>
        <v/>
      </c>
      <c r="G605" s="95" t="str">
        <f t="shared" si="113"/>
        <v/>
      </c>
      <c r="T605" s="3" t="str">
        <f t="shared" si="114"/>
        <v/>
      </c>
      <c r="U605" s="12" t="str">
        <f t="shared" si="115"/>
        <v/>
      </c>
      <c r="V605" s="95" t="str">
        <f t="shared" si="116"/>
        <v/>
      </c>
      <c r="W605" s="95" t="str">
        <f t="shared" si="117"/>
        <v/>
      </c>
      <c r="X605" s="95" t="str">
        <f t="shared" si="118"/>
        <v/>
      </c>
      <c r="Y605" s="95" t="str">
        <f>IF(T605&lt;&gt;"",SUM($X$10:X605),"")</f>
        <v/>
      </c>
      <c r="Z605" s="95" t="str">
        <f t="shared" si="119"/>
        <v/>
      </c>
    </row>
    <row r="606" spans="1:26">
      <c r="A606" s="3" t="str">
        <f t="shared" si="108"/>
        <v/>
      </c>
      <c r="B606" s="12" t="str">
        <f t="shared" si="109"/>
        <v/>
      </c>
      <c r="C606" s="95" t="str">
        <f t="shared" si="110"/>
        <v/>
      </c>
      <c r="D606" s="95" t="str">
        <f t="shared" si="111"/>
        <v/>
      </c>
      <c r="E606" s="95" t="str">
        <f t="shared" si="112"/>
        <v/>
      </c>
      <c r="F606" s="95" t="str">
        <f>IF(A606&lt;&gt;"",SUM($E$10:E606),"")</f>
        <v/>
      </c>
      <c r="G606" s="95" t="str">
        <f t="shared" si="113"/>
        <v/>
      </c>
      <c r="T606" s="3" t="str">
        <f t="shared" si="114"/>
        <v/>
      </c>
      <c r="U606" s="12" t="str">
        <f t="shared" si="115"/>
        <v/>
      </c>
      <c r="V606" s="95" t="str">
        <f t="shared" si="116"/>
        <v/>
      </c>
      <c r="W606" s="95" t="str">
        <f t="shared" si="117"/>
        <v/>
      </c>
      <c r="X606" s="95" t="str">
        <f t="shared" si="118"/>
        <v/>
      </c>
      <c r="Y606" s="95" t="str">
        <f>IF(T606&lt;&gt;"",SUM($X$10:X606),"")</f>
        <v/>
      </c>
      <c r="Z606" s="95" t="str">
        <f t="shared" si="119"/>
        <v/>
      </c>
    </row>
    <row r="607" spans="1:26">
      <c r="A607" s="3" t="str">
        <f t="shared" si="108"/>
        <v/>
      </c>
      <c r="B607" s="12" t="str">
        <f t="shared" si="109"/>
        <v/>
      </c>
      <c r="C607" s="95" t="str">
        <f t="shared" si="110"/>
        <v/>
      </c>
      <c r="D607" s="95" t="str">
        <f t="shared" si="111"/>
        <v/>
      </c>
      <c r="E607" s="95" t="str">
        <f t="shared" si="112"/>
        <v/>
      </c>
      <c r="F607" s="95" t="str">
        <f>IF(A607&lt;&gt;"",SUM($E$10:E607),"")</f>
        <v/>
      </c>
      <c r="G607" s="95" t="str">
        <f t="shared" si="113"/>
        <v/>
      </c>
      <c r="T607" s="3" t="str">
        <f t="shared" si="114"/>
        <v/>
      </c>
      <c r="U607" s="12" t="str">
        <f t="shared" si="115"/>
        <v/>
      </c>
      <c r="V607" s="95" t="str">
        <f t="shared" si="116"/>
        <v/>
      </c>
      <c r="W607" s="95" t="str">
        <f t="shared" si="117"/>
        <v/>
      </c>
      <c r="X607" s="95" t="str">
        <f t="shared" si="118"/>
        <v/>
      </c>
      <c r="Y607" s="95" t="str">
        <f>IF(T607&lt;&gt;"",SUM($X$10:X607),"")</f>
        <v/>
      </c>
      <c r="Z607" s="95" t="str">
        <f t="shared" si="119"/>
        <v/>
      </c>
    </row>
    <row r="608" spans="1:26">
      <c r="A608" s="3" t="str">
        <f t="shared" si="108"/>
        <v/>
      </c>
      <c r="B608" s="12" t="str">
        <f t="shared" si="109"/>
        <v/>
      </c>
      <c r="C608" s="95" t="str">
        <f t="shared" si="110"/>
        <v/>
      </c>
      <c r="D608" s="95" t="str">
        <f t="shared" si="111"/>
        <v/>
      </c>
      <c r="E608" s="95" t="str">
        <f t="shared" si="112"/>
        <v/>
      </c>
      <c r="F608" s="95" t="str">
        <f>IF(A608&lt;&gt;"",SUM($E$10:E608),"")</f>
        <v/>
      </c>
      <c r="G608" s="95" t="str">
        <f t="shared" si="113"/>
        <v/>
      </c>
      <c r="T608" s="3" t="str">
        <f t="shared" si="114"/>
        <v/>
      </c>
      <c r="U608" s="12" t="str">
        <f t="shared" si="115"/>
        <v/>
      </c>
      <c r="V608" s="95" t="str">
        <f t="shared" si="116"/>
        <v/>
      </c>
      <c r="W608" s="95" t="str">
        <f t="shared" si="117"/>
        <v/>
      </c>
      <c r="X608" s="95" t="str">
        <f t="shared" si="118"/>
        <v/>
      </c>
      <c r="Y608" s="95" t="str">
        <f>IF(T608&lt;&gt;"",SUM($X$10:X608),"")</f>
        <v/>
      </c>
      <c r="Z608" s="95" t="str">
        <f t="shared" si="119"/>
        <v/>
      </c>
    </row>
    <row r="609" spans="1:26">
      <c r="A609" s="3" t="str">
        <f t="shared" si="108"/>
        <v/>
      </c>
      <c r="B609" s="12" t="str">
        <f t="shared" si="109"/>
        <v/>
      </c>
      <c r="C609" s="95" t="str">
        <f t="shared" si="110"/>
        <v/>
      </c>
      <c r="D609" s="95" t="str">
        <f t="shared" si="111"/>
        <v/>
      </c>
      <c r="E609" s="95" t="str">
        <f t="shared" si="112"/>
        <v/>
      </c>
      <c r="F609" s="95" t="str">
        <f>IF(A609&lt;&gt;"",SUM($E$10:E609),"")</f>
        <v/>
      </c>
      <c r="G609" s="95" t="str">
        <f t="shared" si="113"/>
        <v/>
      </c>
      <c r="T609" s="3" t="str">
        <f t="shared" si="114"/>
        <v/>
      </c>
      <c r="U609" s="12" t="str">
        <f t="shared" si="115"/>
        <v/>
      </c>
      <c r="V609" s="95" t="str">
        <f t="shared" si="116"/>
        <v/>
      </c>
      <c r="W609" s="95" t="str">
        <f t="shared" si="117"/>
        <v/>
      </c>
      <c r="X609" s="95" t="str">
        <f t="shared" si="118"/>
        <v/>
      </c>
      <c r="Y609" s="95" t="str">
        <f>IF(T609&lt;&gt;"",SUM($X$10:X609),"")</f>
        <v/>
      </c>
      <c r="Z609" s="95" t="str">
        <f t="shared" si="119"/>
        <v/>
      </c>
    </row>
    <row r="610" spans="1:26">
      <c r="A610" s="3" t="str">
        <f t="shared" si="108"/>
        <v/>
      </c>
      <c r="B610" s="12" t="str">
        <f t="shared" si="109"/>
        <v/>
      </c>
      <c r="C610" s="95" t="str">
        <f t="shared" si="110"/>
        <v/>
      </c>
      <c r="D610" s="95" t="str">
        <f t="shared" si="111"/>
        <v/>
      </c>
      <c r="E610" s="95" t="str">
        <f t="shared" si="112"/>
        <v/>
      </c>
      <c r="F610" s="95" t="str">
        <f>IF(A610&lt;&gt;"",SUM($E$10:E610),"")</f>
        <v/>
      </c>
      <c r="G610" s="95" t="str">
        <f t="shared" si="113"/>
        <v/>
      </c>
      <c r="T610" s="3" t="str">
        <f t="shared" si="114"/>
        <v/>
      </c>
      <c r="U610" s="12" t="str">
        <f t="shared" si="115"/>
        <v/>
      </c>
      <c r="V610" s="95" t="str">
        <f t="shared" si="116"/>
        <v/>
      </c>
      <c r="W610" s="95" t="str">
        <f t="shared" si="117"/>
        <v/>
      </c>
      <c r="X610" s="95" t="str">
        <f t="shared" si="118"/>
        <v/>
      </c>
      <c r="Y610" s="95" t="str">
        <f>IF(T610&lt;&gt;"",SUM($X$10:X610),"")</f>
        <v/>
      </c>
      <c r="Z610" s="95" t="str">
        <f t="shared" si="119"/>
        <v/>
      </c>
    </row>
    <row r="611" spans="1:26">
      <c r="A611" s="3" t="str">
        <f t="shared" si="108"/>
        <v/>
      </c>
      <c r="B611" s="12" t="str">
        <f t="shared" si="109"/>
        <v/>
      </c>
      <c r="C611" s="95" t="str">
        <f t="shared" si="110"/>
        <v/>
      </c>
      <c r="D611" s="95" t="str">
        <f t="shared" si="111"/>
        <v/>
      </c>
      <c r="E611" s="95" t="str">
        <f t="shared" si="112"/>
        <v/>
      </c>
      <c r="F611" s="95" t="str">
        <f>IF(A611&lt;&gt;"",SUM($E$10:E611),"")</f>
        <v/>
      </c>
      <c r="G611" s="95" t="str">
        <f t="shared" si="113"/>
        <v/>
      </c>
      <c r="T611" s="3" t="str">
        <f t="shared" si="114"/>
        <v/>
      </c>
      <c r="U611" s="12" t="str">
        <f t="shared" si="115"/>
        <v/>
      </c>
      <c r="V611" s="95" t="str">
        <f t="shared" si="116"/>
        <v/>
      </c>
      <c r="W611" s="95" t="str">
        <f t="shared" si="117"/>
        <v/>
      </c>
      <c r="X611" s="95" t="str">
        <f t="shared" si="118"/>
        <v/>
      </c>
      <c r="Y611" s="95" t="str">
        <f>IF(T611&lt;&gt;"",SUM($X$10:X611),"")</f>
        <v/>
      </c>
      <c r="Z611" s="95" t="str">
        <f t="shared" si="119"/>
        <v/>
      </c>
    </row>
    <row r="612" spans="1:26">
      <c r="A612" s="3" t="str">
        <f t="shared" si="108"/>
        <v/>
      </c>
      <c r="B612" s="12" t="str">
        <f t="shared" si="109"/>
        <v/>
      </c>
      <c r="C612" s="95" t="str">
        <f t="shared" si="110"/>
        <v/>
      </c>
      <c r="D612" s="95" t="str">
        <f t="shared" si="111"/>
        <v/>
      </c>
      <c r="E612" s="95" t="str">
        <f t="shared" si="112"/>
        <v/>
      </c>
      <c r="F612" s="95" t="str">
        <f>IF(A612&lt;&gt;"",SUM($E$10:E612),"")</f>
        <v/>
      </c>
      <c r="G612" s="95" t="str">
        <f t="shared" si="113"/>
        <v/>
      </c>
      <c r="T612" s="3" t="str">
        <f t="shared" si="114"/>
        <v/>
      </c>
      <c r="U612" s="12" t="str">
        <f t="shared" si="115"/>
        <v/>
      </c>
      <c r="V612" s="95" t="str">
        <f t="shared" si="116"/>
        <v/>
      </c>
      <c r="W612" s="95" t="str">
        <f t="shared" si="117"/>
        <v/>
      </c>
      <c r="X612" s="95" t="str">
        <f t="shared" si="118"/>
        <v/>
      </c>
      <c r="Y612" s="95" t="str">
        <f>IF(T612&lt;&gt;"",SUM($X$10:X612),"")</f>
        <v/>
      </c>
      <c r="Z612" s="95" t="str">
        <f t="shared" si="119"/>
        <v/>
      </c>
    </row>
    <row r="613" spans="1:26">
      <c r="A613" s="3" t="str">
        <f t="shared" si="108"/>
        <v/>
      </c>
      <c r="B613" s="12" t="str">
        <f t="shared" si="109"/>
        <v/>
      </c>
      <c r="C613" s="95" t="str">
        <f t="shared" si="110"/>
        <v/>
      </c>
      <c r="D613" s="95" t="str">
        <f t="shared" si="111"/>
        <v/>
      </c>
      <c r="E613" s="95" t="str">
        <f t="shared" si="112"/>
        <v/>
      </c>
      <c r="F613" s="95" t="str">
        <f>IF(A613&lt;&gt;"",SUM($E$10:E613),"")</f>
        <v/>
      </c>
      <c r="G613" s="95" t="str">
        <f t="shared" si="113"/>
        <v/>
      </c>
      <c r="T613" s="3" t="str">
        <f t="shared" si="114"/>
        <v/>
      </c>
      <c r="U613" s="12" t="str">
        <f t="shared" si="115"/>
        <v/>
      </c>
      <c r="V613" s="95" t="str">
        <f t="shared" si="116"/>
        <v/>
      </c>
      <c r="W613" s="95" t="str">
        <f t="shared" si="117"/>
        <v/>
      </c>
      <c r="X613" s="95" t="str">
        <f t="shared" si="118"/>
        <v/>
      </c>
      <c r="Y613" s="95" t="str">
        <f>IF(T613&lt;&gt;"",SUM($X$10:X613),"")</f>
        <v/>
      </c>
      <c r="Z613" s="95" t="str">
        <f t="shared" si="119"/>
        <v/>
      </c>
    </row>
    <row r="614" spans="1:26">
      <c r="A614" s="3" t="str">
        <f t="shared" si="108"/>
        <v/>
      </c>
      <c r="B614" s="12" t="str">
        <f t="shared" si="109"/>
        <v/>
      </c>
      <c r="C614" s="95" t="str">
        <f t="shared" si="110"/>
        <v/>
      </c>
      <c r="D614" s="95" t="str">
        <f t="shared" si="111"/>
        <v/>
      </c>
      <c r="E614" s="95" t="str">
        <f t="shared" si="112"/>
        <v/>
      </c>
      <c r="F614" s="95" t="str">
        <f>IF(A614&lt;&gt;"",SUM($E$10:E614),"")</f>
        <v/>
      </c>
      <c r="G614" s="95" t="str">
        <f t="shared" si="113"/>
        <v/>
      </c>
      <c r="T614" s="3" t="str">
        <f t="shared" si="114"/>
        <v/>
      </c>
      <c r="U614" s="12" t="str">
        <f t="shared" si="115"/>
        <v/>
      </c>
      <c r="V614" s="95" t="str">
        <f t="shared" si="116"/>
        <v/>
      </c>
      <c r="W614" s="95" t="str">
        <f t="shared" si="117"/>
        <v/>
      </c>
      <c r="X614" s="95" t="str">
        <f t="shared" si="118"/>
        <v/>
      </c>
      <c r="Y614" s="95" t="str">
        <f>IF(T614&lt;&gt;"",SUM($X$10:X614),"")</f>
        <v/>
      </c>
      <c r="Z614" s="95" t="str">
        <f t="shared" si="119"/>
        <v/>
      </c>
    </row>
    <row r="615" spans="1:26">
      <c r="A615" s="3" t="str">
        <f t="shared" si="108"/>
        <v/>
      </c>
      <c r="B615" s="12" t="str">
        <f t="shared" si="109"/>
        <v/>
      </c>
      <c r="C615" s="95" t="str">
        <f t="shared" si="110"/>
        <v/>
      </c>
      <c r="D615" s="95" t="str">
        <f t="shared" si="111"/>
        <v/>
      </c>
      <c r="E615" s="95" t="str">
        <f t="shared" si="112"/>
        <v/>
      </c>
      <c r="F615" s="95" t="str">
        <f>IF(A615&lt;&gt;"",SUM($E$10:E615),"")</f>
        <v/>
      </c>
      <c r="G615" s="95" t="str">
        <f t="shared" si="113"/>
        <v/>
      </c>
      <c r="T615" s="3" t="str">
        <f t="shared" si="114"/>
        <v/>
      </c>
      <c r="U615" s="12" t="str">
        <f t="shared" si="115"/>
        <v/>
      </c>
      <c r="V615" s="95" t="str">
        <f t="shared" si="116"/>
        <v/>
      </c>
      <c r="W615" s="95" t="str">
        <f t="shared" si="117"/>
        <v/>
      </c>
      <c r="X615" s="95" t="str">
        <f t="shared" si="118"/>
        <v/>
      </c>
      <c r="Y615" s="95" t="str">
        <f>IF(T615&lt;&gt;"",SUM($X$10:X615),"")</f>
        <v/>
      </c>
      <c r="Z615" s="95" t="str">
        <f t="shared" si="119"/>
        <v/>
      </c>
    </row>
    <row r="616" spans="1:26">
      <c r="A616" s="3" t="str">
        <f t="shared" si="108"/>
        <v/>
      </c>
      <c r="B616" s="12" t="str">
        <f t="shared" si="109"/>
        <v/>
      </c>
      <c r="C616" s="95" t="str">
        <f t="shared" si="110"/>
        <v/>
      </c>
      <c r="D616" s="95" t="str">
        <f t="shared" si="111"/>
        <v/>
      </c>
      <c r="E616" s="95" t="str">
        <f t="shared" si="112"/>
        <v/>
      </c>
      <c r="F616" s="95" t="str">
        <f>IF(A616&lt;&gt;"",SUM($E$10:E616),"")</f>
        <v/>
      </c>
      <c r="G616" s="95" t="str">
        <f t="shared" si="113"/>
        <v/>
      </c>
      <c r="T616" s="3" t="str">
        <f t="shared" si="114"/>
        <v/>
      </c>
      <c r="U616" s="12" t="str">
        <f t="shared" si="115"/>
        <v/>
      </c>
      <c r="V616" s="95" t="str">
        <f t="shared" si="116"/>
        <v/>
      </c>
      <c r="W616" s="95" t="str">
        <f t="shared" si="117"/>
        <v/>
      </c>
      <c r="X616" s="95" t="str">
        <f t="shared" si="118"/>
        <v/>
      </c>
      <c r="Y616" s="95" t="str">
        <f>IF(T616&lt;&gt;"",SUM($X$10:X616),"")</f>
        <v/>
      </c>
      <c r="Z616" s="95" t="str">
        <f t="shared" si="119"/>
        <v/>
      </c>
    </row>
    <row r="617" spans="1:26">
      <c r="A617" s="3" t="str">
        <f t="shared" si="108"/>
        <v/>
      </c>
      <c r="B617" s="12" t="str">
        <f t="shared" si="109"/>
        <v/>
      </c>
      <c r="C617" s="95" t="str">
        <f t="shared" si="110"/>
        <v/>
      </c>
      <c r="D617" s="95" t="str">
        <f t="shared" si="111"/>
        <v/>
      </c>
      <c r="E617" s="95" t="str">
        <f t="shared" si="112"/>
        <v/>
      </c>
      <c r="F617" s="95" t="str">
        <f>IF(A617&lt;&gt;"",SUM($E$10:E617),"")</f>
        <v/>
      </c>
      <c r="G617" s="95" t="str">
        <f t="shared" si="113"/>
        <v/>
      </c>
      <c r="T617" s="3" t="str">
        <f t="shared" si="114"/>
        <v/>
      </c>
      <c r="U617" s="12" t="str">
        <f t="shared" si="115"/>
        <v/>
      </c>
      <c r="V617" s="95" t="str">
        <f t="shared" si="116"/>
        <v/>
      </c>
      <c r="W617" s="95" t="str">
        <f t="shared" si="117"/>
        <v/>
      </c>
      <c r="X617" s="95" t="str">
        <f t="shared" si="118"/>
        <v/>
      </c>
      <c r="Y617" s="95" t="str">
        <f>IF(T617&lt;&gt;"",SUM($X$10:X617),"")</f>
        <v/>
      </c>
      <c r="Z617" s="95" t="str">
        <f t="shared" si="119"/>
        <v/>
      </c>
    </row>
    <row r="618" spans="1:26">
      <c r="A618" s="3" t="str">
        <f t="shared" si="108"/>
        <v/>
      </c>
      <c r="B618" s="12" t="str">
        <f t="shared" si="109"/>
        <v/>
      </c>
      <c r="C618" s="95" t="str">
        <f t="shared" si="110"/>
        <v/>
      </c>
      <c r="D618" s="95" t="str">
        <f t="shared" si="111"/>
        <v/>
      </c>
      <c r="E618" s="95" t="str">
        <f t="shared" si="112"/>
        <v/>
      </c>
      <c r="F618" s="95" t="str">
        <f>IF(A618&lt;&gt;"",SUM($E$10:E618),"")</f>
        <v/>
      </c>
      <c r="G618" s="95" t="str">
        <f t="shared" si="113"/>
        <v/>
      </c>
      <c r="T618" s="3" t="str">
        <f t="shared" si="114"/>
        <v/>
      </c>
      <c r="U618" s="12" t="str">
        <f t="shared" si="115"/>
        <v/>
      </c>
      <c r="V618" s="95" t="str">
        <f t="shared" si="116"/>
        <v/>
      </c>
      <c r="W618" s="95" t="str">
        <f t="shared" si="117"/>
        <v/>
      </c>
      <c r="X618" s="95" t="str">
        <f t="shared" si="118"/>
        <v/>
      </c>
      <c r="Y618" s="95" t="str">
        <f>IF(T618&lt;&gt;"",SUM($X$10:X618),"")</f>
        <v/>
      </c>
      <c r="Z618" s="95" t="str">
        <f t="shared" si="119"/>
        <v/>
      </c>
    </row>
    <row r="619" spans="1:26">
      <c r="A619" s="3" t="str">
        <f t="shared" si="108"/>
        <v/>
      </c>
      <c r="B619" s="12" t="str">
        <f t="shared" si="109"/>
        <v/>
      </c>
      <c r="C619" s="95" t="str">
        <f t="shared" si="110"/>
        <v/>
      </c>
      <c r="D619" s="95" t="str">
        <f t="shared" si="111"/>
        <v/>
      </c>
      <c r="E619" s="95" t="str">
        <f t="shared" si="112"/>
        <v/>
      </c>
      <c r="F619" s="95" t="str">
        <f>IF(A619&lt;&gt;"",SUM($E$10:E619),"")</f>
        <v/>
      </c>
      <c r="G619" s="95" t="str">
        <f t="shared" si="113"/>
        <v/>
      </c>
      <c r="T619" s="3" t="str">
        <f t="shared" si="114"/>
        <v/>
      </c>
      <c r="U619" s="12" t="str">
        <f t="shared" si="115"/>
        <v/>
      </c>
      <c r="V619" s="95" t="str">
        <f t="shared" si="116"/>
        <v/>
      </c>
      <c r="W619" s="95" t="str">
        <f t="shared" si="117"/>
        <v/>
      </c>
      <c r="X619" s="95" t="str">
        <f t="shared" si="118"/>
        <v/>
      </c>
      <c r="Y619" s="95" t="str">
        <f>IF(T619&lt;&gt;"",SUM($X$10:X619),"")</f>
        <v/>
      </c>
      <c r="Z619" s="95" t="str">
        <f t="shared" si="119"/>
        <v/>
      </c>
    </row>
    <row r="620" spans="1:26">
      <c r="A620" s="3" t="str">
        <f t="shared" si="108"/>
        <v/>
      </c>
      <c r="B620" s="12" t="str">
        <f t="shared" si="109"/>
        <v/>
      </c>
      <c r="C620" s="95" t="str">
        <f t="shared" si="110"/>
        <v/>
      </c>
      <c r="D620" s="95" t="str">
        <f t="shared" si="111"/>
        <v/>
      </c>
      <c r="E620" s="95" t="str">
        <f t="shared" si="112"/>
        <v/>
      </c>
      <c r="F620" s="95" t="str">
        <f>IF(A620&lt;&gt;"",SUM($E$10:E620),"")</f>
        <v/>
      </c>
      <c r="G620" s="95" t="str">
        <f t="shared" si="113"/>
        <v/>
      </c>
      <c r="T620" s="3" t="str">
        <f t="shared" si="114"/>
        <v/>
      </c>
      <c r="U620" s="12" t="str">
        <f t="shared" si="115"/>
        <v/>
      </c>
      <c r="V620" s="95" t="str">
        <f t="shared" si="116"/>
        <v/>
      </c>
      <c r="W620" s="95" t="str">
        <f t="shared" si="117"/>
        <v/>
      </c>
      <c r="X620" s="95" t="str">
        <f t="shared" si="118"/>
        <v/>
      </c>
      <c r="Y620" s="95" t="str">
        <f>IF(T620&lt;&gt;"",SUM($X$10:X620),"")</f>
        <v/>
      </c>
      <c r="Z620" s="95" t="str">
        <f t="shared" si="119"/>
        <v/>
      </c>
    </row>
    <row r="621" spans="1:26">
      <c r="A621" s="3" t="str">
        <f t="shared" si="108"/>
        <v/>
      </c>
      <c r="B621" s="12" t="str">
        <f t="shared" si="109"/>
        <v/>
      </c>
      <c r="C621" s="95" t="str">
        <f t="shared" si="110"/>
        <v/>
      </c>
      <c r="D621" s="95" t="str">
        <f t="shared" si="111"/>
        <v/>
      </c>
      <c r="E621" s="95" t="str">
        <f t="shared" si="112"/>
        <v/>
      </c>
      <c r="F621" s="95" t="str">
        <f>IF(A621&lt;&gt;"",SUM($E$10:E621),"")</f>
        <v/>
      </c>
      <c r="G621" s="95" t="str">
        <f t="shared" si="113"/>
        <v/>
      </c>
      <c r="T621" s="3" t="str">
        <f t="shared" si="114"/>
        <v/>
      </c>
      <c r="U621" s="12" t="str">
        <f t="shared" si="115"/>
        <v/>
      </c>
      <c r="V621" s="95" t="str">
        <f t="shared" si="116"/>
        <v/>
      </c>
      <c r="W621" s="95" t="str">
        <f t="shared" si="117"/>
        <v/>
      </c>
      <c r="X621" s="95" t="str">
        <f t="shared" si="118"/>
        <v/>
      </c>
      <c r="Y621" s="95" t="str">
        <f>IF(T621&lt;&gt;"",SUM($X$10:X621),"")</f>
        <v/>
      </c>
      <c r="Z621" s="95" t="str">
        <f t="shared" si="119"/>
        <v/>
      </c>
    </row>
    <row r="622" spans="1:26">
      <c r="A622" s="3" t="str">
        <f t="shared" si="108"/>
        <v/>
      </c>
      <c r="B622" s="12" t="str">
        <f t="shared" si="109"/>
        <v/>
      </c>
      <c r="C622" s="95" t="str">
        <f t="shared" si="110"/>
        <v/>
      </c>
      <c r="D622" s="95" t="str">
        <f t="shared" si="111"/>
        <v/>
      </c>
      <c r="E622" s="95" t="str">
        <f t="shared" si="112"/>
        <v/>
      </c>
      <c r="F622" s="95" t="str">
        <f>IF(A622&lt;&gt;"",SUM($E$10:E622),"")</f>
        <v/>
      </c>
      <c r="G622" s="95" t="str">
        <f t="shared" si="113"/>
        <v/>
      </c>
      <c r="T622" s="3" t="str">
        <f t="shared" si="114"/>
        <v/>
      </c>
      <c r="U622" s="12" t="str">
        <f t="shared" si="115"/>
        <v/>
      </c>
      <c r="V622" s="95" t="str">
        <f t="shared" si="116"/>
        <v/>
      </c>
      <c r="W622" s="95" t="str">
        <f t="shared" si="117"/>
        <v/>
      </c>
      <c r="X622" s="95" t="str">
        <f t="shared" si="118"/>
        <v/>
      </c>
      <c r="Y622" s="95" t="str">
        <f>IF(T622&lt;&gt;"",SUM($X$10:X622),"")</f>
        <v/>
      </c>
      <c r="Z622" s="95" t="str">
        <f t="shared" si="119"/>
        <v/>
      </c>
    </row>
    <row r="623" spans="1:26">
      <c r="A623" s="3" t="str">
        <f t="shared" si="108"/>
        <v/>
      </c>
      <c r="B623" s="12" t="str">
        <f t="shared" si="109"/>
        <v/>
      </c>
      <c r="C623" s="95" t="str">
        <f t="shared" si="110"/>
        <v/>
      </c>
      <c r="D623" s="95" t="str">
        <f t="shared" si="111"/>
        <v/>
      </c>
      <c r="E623" s="95" t="str">
        <f t="shared" si="112"/>
        <v/>
      </c>
      <c r="F623" s="95" t="str">
        <f>IF(A623&lt;&gt;"",SUM($E$10:E623),"")</f>
        <v/>
      </c>
      <c r="G623" s="95" t="str">
        <f t="shared" si="113"/>
        <v/>
      </c>
      <c r="T623" s="3" t="str">
        <f t="shared" si="114"/>
        <v/>
      </c>
      <c r="U623" s="12" t="str">
        <f t="shared" si="115"/>
        <v/>
      </c>
      <c r="V623" s="95" t="str">
        <f t="shared" si="116"/>
        <v/>
      </c>
      <c r="W623" s="95" t="str">
        <f t="shared" si="117"/>
        <v/>
      </c>
      <c r="X623" s="95" t="str">
        <f t="shared" si="118"/>
        <v/>
      </c>
      <c r="Y623" s="95" t="str">
        <f>IF(T623&lt;&gt;"",SUM($X$10:X623),"")</f>
        <v/>
      </c>
      <c r="Z623" s="95" t="str">
        <f t="shared" si="119"/>
        <v/>
      </c>
    </row>
    <row r="624" spans="1:26">
      <c r="A624" s="3" t="str">
        <f t="shared" si="108"/>
        <v/>
      </c>
      <c r="B624" s="12" t="str">
        <f t="shared" si="109"/>
        <v/>
      </c>
      <c r="C624" s="95" t="str">
        <f t="shared" si="110"/>
        <v/>
      </c>
      <c r="D624" s="95" t="str">
        <f t="shared" si="111"/>
        <v/>
      </c>
      <c r="E624" s="95" t="str">
        <f t="shared" si="112"/>
        <v/>
      </c>
      <c r="F624" s="95" t="str">
        <f>IF(A624&lt;&gt;"",SUM($E$10:E624),"")</f>
        <v/>
      </c>
      <c r="G624" s="95" t="str">
        <f t="shared" si="113"/>
        <v/>
      </c>
      <c r="T624" s="3" t="str">
        <f t="shared" si="114"/>
        <v/>
      </c>
      <c r="U624" s="12" t="str">
        <f t="shared" si="115"/>
        <v/>
      </c>
      <c r="V624" s="95" t="str">
        <f t="shared" si="116"/>
        <v/>
      </c>
      <c r="W624" s="95" t="str">
        <f t="shared" si="117"/>
        <v/>
      </c>
      <c r="X624" s="95" t="str">
        <f t="shared" si="118"/>
        <v/>
      </c>
      <c r="Y624" s="95" t="str">
        <f>IF(T624&lt;&gt;"",SUM($X$10:X624),"")</f>
        <v/>
      </c>
      <c r="Z624" s="95" t="str">
        <f t="shared" si="119"/>
        <v/>
      </c>
    </row>
    <row r="625" spans="1:26">
      <c r="A625" s="3" t="str">
        <f t="shared" si="108"/>
        <v/>
      </c>
      <c r="B625" s="12" t="str">
        <f t="shared" si="109"/>
        <v/>
      </c>
      <c r="C625" s="95" t="str">
        <f t="shared" si="110"/>
        <v/>
      </c>
      <c r="D625" s="95" t="str">
        <f t="shared" si="111"/>
        <v/>
      </c>
      <c r="E625" s="95" t="str">
        <f t="shared" si="112"/>
        <v/>
      </c>
      <c r="F625" s="95" t="str">
        <f>IF(A625&lt;&gt;"",SUM($E$10:E625),"")</f>
        <v/>
      </c>
      <c r="G625" s="95" t="str">
        <f t="shared" si="113"/>
        <v/>
      </c>
      <c r="T625" s="3" t="str">
        <f t="shared" si="114"/>
        <v/>
      </c>
      <c r="U625" s="12" t="str">
        <f t="shared" si="115"/>
        <v/>
      </c>
      <c r="V625" s="95" t="str">
        <f t="shared" si="116"/>
        <v/>
      </c>
      <c r="W625" s="95" t="str">
        <f t="shared" si="117"/>
        <v/>
      </c>
      <c r="X625" s="95" t="str">
        <f t="shared" si="118"/>
        <v/>
      </c>
      <c r="Y625" s="95" t="str">
        <f>IF(T625&lt;&gt;"",SUM($X$10:X625),"")</f>
        <v/>
      </c>
      <c r="Z625" s="95" t="str">
        <f t="shared" si="119"/>
        <v/>
      </c>
    </row>
    <row r="626" spans="1:26">
      <c r="A626" s="3" t="str">
        <f t="shared" si="108"/>
        <v/>
      </c>
      <c r="B626" s="12" t="str">
        <f t="shared" si="109"/>
        <v/>
      </c>
      <c r="C626" s="95" t="str">
        <f t="shared" si="110"/>
        <v/>
      </c>
      <c r="D626" s="95" t="str">
        <f t="shared" si="111"/>
        <v/>
      </c>
      <c r="E626" s="95" t="str">
        <f t="shared" si="112"/>
        <v/>
      </c>
      <c r="F626" s="95" t="str">
        <f>IF(A626&lt;&gt;"",SUM($E$10:E626),"")</f>
        <v/>
      </c>
      <c r="G626" s="95" t="str">
        <f t="shared" si="113"/>
        <v/>
      </c>
      <c r="T626" s="3" t="str">
        <f t="shared" si="114"/>
        <v/>
      </c>
      <c r="U626" s="12" t="str">
        <f t="shared" si="115"/>
        <v/>
      </c>
      <c r="V626" s="95" t="str">
        <f t="shared" si="116"/>
        <v/>
      </c>
      <c r="W626" s="95" t="str">
        <f t="shared" si="117"/>
        <v/>
      </c>
      <c r="X626" s="95" t="str">
        <f t="shared" si="118"/>
        <v/>
      </c>
      <c r="Y626" s="95" t="str">
        <f>IF(T626&lt;&gt;"",SUM($X$10:X626),"")</f>
        <v/>
      </c>
      <c r="Z626" s="95" t="str">
        <f t="shared" si="119"/>
        <v/>
      </c>
    </row>
    <row r="627" spans="1:26">
      <c r="A627" s="3" t="str">
        <f t="shared" si="108"/>
        <v/>
      </c>
      <c r="B627" s="12" t="str">
        <f t="shared" si="109"/>
        <v/>
      </c>
      <c r="C627" s="95" t="str">
        <f t="shared" si="110"/>
        <v/>
      </c>
      <c r="D627" s="95" t="str">
        <f t="shared" si="111"/>
        <v/>
      </c>
      <c r="E627" s="95" t="str">
        <f t="shared" si="112"/>
        <v/>
      </c>
      <c r="F627" s="95" t="str">
        <f>IF(A627&lt;&gt;"",SUM($E$10:E627),"")</f>
        <v/>
      </c>
      <c r="G627" s="95" t="str">
        <f t="shared" si="113"/>
        <v/>
      </c>
      <c r="T627" s="3" t="str">
        <f t="shared" si="114"/>
        <v/>
      </c>
      <c r="U627" s="12" t="str">
        <f t="shared" si="115"/>
        <v/>
      </c>
      <c r="V627" s="95" t="str">
        <f t="shared" si="116"/>
        <v/>
      </c>
      <c r="W627" s="95" t="str">
        <f t="shared" si="117"/>
        <v/>
      </c>
      <c r="X627" s="95" t="str">
        <f t="shared" si="118"/>
        <v/>
      </c>
      <c r="Y627" s="95" t="str">
        <f>IF(T627&lt;&gt;"",SUM($X$10:X627),"")</f>
        <v/>
      </c>
      <c r="Z627" s="95" t="str">
        <f t="shared" si="119"/>
        <v/>
      </c>
    </row>
    <row r="628" spans="1:26">
      <c r="A628" s="3" t="str">
        <f t="shared" si="108"/>
        <v/>
      </c>
      <c r="B628" s="12" t="str">
        <f t="shared" si="109"/>
        <v/>
      </c>
      <c r="C628" s="95" t="str">
        <f t="shared" si="110"/>
        <v/>
      </c>
      <c r="D628" s="95" t="str">
        <f t="shared" si="111"/>
        <v/>
      </c>
      <c r="E628" s="95" t="str">
        <f t="shared" si="112"/>
        <v/>
      </c>
      <c r="F628" s="95" t="str">
        <f>IF(A628&lt;&gt;"",SUM($E$10:E628),"")</f>
        <v/>
      </c>
      <c r="G628" s="95" t="str">
        <f t="shared" si="113"/>
        <v/>
      </c>
      <c r="T628" s="3" t="str">
        <f t="shared" si="114"/>
        <v/>
      </c>
      <c r="U628" s="12" t="str">
        <f t="shared" si="115"/>
        <v/>
      </c>
      <c r="V628" s="95" t="str">
        <f t="shared" si="116"/>
        <v/>
      </c>
      <c r="W628" s="95" t="str">
        <f t="shared" si="117"/>
        <v/>
      </c>
      <c r="X628" s="95" t="str">
        <f t="shared" si="118"/>
        <v/>
      </c>
      <c r="Y628" s="95" t="str">
        <f>IF(T628&lt;&gt;"",SUM($X$10:X628),"")</f>
        <v/>
      </c>
      <c r="Z628" s="95" t="str">
        <f t="shared" si="119"/>
        <v/>
      </c>
    </row>
    <row r="629" spans="1:26">
      <c r="A629" s="3" t="str">
        <f t="shared" si="108"/>
        <v/>
      </c>
      <c r="B629" s="12" t="str">
        <f t="shared" si="109"/>
        <v/>
      </c>
      <c r="C629" s="95" t="str">
        <f t="shared" si="110"/>
        <v/>
      </c>
      <c r="D629" s="95" t="str">
        <f t="shared" si="111"/>
        <v/>
      </c>
      <c r="E629" s="95" t="str">
        <f t="shared" si="112"/>
        <v/>
      </c>
      <c r="F629" s="95" t="str">
        <f>IF(A629&lt;&gt;"",SUM($E$10:E629),"")</f>
        <v/>
      </c>
      <c r="G629" s="95" t="str">
        <f t="shared" si="113"/>
        <v/>
      </c>
      <c r="T629" s="3" t="str">
        <f t="shared" si="114"/>
        <v/>
      </c>
      <c r="U629" s="12" t="str">
        <f t="shared" si="115"/>
        <v/>
      </c>
      <c r="V629" s="95" t="str">
        <f t="shared" si="116"/>
        <v/>
      </c>
      <c r="W629" s="95" t="str">
        <f t="shared" si="117"/>
        <v/>
      </c>
      <c r="X629" s="95" t="str">
        <f t="shared" si="118"/>
        <v/>
      </c>
      <c r="Y629" s="95" t="str">
        <f>IF(T629&lt;&gt;"",SUM($X$10:X629),"")</f>
        <v/>
      </c>
      <c r="Z629" s="95" t="str">
        <f t="shared" si="119"/>
        <v/>
      </c>
    </row>
    <row r="630" spans="1:26">
      <c r="A630" s="3" t="str">
        <f t="shared" si="108"/>
        <v/>
      </c>
      <c r="B630" s="12" t="str">
        <f t="shared" si="109"/>
        <v/>
      </c>
      <c r="C630" s="95" t="str">
        <f t="shared" si="110"/>
        <v/>
      </c>
      <c r="D630" s="95" t="str">
        <f t="shared" si="111"/>
        <v/>
      </c>
      <c r="E630" s="95" t="str">
        <f t="shared" si="112"/>
        <v/>
      </c>
      <c r="F630" s="95" t="str">
        <f>IF(A630&lt;&gt;"",SUM($E$10:E630),"")</f>
        <v/>
      </c>
      <c r="G630" s="95" t="str">
        <f t="shared" si="113"/>
        <v/>
      </c>
      <c r="T630" s="3" t="str">
        <f t="shared" si="114"/>
        <v/>
      </c>
      <c r="U630" s="12" t="str">
        <f t="shared" si="115"/>
        <v/>
      </c>
      <c r="V630" s="95" t="str">
        <f t="shared" si="116"/>
        <v/>
      </c>
      <c r="W630" s="95" t="str">
        <f t="shared" si="117"/>
        <v/>
      </c>
      <c r="X630" s="95" t="str">
        <f t="shared" si="118"/>
        <v/>
      </c>
      <c r="Y630" s="95" t="str">
        <f>IF(T630&lt;&gt;"",SUM($X$10:X630),"")</f>
        <v/>
      </c>
      <c r="Z630" s="95" t="str">
        <f t="shared" si="119"/>
        <v/>
      </c>
    </row>
    <row r="631" spans="1:26">
      <c r="A631" s="3" t="str">
        <f t="shared" si="108"/>
        <v/>
      </c>
      <c r="B631" s="12" t="str">
        <f t="shared" si="109"/>
        <v/>
      </c>
      <c r="C631" s="95" t="str">
        <f t="shared" si="110"/>
        <v/>
      </c>
      <c r="D631" s="95" t="str">
        <f t="shared" si="111"/>
        <v/>
      </c>
      <c r="E631" s="95" t="str">
        <f t="shared" si="112"/>
        <v/>
      </c>
      <c r="F631" s="95" t="str">
        <f>IF(A631&lt;&gt;"",SUM($E$10:E631),"")</f>
        <v/>
      </c>
      <c r="G631" s="95" t="str">
        <f t="shared" si="113"/>
        <v/>
      </c>
      <c r="T631" s="3" t="str">
        <f t="shared" si="114"/>
        <v/>
      </c>
      <c r="U631" s="12" t="str">
        <f t="shared" si="115"/>
        <v/>
      </c>
      <c r="V631" s="95" t="str">
        <f t="shared" si="116"/>
        <v/>
      </c>
      <c r="W631" s="95" t="str">
        <f t="shared" si="117"/>
        <v/>
      </c>
      <c r="X631" s="95" t="str">
        <f t="shared" si="118"/>
        <v/>
      </c>
      <c r="Y631" s="95" t="str">
        <f>IF(T631&lt;&gt;"",SUM($X$10:X631),"")</f>
        <v/>
      </c>
      <c r="Z631" s="95" t="str">
        <f t="shared" si="119"/>
        <v/>
      </c>
    </row>
    <row r="632" spans="1:26">
      <c r="A632" s="3" t="str">
        <f t="shared" si="108"/>
        <v/>
      </c>
      <c r="B632" s="12" t="str">
        <f t="shared" si="109"/>
        <v/>
      </c>
      <c r="C632" s="95" t="str">
        <f t="shared" si="110"/>
        <v/>
      </c>
      <c r="D632" s="95" t="str">
        <f t="shared" si="111"/>
        <v/>
      </c>
      <c r="E632" s="95" t="str">
        <f t="shared" si="112"/>
        <v/>
      </c>
      <c r="F632" s="95" t="str">
        <f>IF(A632&lt;&gt;"",SUM($E$10:E632),"")</f>
        <v/>
      </c>
      <c r="G632" s="95" t="str">
        <f t="shared" si="113"/>
        <v/>
      </c>
      <c r="T632" s="3" t="str">
        <f t="shared" si="114"/>
        <v/>
      </c>
      <c r="U632" s="12" t="str">
        <f t="shared" si="115"/>
        <v/>
      </c>
      <c r="V632" s="95" t="str">
        <f t="shared" si="116"/>
        <v/>
      </c>
      <c r="W632" s="95" t="str">
        <f t="shared" si="117"/>
        <v/>
      </c>
      <c r="X632" s="95" t="str">
        <f t="shared" si="118"/>
        <v/>
      </c>
      <c r="Y632" s="95" t="str">
        <f>IF(T632&lt;&gt;"",SUM($X$10:X632),"")</f>
        <v/>
      </c>
      <c r="Z632" s="95" t="str">
        <f t="shared" si="119"/>
        <v/>
      </c>
    </row>
    <row r="633" spans="1:26">
      <c r="A633" s="3" t="str">
        <f t="shared" si="108"/>
        <v/>
      </c>
      <c r="B633" s="12" t="str">
        <f t="shared" si="109"/>
        <v/>
      </c>
      <c r="C633" s="95" t="str">
        <f t="shared" si="110"/>
        <v/>
      </c>
      <c r="D633" s="95" t="str">
        <f t="shared" si="111"/>
        <v/>
      </c>
      <c r="E633" s="95" t="str">
        <f t="shared" si="112"/>
        <v/>
      </c>
      <c r="F633" s="95" t="str">
        <f>IF(A633&lt;&gt;"",SUM($E$10:E633),"")</f>
        <v/>
      </c>
      <c r="G633" s="95" t="str">
        <f t="shared" si="113"/>
        <v/>
      </c>
      <c r="T633" s="3" t="str">
        <f t="shared" si="114"/>
        <v/>
      </c>
      <c r="U633" s="12" t="str">
        <f t="shared" si="115"/>
        <v/>
      </c>
      <c r="V633" s="95" t="str">
        <f t="shared" si="116"/>
        <v/>
      </c>
      <c r="W633" s="95" t="str">
        <f t="shared" si="117"/>
        <v/>
      </c>
      <c r="X633" s="95" t="str">
        <f t="shared" si="118"/>
        <v/>
      </c>
      <c r="Y633" s="95" t="str">
        <f>IF(T633&lt;&gt;"",SUM($X$10:X633),"")</f>
        <v/>
      </c>
      <c r="Z633" s="95" t="str">
        <f t="shared" si="119"/>
        <v/>
      </c>
    </row>
    <row r="634" spans="1:26">
      <c r="A634" s="3" t="str">
        <f t="shared" si="108"/>
        <v/>
      </c>
      <c r="B634" s="12" t="str">
        <f t="shared" si="109"/>
        <v/>
      </c>
      <c r="C634" s="95" t="str">
        <f t="shared" si="110"/>
        <v/>
      </c>
      <c r="D634" s="95" t="str">
        <f t="shared" si="111"/>
        <v/>
      </c>
      <c r="E634" s="95" t="str">
        <f t="shared" si="112"/>
        <v/>
      </c>
      <c r="F634" s="95" t="str">
        <f>IF(A634&lt;&gt;"",SUM($E$10:E634),"")</f>
        <v/>
      </c>
      <c r="G634" s="95" t="str">
        <f t="shared" si="113"/>
        <v/>
      </c>
      <c r="T634" s="3" t="str">
        <f t="shared" si="114"/>
        <v/>
      </c>
      <c r="U634" s="12" t="str">
        <f t="shared" si="115"/>
        <v/>
      </c>
      <c r="V634" s="95" t="str">
        <f t="shared" si="116"/>
        <v/>
      </c>
      <c r="W634" s="95" t="str">
        <f t="shared" si="117"/>
        <v/>
      </c>
      <c r="X634" s="95" t="str">
        <f t="shared" si="118"/>
        <v/>
      </c>
      <c r="Y634" s="95" t="str">
        <f>IF(T634&lt;&gt;"",SUM($X$10:X634),"")</f>
        <v/>
      </c>
      <c r="Z634" s="95" t="str">
        <f t="shared" si="119"/>
        <v/>
      </c>
    </row>
    <row r="635" spans="1:26">
      <c r="A635" s="3" t="str">
        <f t="shared" si="108"/>
        <v/>
      </c>
      <c r="B635" s="12" t="str">
        <f t="shared" si="109"/>
        <v/>
      </c>
      <c r="C635" s="95" t="str">
        <f t="shared" si="110"/>
        <v/>
      </c>
      <c r="D635" s="95" t="str">
        <f t="shared" si="111"/>
        <v/>
      </c>
      <c r="E635" s="95" t="str">
        <f t="shared" si="112"/>
        <v/>
      </c>
      <c r="F635" s="95" t="str">
        <f>IF(A635&lt;&gt;"",SUM($E$10:E635),"")</f>
        <v/>
      </c>
      <c r="G635" s="95" t="str">
        <f t="shared" si="113"/>
        <v/>
      </c>
      <c r="T635" s="3" t="str">
        <f t="shared" si="114"/>
        <v/>
      </c>
      <c r="U635" s="12" t="str">
        <f t="shared" si="115"/>
        <v/>
      </c>
      <c r="V635" s="95" t="str">
        <f t="shared" si="116"/>
        <v/>
      </c>
      <c r="W635" s="95" t="str">
        <f t="shared" si="117"/>
        <v/>
      </c>
      <c r="X635" s="95" t="str">
        <f t="shared" si="118"/>
        <v/>
      </c>
      <c r="Y635" s="95" t="str">
        <f>IF(T635&lt;&gt;"",SUM($X$10:X635),"")</f>
        <v/>
      </c>
      <c r="Z635" s="95" t="str">
        <f t="shared" si="119"/>
        <v/>
      </c>
    </row>
    <row r="636" spans="1:26">
      <c r="A636" s="3" t="str">
        <f t="shared" si="108"/>
        <v/>
      </c>
      <c r="B636" s="12" t="str">
        <f t="shared" si="109"/>
        <v/>
      </c>
      <c r="C636" s="95" t="str">
        <f t="shared" si="110"/>
        <v/>
      </c>
      <c r="D636" s="95" t="str">
        <f t="shared" si="111"/>
        <v/>
      </c>
      <c r="E636" s="95" t="str">
        <f t="shared" si="112"/>
        <v/>
      </c>
      <c r="F636" s="95" t="str">
        <f>IF(A636&lt;&gt;"",SUM($E$10:E636),"")</f>
        <v/>
      </c>
      <c r="G636" s="95" t="str">
        <f t="shared" si="113"/>
        <v/>
      </c>
      <c r="T636" s="3" t="str">
        <f t="shared" si="114"/>
        <v/>
      </c>
      <c r="U636" s="12" t="str">
        <f t="shared" si="115"/>
        <v/>
      </c>
      <c r="V636" s="95" t="str">
        <f t="shared" si="116"/>
        <v/>
      </c>
      <c r="W636" s="95" t="str">
        <f t="shared" si="117"/>
        <v/>
      </c>
      <c r="X636" s="95" t="str">
        <f t="shared" si="118"/>
        <v/>
      </c>
      <c r="Y636" s="95" t="str">
        <f>IF(T636&lt;&gt;"",SUM($X$10:X636),"")</f>
        <v/>
      </c>
      <c r="Z636" s="95" t="str">
        <f t="shared" si="119"/>
        <v/>
      </c>
    </row>
    <row r="637" spans="1:26">
      <c r="A637" s="3" t="str">
        <f t="shared" si="108"/>
        <v/>
      </c>
      <c r="B637" s="12" t="str">
        <f t="shared" si="109"/>
        <v/>
      </c>
      <c r="C637" s="95" t="str">
        <f t="shared" si="110"/>
        <v/>
      </c>
      <c r="D637" s="95" t="str">
        <f t="shared" si="111"/>
        <v/>
      </c>
      <c r="E637" s="95" t="str">
        <f t="shared" si="112"/>
        <v/>
      </c>
      <c r="F637" s="95" t="str">
        <f>IF(A637&lt;&gt;"",SUM($E$10:E637),"")</f>
        <v/>
      </c>
      <c r="G637" s="95" t="str">
        <f t="shared" si="113"/>
        <v/>
      </c>
      <c r="T637" s="3" t="str">
        <f t="shared" si="114"/>
        <v/>
      </c>
      <c r="U637" s="12" t="str">
        <f t="shared" si="115"/>
        <v/>
      </c>
      <c r="V637" s="95" t="str">
        <f t="shared" si="116"/>
        <v/>
      </c>
      <c r="W637" s="95" t="str">
        <f t="shared" si="117"/>
        <v/>
      </c>
      <c r="X637" s="95" t="str">
        <f t="shared" si="118"/>
        <v/>
      </c>
      <c r="Y637" s="95" t="str">
        <f>IF(T637&lt;&gt;"",SUM($X$10:X637),"")</f>
        <v/>
      </c>
      <c r="Z637" s="95" t="str">
        <f t="shared" si="119"/>
        <v/>
      </c>
    </row>
    <row r="638" spans="1:26">
      <c r="A638" s="3" t="str">
        <f t="shared" si="108"/>
        <v/>
      </c>
      <c r="B638" s="12" t="str">
        <f t="shared" si="109"/>
        <v/>
      </c>
      <c r="C638" s="95" t="str">
        <f t="shared" si="110"/>
        <v/>
      </c>
      <c r="D638" s="95" t="str">
        <f t="shared" si="111"/>
        <v/>
      </c>
      <c r="E638" s="95" t="str">
        <f t="shared" si="112"/>
        <v/>
      </c>
      <c r="F638" s="95" t="str">
        <f>IF(A638&lt;&gt;"",SUM($E$10:E638),"")</f>
        <v/>
      </c>
      <c r="G638" s="95" t="str">
        <f t="shared" si="113"/>
        <v/>
      </c>
      <c r="T638" s="3" t="str">
        <f t="shared" si="114"/>
        <v/>
      </c>
      <c r="U638" s="12" t="str">
        <f t="shared" si="115"/>
        <v/>
      </c>
      <c r="V638" s="95" t="str">
        <f t="shared" si="116"/>
        <v/>
      </c>
      <c r="W638" s="95" t="str">
        <f t="shared" si="117"/>
        <v/>
      </c>
      <c r="X638" s="95" t="str">
        <f t="shared" si="118"/>
        <v/>
      </c>
      <c r="Y638" s="95" t="str">
        <f>IF(T638&lt;&gt;"",SUM($X$10:X638),"")</f>
        <v/>
      </c>
      <c r="Z638" s="95" t="str">
        <f t="shared" si="119"/>
        <v/>
      </c>
    </row>
    <row r="639" spans="1:26">
      <c r="A639" s="3" t="str">
        <f t="shared" si="108"/>
        <v/>
      </c>
      <c r="B639" s="12" t="str">
        <f t="shared" si="109"/>
        <v/>
      </c>
      <c r="C639" s="95" t="str">
        <f t="shared" si="110"/>
        <v/>
      </c>
      <c r="D639" s="95" t="str">
        <f t="shared" si="111"/>
        <v/>
      </c>
      <c r="E639" s="95" t="str">
        <f t="shared" si="112"/>
        <v/>
      </c>
      <c r="F639" s="95" t="str">
        <f>IF(A639&lt;&gt;"",SUM($E$10:E639),"")</f>
        <v/>
      </c>
      <c r="G639" s="95" t="str">
        <f t="shared" si="113"/>
        <v/>
      </c>
      <c r="T639" s="3" t="str">
        <f t="shared" si="114"/>
        <v/>
      </c>
      <c r="U639" s="12" t="str">
        <f t="shared" si="115"/>
        <v/>
      </c>
      <c r="V639" s="95" t="str">
        <f t="shared" si="116"/>
        <v/>
      </c>
      <c r="W639" s="95" t="str">
        <f t="shared" si="117"/>
        <v/>
      </c>
      <c r="X639" s="95" t="str">
        <f t="shared" si="118"/>
        <v/>
      </c>
      <c r="Y639" s="95" t="str">
        <f>IF(T639&lt;&gt;"",SUM($X$10:X639),"")</f>
        <v/>
      </c>
      <c r="Z639" s="95" t="str">
        <f t="shared" si="119"/>
        <v/>
      </c>
    </row>
    <row r="640" spans="1:26">
      <c r="A640" s="3" t="str">
        <f t="shared" si="108"/>
        <v/>
      </c>
      <c r="B640" s="12" t="str">
        <f t="shared" si="109"/>
        <v/>
      </c>
      <c r="C640" s="95" t="str">
        <f t="shared" si="110"/>
        <v/>
      </c>
      <c r="D640" s="95" t="str">
        <f t="shared" si="111"/>
        <v/>
      </c>
      <c r="E640" s="95" t="str">
        <f t="shared" si="112"/>
        <v/>
      </c>
      <c r="F640" s="95" t="str">
        <f>IF(A640&lt;&gt;"",SUM($E$10:E640),"")</f>
        <v/>
      </c>
      <c r="G640" s="95" t="str">
        <f t="shared" si="113"/>
        <v/>
      </c>
      <c r="T640" s="3" t="str">
        <f t="shared" si="114"/>
        <v/>
      </c>
      <c r="U640" s="12" t="str">
        <f t="shared" si="115"/>
        <v/>
      </c>
      <c r="V640" s="95" t="str">
        <f t="shared" si="116"/>
        <v/>
      </c>
      <c r="W640" s="95" t="str">
        <f t="shared" si="117"/>
        <v/>
      </c>
      <c r="X640" s="95" t="str">
        <f t="shared" si="118"/>
        <v/>
      </c>
      <c r="Y640" s="95" t="str">
        <f>IF(T640&lt;&gt;"",SUM($X$10:X640),"")</f>
        <v/>
      </c>
      <c r="Z640" s="95" t="str">
        <f t="shared" si="119"/>
        <v/>
      </c>
    </row>
    <row r="641" spans="1:26">
      <c r="A641" s="3" t="str">
        <f t="shared" si="108"/>
        <v/>
      </c>
      <c r="B641" s="12" t="str">
        <f t="shared" si="109"/>
        <v/>
      </c>
      <c r="C641" s="95" t="str">
        <f t="shared" si="110"/>
        <v/>
      </c>
      <c r="D641" s="95" t="str">
        <f t="shared" si="111"/>
        <v/>
      </c>
      <c r="E641" s="95" t="str">
        <f t="shared" si="112"/>
        <v/>
      </c>
      <c r="F641" s="95" t="str">
        <f>IF(A641&lt;&gt;"",SUM($E$10:E641),"")</f>
        <v/>
      </c>
      <c r="G641" s="95" t="str">
        <f t="shared" si="113"/>
        <v/>
      </c>
      <c r="T641" s="3" t="str">
        <f t="shared" si="114"/>
        <v/>
      </c>
      <c r="U641" s="12" t="str">
        <f t="shared" si="115"/>
        <v/>
      </c>
      <c r="V641" s="95" t="str">
        <f t="shared" si="116"/>
        <v/>
      </c>
      <c r="W641" s="95" t="str">
        <f t="shared" si="117"/>
        <v/>
      </c>
      <c r="X641" s="95" t="str">
        <f t="shared" si="118"/>
        <v/>
      </c>
      <c r="Y641" s="95" t="str">
        <f>IF(T641&lt;&gt;"",SUM($X$10:X641),"")</f>
        <v/>
      </c>
      <c r="Z641" s="95" t="str">
        <f t="shared" si="119"/>
        <v/>
      </c>
    </row>
    <row r="642" spans="1:26">
      <c r="A642" s="3" t="str">
        <f t="shared" si="108"/>
        <v/>
      </c>
      <c r="B642" s="12" t="str">
        <f t="shared" si="109"/>
        <v/>
      </c>
      <c r="C642" s="95" t="str">
        <f t="shared" si="110"/>
        <v/>
      </c>
      <c r="D642" s="95" t="str">
        <f t="shared" si="111"/>
        <v/>
      </c>
      <c r="E642" s="95" t="str">
        <f t="shared" si="112"/>
        <v/>
      </c>
      <c r="F642" s="95" t="str">
        <f>IF(A642&lt;&gt;"",SUM($E$10:E642),"")</f>
        <v/>
      </c>
      <c r="G642" s="95" t="str">
        <f t="shared" si="113"/>
        <v/>
      </c>
      <c r="T642" s="3" t="str">
        <f t="shared" si="114"/>
        <v/>
      </c>
      <c r="U642" s="12" t="str">
        <f t="shared" si="115"/>
        <v/>
      </c>
      <c r="V642" s="95" t="str">
        <f t="shared" si="116"/>
        <v/>
      </c>
      <c r="W642" s="95" t="str">
        <f t="shared" si="117"/>
        <v/>
      </c>
      <c r="X642" s="95" t="str">
        <f t="shared" si="118"/>
        <v/>
      </c>
      <c r="Y642" s="95" t="str">
        <f>IF(T642&lt;&gt;"",SUM($X$10:X642),"")</f>
        <v/>
      </c>
      <c r="Z642" s="95" t="str">
        <f t="shared" si="119"/>
        <v/>
      </c>
    </row>
    <row r="643" spans="1:26">
      <c r="A643" s="3" t="str">
        <f t="shared" si="108"/>
        <v/>
      </c>
      <c r="B643" s="12" t="str">
        <f t="shared" si="109"/>
        <v/>
      </c>
      <c r="C643" s="95" t="str">
        <f t="shared" si="110"/>
        <v/>
      </c>
      <c r="D643" s="95" t="str">
        <f t="shared" si="111"/>
        <v/>
      </c>
      <c r="E643" s="95" t="str">
        <f t="shared" si="112"/>
        <v/>
      </c>
      <c r="F643" s="95" t="str">
        <f>IF(A643&lt;&gt;"",SUM($E$10:E643),"")</f>
        <v/>
      </c>
      <c r="G643" s="95" t="str">
        <f t="shared" si="113"/>
        <v/>
      </c>
      <c r="T643" s="3" t="str">
        <f t="shared" si="114"/>
        <v/>
      </c>
      <c r="U643" s="12" t="str">
        <f t="shared" si="115"/>
        <v/>
      </c>
      <c r="V643" s="95" t="str">
        <f t="shared" si="116"/>
        <v/>
      </c>
      <c r="W643" s="95" t="str">
        <f t="shared" si="117"/>
        <v/>
      </c>
      <c r="X643" s="95" t="str">
        <f t="shared" si="118"/>
        <v/>
      </c>
      <c r="Y643" s="95" t="str">
        <f>IF(T643&lt;&gt;"",SUM($X$10:X643),"")</f>
        <v/>
      </c>
      <c r="Z643" s="95" t="str">
        <f t="shared" si="119"/>
        <v/>
      </c>
    </row>
    <row r="644" spans="1:26">
      <c r="A644" s="3" t="str">
        <f t="shared" si="108"/>
        <v/>
      </c>
      <c r="B644" s="12" t="str">
        <f t="shared" si="109"/>
        <v/>
      </c>
      <c r="C644" s="95" t="str">
        <f t="shared" si="110"/>
        <v/>
      </c>
      <c r="D644" s="95" t="str">
        <f t="shared" si="111"/>
        <v/>
      </c>
      <c r="E644" s="95" t="str">
        <f t="shared" si="112"/>
        <v/>
      </c>
      <c r="F644" s="95" t="str">
        <f>IF(A644&lt;&gt;"",SUM($E$10:E644),"")</f>
        <v/>
      </c>
      <c r="G644" s="95" t="str">
        <f t="shared" si="113"/>
        <v/>
      </c>
      <c r="T644" s="3" t="str">
        <f t="shared" si="114"/>
        <v/>
      </c>
      <c r="U644" s="12" t="str">
        <f t="shared" si="115"/>
        <v/>
      </c>
      <c r="V644" s="95" t="str">
        <f t="shared" si="116"/>
        <v/>
      </c>
      <c r="W644" s="95" t="str">
        <f t="shared" si="117"/>
        <v/>
      </c>
      <c r="X644" s="95" t="str">
        <f t="shared" si="118"/>
        <v/>
      </c>
      <c r="Y644" s="95" t="str">
        <f>IF(T644&lt;&gt;"",SUM($X$10:X644),"")</f>
        <v/>
      </c>
      <c r="Z644" s="95" t="str">
        <f t="shared" si="119"/>
        <v/>
      </c>
    </row>
    <row r="645" spans="1:26">
      <c r="A645" s="3" t="str">
        <f t="shared" si="108"/>
        <v/>
      </c>
      <c r="B645" s="12" t="str">
        <f t="shared" si="109"/>
        <v/>
      </c>
      <c r="C645" s="95" t="str">
        <f t="shared" si="110"/>
        <v/>
      </c>
      <c r="D645" s="95" t="str">
        <f t="shared" si="111"/>
        <v/>
      </c>
      <c r="E645" s="95" t="str">
        <f t="shared" si="112"/>
        <v/>
      </c>
      <c r="F645" s="95" t="str">
        <f>IF(A645&lt;&gt;"",SUM($E$10:E645),"")</f>
        <v/>
      </c>
      <c r="G645" s="95" t="str">
        <f t="shared" si="113"/>
        <v/>
      </c>
      <c r="T645" s="3" t="str">
        <f t="shared" si="114"/>
        <v/>
      </c>
      <c r="U645" s="12" t="str">
        <f t="shared" si="115"/>
        <v/>
      </c>
      <c r="V645" s="95" t="str">
        <f t="shared" si="116"/>
        <v/>
      </c>
      <c r="W645" s="95" t="str">
        <f t="shared" si="117"/>
        <v/>
      </c>
      <c r="X645" s="95" t="str">
        <f t="shared" si="118"/>
        <v/>
      </c>
      <c r="Y645" s="95" t="str">
        <f>IF(T645&lt;&gt;"",SUM($X$10:X645),"")</f>
        <v/>
      </c>
      <c r="Z645" s="95" t="str">
        <f t="shared" si="119"/>
        <v/>
      </c>
    </row>
    <row r="646" spans="1:26">
      <c r="A646" s="3" t="str">
        <f t="shared" si="108"/>
        <v/>
      </c>
      <c r="B646" s="12" t="str">
        <f t="shared" si="109"/>
        <v/>
      </c>
      <c r="C646" s="95" t="str">
        <f t="shared" si="110"/>
        <v/>
      </c>
      <c r="D646" s="95" t="str">
        <f t="shared" si="111"/>
        <v/>
      </c>
      <c r="E646" s="95" t="str">
        <f t="shared" si="112"/>
        <v/>
      </c>
      <c r="F646" s="95" t="str">
        <f>IF(A646&lt;&gt;"",SUM($E$10:E646),"")</f>
        <v/>
      </c>
      <c r="G646" s="95" t="str">
        <f t="shared" si="113"/>
        <v/>
      </c>
      <c r="T646" s="3" t="str">
        <f t="shared" si="114"/>
        <v/>
      </c>
      <c r="U646" s="12" t="str">
        <f t="shared" si="115"/>
        <v/>
      </c>
      <c r="V646" s="95" t="str">
        <f t="shared" si="116"/>
        <v/>
      </c>
      <c r="W646" s="95" t="str">
        <f t="shared" si="117"/>
        <v/>
      </c>
      <c r="X646" s="95" t="str">
        <f t="shared" si="118"/>
        <v/>
      </c>
      <c r="Y646" s="95" t="str">
        <f>IF(T646&lt;&gt;"",SUM($X$10:X646),"")</f>
        <v/>
      </c>
      <c r="Z646" s="95" t="str">
        <f t="shared" si="119"/>
        <v/>
      </c>
    </row>
    <row r="647" spans="1:26">
      <c r="A647" s="3" t="str">
        <f t="shared" si="108"/>
        <v/>
      </c>
      <c r="B647" s="12" t="str">
        <f t="shared" si="109"/>
        <v/>
      </c>
      <c r="C647" s="95" t="str">
        <f t="shared" si="110"/>
        <v/>
      </c>
      <c r="D647" s="95" t="str">
        <f t="shared" si="111"/>
        <v/>
      </c>
      <c r="E647" s="95" t="str">
        <f t="shared" si="112"/>
        <v/>
      </c>
      <c r="F647" s="95" t="str">
        <f>IF(A647&lt;&gt;"",SUM($E$10:E647),"")</f>
        <v/>
      </c>
      <c r="G647" s="95" t="str">
        <f t="shared" si="113"/>
        <v/>
      </c>
      <c r="T647" s="3" t="str">
        <f t="shared" si="114"/>
        <v/>
      </c>
      <c r="U647" s="12" t="str">
        <f t="shared" si="115"/>
        <v/>
      </c>
      <c r="V647" s="95" t="str">
        <f t="shared" si="116"/>
        <v/>
      </c>
      <c r="W647" s="95" t="str">
        <f t="shared" si="117"/>
        <v/>
      </c>
      <c r="X647" s="95" t="str">
        <f t="shared" si="118"/>
        <v/>
      </c>
      <c r="Y647" s="95" t="str">
        <f>IF(T647&lt;&gt;"",SUM($X$10:X647),"")</f>
        <v/>
      </c>
      <c r="Z647" s="95" t="str">
        <f t="shared" si="119"/>
        <v/>
      </c>
    </row>
    <row r="648" spans="1:26">
      <c r="A648" s="3" t="str">
        <f t="shared" si="108"/>
        <v/>
      </c>
      <c r="B648" s="12" t="str">
        <f t="shared" si="109"/>
        <v/>
      </c>
      <c r="C648" s="95" t="str">
        <f t="shared" si="110"/>
        <v/>
      </c>
      <c r="D648" s="95" t="str">
        <f t="shared" si="111"/>
        <v/>
      </c>
      <c r="E648" s="95" t="str">
        <f t="shared" si="112"/>
        <v/>
      </c>
      <c r="F648" s="95" t="str">
        <f>IF(A648&lt;&gt;"",SUM($E$10:E648),"")</f>
        <v/>
      </c>
      <c r="G648" s="95" t="str">
        <f t="shared" si="113"/>
        <v/>
      </c>
      <c r="T648" s="3" t="str">
        <f t="shared" si="114"/>
        <v/>
      </c>
      <c r="U648" s="12" t="str">
        <f t="shared" si="115"/>
        <v/>
      </c>
      <c r="V648" s="95" t="str">
        <f t="shared" si="116"/>
        <v/>
      </c>
      <c r="W648" s="95" t="str">
        <f t="shared" si="117"/>
        <v/>
      </c>
      <c r="X648" s="95" t="str">
        <f t="shared" si="118"/>
        <v/>
      </c>
      <c r="Y648" s="95" t="str">
        <f>IF(T648&lt;&gt;"",SUM($X$10:X648),"")</f>
        <v/>
      </c>
      <c r="Z648" s="95" t="str">
        <f t="shared" si="119"/>
        <v/>
      </c>
    </row>
    <row r="649" spans="1:26">
      <c r="A649" s="3" t="str">
        <f t="shared" si="108"/>
        <v/>
      </c>
      <c r="B649" s="12" t="str">
        <f t="shared" si="109"/>
        <v/>
      </c>
      <c r="C649" s="95" t="str">
        <f t="shared" si="110"/>
        <v/>
      </c>
      <c r="D649" s="95" t="str">
        <f t="shared" si="111"/>
        <v/>
      </c>
      <c r="E649" s="95" t="str">
        <f t="shared" si="112"/>
        <v/>
      </c>
      <c r="F649" s="95" t="str">
        <f>IF(A649&lt;&gt;"",SUM($E$10:E649),"")</f>
        <v/>
      </c>
      <c r="G649" s="95" t="str">
        <f t="shared" si="113"/>
        <v/>
      </c>
      <c r="T649" s="3" t="str">
        <f t="shared" si="114"/>
        <v/>
      </c>
      <c r="U649" s="12" t="str">
        <f t="shared" si="115"/>
        <v/>
      </c>
      <c r="V649" s="95" t="str">
        <f t="shared" si="116"/>
        <v/>
      </c>
      <c r="W649" s="95" t="str">
        <f t="shared" si="117"/>
        <v/>
      </c>
      <c r="X649" s="95" t="str">
        <f t="shared" si="118"/>
        <v/>
      </c>
      <c r="Y649" s="95" t="str">
        <f>IF(T649&lt;&gt;"",SUM($X$10:X649),"")</f>
        <v/>
      </c>
      <c r="Z649" s="95" t="str">
        <f t="shared" si="119"/>
        <v/>
      </c>
    </row>
    <row r="650" spans="1:26">
      <c r="A650" s="3" t="str">
        <f t="shared" si="108"/>
        <v/>
      </c>
      <c r="B650" s="12" t="str">
        <f t="shared" si="109"/>
        <v/>
      </c>
      <c r="C650" s="95" t="str">
        <f t="shared" si="110"/>
        <v/>
      </c>
      <c r="D650" s="95" t="str">
        <f t="shared" si="111"/>
        <v/>
      </c>
      <c r="E650" s="95" t="str">
        <f t="shared" si="112"/>
        <v/>
      </c>
      <c r="F650" s="95" t="str">
        <f>IF(A650&lt;&gt;"",SUM($E$10:E650),"")</f>
        <v/>
      </c>
      <c r="G650" s="95" t="str">
        <f t="shared" si="113"/>
        <v/>
      </c>
      <c r="T650" s="3" t="str">
        <f t="shared" si="114"/>
        <v/>
      </c>
      <c r="U650" s="12" t="str">
        <f t="shared" si="115"/>
        <v/>
      </c>
      <c r="V650" s="95" t="str">
        <f t="shared" si="116"/>
        <v/>
      </c>
      <c r="W650" s="95" t="str">
        <f t="shared" si="117"/>
        <v/>
      </c>
      <c r="X650" s="95" t="str">
        <f t="shared" si="118"/>
        <v/>
      </c>
      <c r="Y650" s="95" t="str">
        <f>IF(T650&lt;&gt;"",SUM($X$10:X650),"")</f>
        <v/>
      </c>
      <c r="Z650" s="95" t="str">
        <f t="shared" si="119"/>
        <v/>
      </c>
    </row>
    <row r="651" spans="1:26">
      <c r="A651" s="3" t="str">
        <f t="shared" si="108"/>
        <v/>
      </c>
      <c r="B651" s="12" t="str">
        <f t="shared" si="109"/>
        <v/>
      </c>
      <c r="C651" s="95" t="str">
        <f t="shared" si="110"/>
        <v/>
      </c>
      <c r="D651" s="95" t="str">
        <f t="shared" si="111"/>
        <v/>
      </c>
      <c r="E651" s="95" t="str">
        <f t="shared" si="112"/>
        <v/>
      </c>
      <c r="F651" s="95" t="str">
        <f>IF(A651&lt;&gt;"",SUM($E$10:E651),"")</f>
        <v/>
      </c>
      <c r="G651" s="95" t="str">
        <f t="shared" si="113"/>
        <v/>
      </c>
      <c r="T651" s="3" t="str">
        <f t="shared" si="114"/>
        <v/>
      </c>
      <c r="U651" s="12" t="str">
        <f t="shared" si="115"/>
        <v/>
      </c>
      <c r="V651" s="95" t="str">
        <f t="shared" si="116"/>
        <v/>
      </c>
      <c r="W651" s="95" t="str">
        <f t="shared" si="117"/>
        <v/>
      </c>
      <c r="X651" s="95" t="str">
        <f t="shared" si="118"/>
        <v/>
      </c>
      <c r="Y651" s="95" t="str">
        <f>IF(T651&lt;&gt;"",SUM($X$10:X651),"")</f>
        <v/>
      </c>
      <c r="Z651" s="95" t="str">
        <f t="shared" si="119"/>
        <v/>
      </c>
    </row>
    <row r="652" spans="1:26">
      <c r="A652" s="3" t="str">
        <f t="shared" ref="A652:A715" si="120">IF(A651&lt;$G$4,A651+1,"")</f>
        <v/>
      </c>
      <c r="B652" s="12" t="str">
        <f t="shared" ref="B652:B715" si="121">IF(A652&lt;&gt;"",EDATE($C$7,A652*12/$G$3),"")</f>
        <v/>
      </c>
      <c r="C652" s="95" t="str">
        <f t="shared" ref="C652:C715" si="122">IF(A652&lt;&gt;"",D652+E652,"")</f>
        <v/>
      </c>
      <c r="D652" s="95" t="str">
        <f t="shared" ref="D652:D715" si="123">IF(A652&lt;&gt;"",G651*$G$5,"")</f>
        <v/>
      </c>
      <c r="E652" s="95" t="str">
        <f t="shared" ref="E652:E715" si="124">IF(A652&lt;&gt;"",$G$6,"")</f>
        <v/>
      </c>
      <c r="F652" s="95" t="str">
        <f>IF(A652&lt;&gt;"",SUM($E$10:E652),"")</f>
        <v/>
      </c>
      <c r="G652" s="95" t="str">
        <f t="shared" ref="G652:G715" si="125">IF(A652&lt;&gt;"",G651-E652,"")</f>
        <v/>
      </c>
      <c r="T652" s="3" t="str">
        <f t="shared" ref="T652:T715" si="126">IF(T651&lt;$G$4,T651+1,"")</f>
        <v/>
      </c>
      <c r="U652" s="12" t="str">
        <f t="shared" ref="U652:U715" si="127">IF(T652&lt;&gt;"",EDATE($C$7,T652*12/$G$3),"")</f>
        <v/>
      </c>
      <c r="V652" s="95" t="str">
        <f t="shared" ref="V652:V715" si="128">IF(T652&lt;&gt;"",C652,"")</f>
        <v/>
      </c>
      <c r="W652" s="95" t="str">
        <f t="shared" ref="W652:W715" si="129">IF(T652&lt;&gt;"",Z651*$Z$5,"")</f>
        <v/>
      </c>
      <c r="X652" s="95" t="str">
        <f t="shared" ref="X652:X715" si="130">IF(T652&lt;&gt;"",V652-W652,"")</f>
        <v/>
      </c>
      <c r="Y652" s="95" t="str">
        <f>IF(T652&lt;&gt;"",SUM($X$10:X652),"")</f>
        <v/>
      </c>
      <c r="Z652" s="95" t="str">
        <f t="shared" ref="Z652:Z715" si="131">IF(T652&lt;&gt;"",Z651-X652,"")</f>
        <v/>
      </c>
    </row>
    <row r="653" spans="1:26">
      <c r="A653" s="3" t="str">
        <f t="shared" si="120"/>
        <v/>
      </c>
      <c r="B653" s="12" t="str">
        <f t="shared" si="121"/>
        <v/>
      </c>
      <c r="C653" s="95" t="str">
        <f t="shared" si="122"/>
        <v/>
      </c>
      <c r="D653" s="95" t="str">
        <f t="shared" si="123"/>
        <v/>
      </c>
      <c r="E653" s="95" t="str">
        <f t="shared" si="124"/>
        <v/>
      </c>
      <c r="F653" s="95" t="str">
        <f>IF(A653&lt;&gt;"",SUM($E$10:E653),"")</f>
        <v/>
      </c>
      <c r="G653" s="95" t="str">
        <f t="shared" si="125"/>
        <v/>
      </c>
      <c r="T653" s="3" t="str">
        <f t="shared" si="126"/>
        <v/>
      </c>
      <c r="U653" s="12" t="str">
        <f t="shared" si="127"/>
        <v/>
      </c>
      <c r="V653" s="95" t="str">
        <f t="shared" si="128"/>
        <v/>
      </c>
      <c r="W653" s="95" t="str">
        <f t="shared" si="129"/>
        <v/>
      </c>
      <c r="X653" s="95" t="str">
        <f t="shared" si="130"/>
        <v/>
      </c>
      <c r="Y653" s="95" t="str">
        <f>IF(T653&lt;&gt;"",SUM($X$10:X653),"")</f>
        <v/>
      </c>
      <c r="Z653" s="95" t="str">
        <f t="shared" si="131"/>
        <v/>
      </c>
    </row>
    <row r="654" spans="1:26">
      <c r="A654" s="3" t="str">
        <f t="shared" si="120"/>
        <v/>
      </c>
      <c r="B654" s="12" t="str">
        <f t="shared" si="121"/>
        <v/>
      </c>
      <c r="C654" s="95" t="str">
        <f t="shared" si="122"/>
        <v/>
      </c>
      <c r="D654" s="95" t="str">
        <f t="shared" si="123"/>
        <v/>
      </c>
      <c r="E654" s="95" t="str">
        <f t="shared" si="124"/>
        <v/>
      </c>
      <c r="F654" s="95" t="str">
        <f>IF(A654&lt;&gt;"",SUM($E$10:E654),"")</f>
        <v/>
      </c>
      <c r="G654" s="95" t="str">
        <f t="shared" si="125"/>
        <v/>
      </c>
      <c r="T654" s="3" t="str">
        <f t="shared" si="126"/>
        <v/>
      </c>
      <c r="U654" s="12" t="str">
        <f t="shared" si="127"/>
        <v/>
      </c>
      <c r="V654" s="95" t="str">
        <f t="shared" si="128"/>
        <v/>
      </c>
      <c r="W654" s="95" t="str">
        <f t="shared" si="129"/>
        <v/>
      </c>
      <c r="X654" s="95" t="str">
        <f t="shared" si="130"/>
        <v/>
      </c>
      <c r="Y654" s="95" t="str">
        <f>IF(T654&lt;&gt;"",SUM($X$10:X654),"")</f>
        <v/>
      </c>
      <c r="Z654" s="95" t="str">
        <f t="shared" si="131"/>
        <v/>
      </c>
    </row>
    <row r="655" spans="1:26">
      <c r="A655" s="3" t="str">
        <f t="shared" si="120"/>
        <v/>
      </c>
      <c r="B655" s="12" t="str">
        <f t="shared" si="121"/>
        <v/>
      </c>
      <c r="C655" s="95" t="str">
        <f t="shared" si="122"/>
        <v/>
      </c>
      <c r="D655" s="95" t="str">
        <f t="shared" si="123"/>
        <v/>
      </c>
      <c r="E655" s="95" t="str">
        <f t="shared" si="124"/>
        <v/>
      </c>
      <c r="F655" s="95" t="str">
        <f>IF(A655&lt;&gt;"",SUM($E$10:E655),"")</f>
        <v/>
      </c>
      <c r="G655" s="95" t="str">
        <f t="shared" si="125"/>
        <v/>
      </c>
      <c r="T655" s="3" t="str">
        <f t="shared" si="126"/>
        <v/>
      </c>
      <c r="U655" s="12" t="str">
        <f t="shared" si="127"/>
        <v/>
      </c>
      <c r="V655" s="95" t="str">
        <f t="shared" si="128"/>
        <v/>
      </c>
      <c r="W655" s="95" t="str">
        <f t="shared" si="129"/>
        <v/>
      </c>
      <c r="X655" s="95" t="str">
        <f t="shared" si="130"/>
        <v/>
      </c>
      <c r="Y655" s="95" t="str">
        <f>IF(T655&lt;&gt;"",SUM($X$10:X655),"")</f>
        <v/>
      </c>
      <c r="Z655" s="95" t="str">
        <f t="shared" si="131"/>
        <v/>
      </c>
    </row>
    <row r="656" spans="1:26">
      <c r="A656" s="3" t="str">
        <f t="shared" si="120"/>
        <v/>
      </c>
      <c r="B656" s="12" t="str">
        <f t="shared" si="121"/>
        <v/>
      </c>
      <c r="C656" s="95" t="str">
        <f t="shared" si="122"/>
        <v/>
      </c>
      <c r="D656" s="95" t="str">
        <f t="shared" si="123"/>
        <v/>
      </c>
      <c r="E656" s="95" t="str">
        <f t="shared" si="124"/>
        <v/>
      </c>
      <c r="F656" s="95" t="str">
        <f>IF(A656&lt;&gt;"",SUM($E$10:E656),"")</f>
        <v/>
      </c>
      <c r="G656" s="95" t="str">
        <f t="shared" si="125"/>
        <v/>
      </c>
      <c r="T656" s="3" t="str">
        <f t="shared" si="126"/>
        <v/>
      </c>
      <c r="U656" s="12" t="str">
        <f t="shared" si="127"/>
        <v/>
      </c>
      <c r="V656" s="95" t="str">
        <f t="shared" si="128"/>
        <v/>
      </c>
      <c r="W656" s="95" t="str">
        <f t="shared" si="129"/>
        <v/>
      </c>
      <c r="X656" s="95" t="str">
        <f t="shared" si="130"/>
        <v/>
      </c>
      <c r="Y656" s="95" t="str">
        <f>IF(T656&lt;&gt;"",SUM($X$10:X656),"")</f>
        <v/>
      </c>
      <c r="Z656" s="95" t="str">
        <f t="shared" si="131"/>
        <v/>
      </c>
    </row>
    <row r="657" spans="1:26">
      <c r="A657" s="3" t="str">
        <f t="shared" si="120"/>
        <v/>
      </c>
      <c r="B657" s="12" t="str">
        <f t="shared" si="121"/>
        <v/>
      </c>
      <c r="C657" s="95" t="str">
        <f t="shared" si="122"/>
        <v/>
      </c>
      <c r="D657" s="95" t="str">
        <f t="shared" si="123"/>
        <v/>
      </c>
      <c r="E657" s="95" t="str">
        <f t="shared" si="124"/>
        <v/>
      </c>
      <c r="F657" s="95" t="str">
        <f>IF(A657&lt;&gt;"",SUM($E$10:E657),"")</f>
        <v/>
      </c>
      <c r="G657" s="95" t="str">
        <f t="shared" si="125"/>
        <v/>
      </c>
      <c r="T657" s="3" t="str">
        <f t="shared" si="126"/>
        <v/>
      </c>
      <c r="U657" s="12" t="str">
        <f t="shared" si="127"/>
        <v/>
      </c>
      <c r="V657" s="95" t="str">
        <f t="shared" si="128"/>
        <v/>
      </c>
      <c r="W657" s="95" t="str">
        <f t="shared" si="129"/>
        <v/>
      </c>
      <c r="X657" s="95" t="str">
        <f t="shared" si="130"/>
        <v/>
      </c>
      <c r="Y657" s="95" t="str">
        <f>IF(T657&lt;&gt;"",SUM($X$10:X657),"")</f>
        <v/>
      </c>
      <c r="Z657" s="95" t="str">
        <f t="shared" si="131"/>
        <v/>
      </c>
    </row>
    <row r="658" spans="1:26">
      <c r="A658" s="3" t="str">
        <f t="shared" si="120"/>
        <v/>
      </c>
      <c r="B658" s="12" t="str">
        <f t="shared" si="121"/>
        <v/>
      </c>
      <c r="C658" s="95" t="str">
        <f t="shared" si="122"/>
        <v/>
      </c>
      <c r="D658" s="95" t="str">
        <f t="shared" si="123"/>
        <v/>
      </c>
      <c r="E658" s="95" t="str">
        <f t="shared" si="124"/>
        <v/>
      </c>
      <c r="F658" s="95" t="str">
        <f>IF(A658&lt;&gt;"",SUM($E$10:E658),"")</f>
        <v/>
      </c>
      <c r="G658" s="95" t="str">
        <f t="shared" si="125"/>
        <v/>
      </c>
      <c r="T658" s="3" t="str">
        <f t="shared" si="126"/>
        <v/>
      </c>
      <c r="U658" s="12" t="str">
        <f t="shared" si="127"/>
        <v/>
      </c>
      <c r="V658" s="95" t="str">
        <f t="shared" si="128"/>
        <v/>
      </c>
      <c r="W658" s="95" t="str">
        <f t="shared" si="129"/>
        <v/>
      </c>
      <c r="X658" s="95" t="str">
        <f t="shared" si="130"/>
        <v/>
      </c>
      <c r="Y658" s="95" t="str">
        <f>IF(T658&lt;&gt;"",SUM($X$10:X658),"")</f>
        <v/>
      </c>
      <c r="Z658" s="95" t="str">
        <f t="shared" si="131"/>
        <v/>
      </c>
    </row>
    <row r="659" spans="1:26">
      <c r="A659" s="3" t="str">
        <f t="shared" si="120"/>
        <v/>
      </c>
      <c r="B659" s="12" t="str">
        <f t="shared" si="121"/>
        <v/>
      </c>
      <c r="C659" s="95" t="str">
        <f t="shared" si="122"/>
        <v/>
      </c>
      <c r="D659" s="95" t="str">
        <f t="shared" si="123"/>
        <v/>
      </c>
      <c r="E659" s="95" t="str">
        <f t="shared" si="124"/>
        <v/>
      </c>
      <c r="F659" s="95" t="str">
        <f>IF(A659&lt;&gt;"",SUM($E$10:E659),"")</f>
        <v/>
      </c>
      <c r="G659" s="95" t="str">
        <f t="shared" si="125"/>
        <v/>
      </c>
      <c r="T659" s="3" t="str">
        <f t="shared" si="126"/>
        <v/>
      </c>
      <c r="U659" s="12" t="str">
        <f t="shared" si="127"/>
        <v/>
      </c>
      <c r="V659" s="95" t="str">
        <f t="shared" si="128"/>
        <v/>
      </c>
      <c r="W659" s="95" t="str">
        <f t="shared" si="129"/>
        <v/>
      </c>
      <c r="X659" s="95" t="str">
        <f t="shared" si="130"/>
        <v/>
      </c>
      <c r="Y659" s="95" t="str">
        <f>IF(T659&lt;&gt;"",SUM($X$10:X659),"")</f>
        <v/>
      </c>
      <c r="Z659" s="95" t="str">
        <f t="shared" si="131"/>
        <v/>
      </c>
    </row>
    <row r="660" spans="1:26">
      <c r="A660" s="3" t="str">
        <f t="shared" si="120"/>
        <v/>
      </c>
      <c r="B660" s="12" t="str">
        <f t="shared" si="121"/>
        <v/>
      </c>
      <c r="C660" s="95" t="str">
        <f t="shared" si="122"/>
        <v/>
      </c>
      <c r="D660" s="95" t="str">
        <f t="shared" si="123"/>
        <v/>
      </c>
      <c r="E660" s="95" t="str">
        <f t="shared" si="124"/>
        <v/>
      </c>
      <c r="F660" s="95" t="str">
        <f>IF(A660&lt;&gt;"",SUM($E$10:E660),"")</f>
        <v/>
      </c>
      <c r="G660" s="95" t="str">
        <f t="shared" si="125"/>
        <v/>
      </c>
      <c r="T660" s="3" t="str">
        <f t="shared" si="126"/>
        <v/>
      </c>
      <c r="U660" s="12" t="str">
        <f t="shared" si="127"/>
        <v/>
      </c>
      <c r="V660" s="95" t="str">
        <f t="shared" si="128"/>
        <v/>
      </c>
      <c r="W660" s="95" t="str">
        <f t="shared" si="129"/>
        <v/>
      </c>
      <c r="X660" s="95" t="str">
        <f t="shared" si="130"/>
        <v/>
      </c>
      <c r="Y660" s="95" t="str">
        <f>IF(T660&lt;&gt;"",SUM($X$10:X660),"")</f>
        <v/>
      </c>
      <c r="Z660" s="95" t="str">
        <f t="shared" si="131"/>
        <v/>
      </c>
    </row>
    <row r="661" spans="1:26">
      <c r="A661" s="3" t="str">
        <f t="shared" si="120"/>
        <v/>
      </c>
      <c r="B661" s="12" t="str">
        <f t="shared" si="121"/>
        <v/>
      </c>
      <c r="C661" s="95" t="str">
        <f t="shared" si="122"/>
        <v/>
      </c>
      <c r="D661" s="95" t="str">
        <f t="shared" si="123"/>
        <v/>
      </c>
      <c r="E661" s="95" t="str">
        <f t="shared" si="124"/>
        <v/>
      </c>
      <c r="F661" s="95" t="str">
        <f>IF(A661&lt;&gt;"",SUM($E$10:E661),"")</f>
        <v/>
      </c>
      <c r="G661" s="95" t="str">
        <f t="shared" si="125"/>
        <v/>
      </c>
      <c r="T661" s="3" t="str">
        <f t="shared" si="126"/>
        <v/>
      </c>
      <c r="U661" s="12" t="str">
        <f t="shared" si="127"/>
        <v/>
      </c>
      <c r="V661" s="95" t="str">
        <f t="shared" si="128"/>
        <v/>
      </c>
      <c r="W661" s="95" t="str">
        <f t="shared" si="129"/>
        <v/>
      </c>
      <c r="X661" s="95" t="str">
        <f t="shared" si="130"/>
        <v/>
      </c>
      <c r="Y661" s="95" t="str">
        <f>IF(T661&lt;&gt;"",SUM($X$10:X661),"")</f>
        <v/>
      </c>
      <c r="Z661" s="95" t="str">
        <f t="shared" si="131"/>
        <v/>
      </c>
    </row>
    <row r="662" spans="1:26">
      <c r="A662" s="3" t="str">
        <f t="shared" si="120"/>
        <v/>
      </c>
      <c r="B662" s="12" t="str">
        <f t="shared" si="121"/>
        <v/>
      </c>
      <c r="C662" s="95" t="str">
        <f t="shared" si="122"/>
        <v/>
      </c>
      <c r="D662" s="95" t="str">
        <f t="shared" si="123"/>
        <v/>
      </c>
      <c r="E662" s="95" t="str">
        <f t="shared" si="124"/>
        <v/>
      </c>
      <c r="F662" s="95" t="str">
        <f>IF(A662&lt;&gt;"",SUM($E$10:E662),"")</f>
        <v/>
      </c>
      <c r="G662" s="95" t="str">
        <f t="shared" si="125"/>
        <v/>
      </c>
      <c r="T662" s="3" t="str">
        <f t="shared" si="126"/>
        <v/>
      </c>
      <c r="U662" s="12" t="str">
        <f t="shared" si="127"/>
        <v/>
      </c>
      <c r="V662" s="95" t="str">
        <f t="shared" si="128"/>
        <v/>
      </c>
      <c r="W662" s="95" t="str">
        <f t="shared" si="129"/>
        <v/>
      </c>
      <c r="X662" s="95" t="str">
        <f t="shared" si="130"/>
        <v/>
      </c>
      <c r="Y662" s="95" t="str">
        <f>IF(T662&lt;&gt;"",SUM($X$10:X662),"")</f>
        <v/>
      </c>
      <c r="Z662" s="95" t="str">
        <f t="shared" si="131"/>
        <v/>
      </c>
    </row>
    <row r="663" spans="1:26">
      <c r="A663" s="3" t="str">
        <f t="shared" si="120"/>
        <v/>
      </c>
      <c r="B663" s="12" t="str">
        <f t="shared" si="121"/>
        <v/>
      </c>
      <c r="C663" s="95" t="str">
        <f t="shared" si="122"/>
        <v/>
      </c>
      <c r="D663" s="95" t="str">
        <f t="shared" si="123"/>
        <v/>
      </c>
      <c r="E663" s="95" t="str">
        <f t="shared" si="124"/>
        <v/>
      </c>
      <c r="F663" s="95" t="str">
        <f>IF(A663&lt;&gt;"",SUM($E$10:E663),"")</f>
        <v/>
      </c>
      <c r="G663" s="95" t="str">
        <f t="shared" si="125"/>
        <v/>
      </c>
      <c r="T663" s="3" t="str">
        <f t="shared" si="126"/>
        <v/>
      </c>
      <c r="U663" s="12" t="str">
        <f t="shared" si="127"/>
        <v/>
      </c>
      <c r="V663" s="95" t="str">
        <f t="shared" si="128"/>
        <v/>
      </c>
      <c r="W663" s="95" t="str">
        <f t="shared" si="129"/>
        <v/>
      </c>
      <c r="X663" s="95" t="str">
        <f t="shared" si="130"/>
        <v/>
      </c>
      <c r="Y663" s="95" t="str">
        <f>IF(T663&lt;&gt;"",SUM($X$10:X663),"")</f>
        <v/>
      </c>
      <c r="Z663" s="95" t="str">
        <f t="shared" si="131"/>
        <v/>
      </c>
    </row>
    <row r="664" spans="1:26">
      <c r="A664" s="3" t="str">
        <f t="shared" si="120"/>
        <v/>
      </c>
      <c r="B664" s="12" t="str">
        <f t="shared" si="121"/>
        <v/>
      </c>
      <c r="C664" s="95" t="str">
        <f t="shared" si="122"/>
        <v/>
      </c>
      <c r="D664" s="95" t="str">
        <f t="shared" si="123"/>
        <v/>
      </c>
      <c r="E664" s="95" t="str">
        <f t="shared" si="124"/>
        <v/>
      </c>
      <c r="F664" s="95" t="str">
        <f>IF(A664&lt;&gt;"",SUM($E$10:E664),"")</f>
        <v/>
      </c>
      <c r="G664" s="95" t="str">
        <f t="shared" si="125"/>
        <v/>
      </c>
      <c r="T664" s="3" t="str">
        <f t="shared" si="126"/>
        <v/>
      </c>
      <c r="U664" s="12" t="str">
        <f t="shared" si="127"/>
        <v/>
      </c>
      <c r="V664" s="95" t="str">
        <f t="shared" si="128"/>
        <v/>
      </c>
      <c r="W664" s="95" t="str">
        <f t="shared" si="129"/>
        <v/>
      </c>
      <c r="X664" s="95" t="str">
        <f t="shared" si="130"/>
        <v/>
      </c>
      <c r="Y664" s="95" t="str">
        <f>IF(T664&lt;&gt;"",SUM($X$10:X664),"")</f>
        <v/>
      </c>
      <c r="Z664" s="95" t="str">
        <f t="shared" si="131"/>
        <v/>
      </c>
    </row>
    <row r="665" spans="1:26">
      <c r="A665" s="3" t="str">
        <f t="shared" si="120"/>
        <v/>
      </c>
      <c r="B665" s="12" t="str">
        <f t="shared" si="121"/>
        <v/>
      </c>
      <c r="C665" s="95" t="str">
        <f t="shared" si="122"/>
        <v/>
      </c>
      <c r="D665" s="95" t="str">
        <f t="shared" si="123"/>
        <v/>
      </c>
      <c r="E665" s="95" t="str">
        <f t="shared" si="124"/>
        <v/>
      </c>
      <c r="F665" s="95" t="str">
        <f>IF(A665&lt;&gt;"",SUM($E$10:E665),"")</f>
        <v/>
      </c>
      <c r="G665" s="95" t="str">
        <f t="shared" si="125"/>
        <v/>
      </c>
      <c r="T665" s="3" t="str">
        <f t="shared" si="126"/>
        <v/>
      </c>
      <c r="U665" s="12" t="str">
        <f t="shared" si="127"/>
        <v/>
      </c>
      <c r="V665" s="95" t="str">
        <f t="shared" si="128"/>
        <v/>
      </c>
      <c r="W665" s="95" t="str">
        <f t="shared" si="129"/>
        <v/>
      </c>
      <c r="X665" s="95" t="str">
        <f t="shared" si="130"/>
        <v/>
      </c>
      <c r="Y665" s="95" t="str">
        <f>IF(T665&lt;&gt;"",SUM($X$10:X665),"")</f>
        <v/>
      </c>
      <c r="Z665" s="95" t="str">
        <f t="shared" si="131"/>
        <v/>
      </c>
    </row>
    <row r="666" spans="1:26">
      <c r="A666" s="3" t="str">
        <f t="shared" si="120"/>
        <v/>
      </c>
      <c r="B666" s="12" t="str">
        <f t="shared" si="121"/>
        <v/>
      </c>
      <c r="C666" s="95" t="str">
        <f t="shared" si="122"/>
        <v/>
      </c>
      <c r="D666" s="95" t="str">
        <f t="shared" si="123"/>
        <v/>
      </c>
      <c r="E666" s="95" t="str">
        <f t="shared" si="124"/>
        <v/>
      </c>
      <c r="F666" s="95" t="str">
        <f>IF(A666&lt;&gt;"",SUM($E$10:E666),"")</f>
        <v/>
      </c>
      <c r="G666" s="95" t="str">
        <f t="shared" si="125"/>
        <v/>
      </c>
      <c r="T666" s="3" t="str">
        <f t="shared" si="126"/>
        <v/>
      </c>
      <c r="U666" s="12" t="str">
        <f t="shared" si="127"/>
        <v/>
      </c>
      <c r="V666" s="95" t="str">
        <f t="shared" si="128"/>
        <v/>
      </c>
      <c r="W666" s="95" t="str">
        <f t="shared" si="129"/>
        <v/>
      </c>
      <c r="X666" s="95" t="str">
        <f t="shared" si="130"/>
        <v/>
      </c>
      <c r="Y666" s="95" t="str">
        <f>IF(T666&lt;&gt;"",SUM($X$10:X666),"")</f>
        <v/>
      </c>
      <c r="Z666" s="95" t="str">
        <f t="shared" si="131"/>
        <v/>
      </c>
    </row>
    <row r="667" spans="1:26">
      <c r="A667" s="3" t="str">
        <f t="shared" si="120"/>
        <v/>
      </c>
      <c r="B667" s="12" t="str">
        <f t="shared" si="121"/>
        <v/>
      </c>
      <c r="C667" s="95" t="str">
        <f t="shared" si="122"/>
        <v/>
      </c>
      <c r="D667" s="95" t="str">
        <f t="shared" si="123"/>
        <v/>
      </c>
      <c r="E667" s="95" t="str">
        <f t="shared" si="124"/>
        <v/>
      </c>
      <c r="F667" s="95" t="str">
        <f>IF(A667&lt;&gt;"",SUM($E$10:E667),"")</f>
        <v/>
      </c>
      <c r="G667" s="95" t="str">
        <f t="shared" si="125"/>
        <v/>
      </c>
      <c r="T667" s="3" t="str">
        <f t="shared" si="126"/>
        <v/>
      </c>
      <c r="U667" s="12" t="str">
        <f t="shared" si="127"/>
        <v/>
      </c>
      <c r="V667" s="95" t="str">
        <f t="shared" si="128"/>
        <v/>
      </c>
      <c r="W667" s="95" t="str">
        <f t="shared" si="129"/>
        <v/>
      </c>
      <c r="X667" s="95" t="str">
        <f t="shared" si="130"/>
        <v/>
      </c>
      <c r="Y667" s="95" t="str">
        <f>IF(T667&lt;&gt;"",SUM($X$10:X667),"")</f>
        <v/>
      </c>
      <c r="Z667" s="95" t="str">
        <f t="shared" si="131"/>
        <v/>
      </c>
    </row>
    <row r="668" spans="1:26">
      <c r="A668" s="3" t="str">
        <f t="shared" si="120"/>
        <v/>
      </c>
      <c r="B668" s="12" t="str">
        <f t="shared" si="121"/>
        <v/>
      </c>
      <c r="C668" s="95" t="str">
        <f t="shared" si="122"/>
        <v/>
      </c>
      <c r="D668" s="95" t="str">
        <f t="shared" si="123"/>
        <v/>
      </c>
      <c r="E668" s="95" t="str">
        <f t="shared" si="124"/>
        <v/>
      </c>
      <c r="F668" s="95" t="str">
        <f>IF(A668&lt;&gt;"",SUM($E$10:E668),"")</f>
        <v/>
      </c>
      <c r="G668" s="95" t="str">
        <f t="shared" si="125"/>
        <v/>
      </c>
      <c r="T668" s="3" t="str">
        <f t="shared" si="126"/>
        <v/>
      </c>
      <c r="U668" s="12" t="str">
        <f t="shared" si="127"/>
        <v/>
      </c>
      <c r="V668" s="95" t="str">
        <f t="shared" si="128"/>
        <v/>
      </c>
      <c r="W668" s="95" t="str">
        <f t="shared" si="129"/>
        <v/>
      </c>
      <c r="X668" s="95" t="str">
        <f t="shared" si="130"/>
        <v/>
      </c>
      <c r="Y668" s="95" t="str">
        <f>IF(T668&lt;&gt;"",SUM($X$10:X668),"")</f>
        <v/>
      </c>
      <c r="Z668" s="95" t="str">
        <f t="shared" si="131"/>
        <v/>
      </c>
    </row>
    <row r="669" spans="1:26">
      <c r="A669" s="3" t="str">
        <f t="shared" si="120"/>
        <v/>
      </c>
      <c r="B669" s="12" t="str">
        <f t="shared" si="121"/>
        <v/>
      </c>
      <c r="C669" s="95" t="str">
        <f t="shared" si="122"/>
        <v/>
      </c>
      <c r="D669" s="95" t="str">
        <f t="shared" si="123"/>
        <v/>
      </c>
      <c r="E669" s="95" t="str">
        <f t="shared" si="124"/>
        <v/>
      </c>
      <c r="F669" s="95" t="str">
        <f>IF(A669&lt;&gt;"",SUM($E$10:E669),"")</f>
        <v/>
      </c>
      <c r="G669" s="95" t="str">
        <f t="shared" si="125"/>
        <v/>
      </c>
      <c r="T669" s="3" t="str">
        <f t="shared" si="126"/>
        <v/>
      </c>
      <c r="U669" s="12" t="str">
        <f t="shared" si="127"/>
        <v/>
      </c>
      <c r="V669" s="95" t="str">
        <f t="shared" si="128"/>
        <v/>
      </c>
      <c r="W669" s="95" t="str">
        <f t="shared" si="129"/>
        <v/>
      </c>
      <c r="X669" s="95" t="str">
        <f t="shared" si="130"/>
        <v/>
      </c>
      <c r="Y669" s="95" t="str">
        <f>IF(T669&lt;&gt;"",SUM($X$10:X669),"")</f>
        <v/>
      </c>
      <c r="Z669" s="95" t="str">
        <f t="shared" si="131"/>
        <v/>
      </c>
    </row>
    <row r="670" spans="1:26">
      <c r="A670" s="3" t="str">
        <f t="shared" si="120"/>
        <v/>
      </c>
      <c r="B670" s="12" t="str">
        <f t="shared" si="121"/>
        <v/>
      </c>
      <c r="C670" s="95" t="str">
        <f t="shared" si="122"/>
        <v/>
      </c>
      <c r="D670" s="95" t="str">
        <f t="shared" si="123"/>
        <v/>
      </c>
      <c r="E670" s="95" t="str">
        <f t="shared" si="124"/>
        <v/>
      </c>
      <c r="F670" s="95" t="str">
        <f>IF(A670&lt;&gt;"",SUM($E$10:E670),"")</f>
        <v/>
      </c>
      <c r="G670" s="95" t="str">
        <f t="shared" si="125"/>
        <v/>
      </c>
      <c r="T670" s="3" t="str">
        <f t="shared" si="126"/>
        <v/>
      </c>
      <c r="U670" s="12" t="str">
        <f t="shared" si="127"/>
        <v/>
      </c>
      <c r="V670" s="95" t="str">
        <f t="shared" si="128"/>
        <v/>
      </c>
      <c r="W670" s="95" t="str">
        <f t="shared" si="129"/>
        <v/>
      </c>
      <c r="X670" s="95" t="str">
        <f t="shared" si="130"/>
        <v/>
      </c>
      <c r="Y670" s="95" t="str">
        <f>IF(T670&lt;&gt;"",SUM($X$10:X670),"")</f>
        <v/>
      </c>
      <c r="Z670" s="95" t="str">
        <f t="shared" si="131"/>
        <v/>
      </c>
    </row>
    <row r="671" spans="1:26">
      <c r="A671" s="3" t="str">
        <f t="shared" si="120"/>
        <v/>
      </c>
      <c r="B671" s="12" t="str">
        <f t="shared" si="121"/>
        <v/>
      </c>
      <c r="C671" s="95" t="str">
        <f t="shared" si="122"/>
        <v/>
      </c>
      <c r="D671" s="95" t="str">
        <f t="shared" si="123"/>
        <v/>
      </c>
      <c r="E671" s="95" t="str">
        <f t="shared" si="124"/>
        <v/>
      </c>
      <c r="F671" s="95" t="str">
        <f>IF(A671&lt;&gt;"",SUM($E$10:E671),"")</f>
        <v/>
      </c>
      <c r="G671" s="95" t="str">
        <f t="shared" si="125"/>
        <v/>
      </c>
      <c r="T671" s="3" t="str">
        <f t="shared" si="126"/>
        <v/>
      </c>
      <c r="U671" s="12" t="str">
        <f t="shared" si="127"/>
        <v/>
      </c>
      <c r="V671" s="95" t="str">
        <f t="shared" si="128"/>
        <v/>
      </c>
      <c r="W671" s="95" t="str">
        <f t="shared" si="129"/>
        <v/>
      </c>
      <c r="X671" s="95" t="str">
        <f t="shared" si="130"/>
        <v/>
      </c>
      <c r="Y671" s="95" t="str">
        <f>IF(T671&lt;&gt;"",SUM($X$10:X671),"")</f>
        <v/>
      </c>
      <c r="Z671" s="95" t="str">
        <f t="shared" si="131"/>
        <v/>
      </c>
    </row>
    <row r="672" spans="1:26">
      <c r="A672" s="3" t="str">
        <f t="shared" si="120"/>
        <v/>
      </c>
      <c r="B672" s="12" t="str">
        <f t="shared" si="121"/>
        <v/>
      </c>
      <c r="C672" s="95" t="str">
        <f t="shared" si="122"/>
        <v/>
      </c>
      <c r="D672" s="95" t="str">
        <f t="shared" si="123"/>
        <v/>
      </c>
      <c r="E672" s="95" t="str">
        <f t="shared" si="124"/>
        <v/>
      </c>
      <c r="F672" s="95" t="str">
        <f>IF(A672&lt;&gt;"",SUM($E$10:E672),"")</f>
        <v/>
      </c>
      <c r="G672" s="95" t="str">
        <f t="shared" si="125"/>
        <v/>
      </c>
      <c r="T672" s="3" t="str">
        <f t="shared" si="126"/>
        <v/>
      </c>
      <c r="U672" s="12" t="str">
        <f t="shared" si="127"/>
        <v/>
      </c>
      <c r="V672" s="95" t="str">
        <f t="shared" si="128"/>
        <v/>
      </c>
      <c r="W672" s="95" t="str">
        <f t="shared" si="129"/>
        <v/>
      </c>
      <c r="X672" s="95" t="str">
        <f t="shared" si="130"/>
        <v/>
      </c>
      <c r="Y672" s="95" t="str">
        <f>IF(T672&lt;&gt;"",SUM($X$10:X672),"")</f>
        <v/>
      </c>
      <c r="Z672" s="95" t="str">
        <f t="shared" si="131"/>
        <v/>
      </c>
    </row>
    <row r="673" spans="1:26">
      <c r="A673" s="3" t="str">
        <f t="shared" si="120"/>
        <v/>
      </c>
      <c r="B673" s="12" t="str">
        <f t="shared" si="121"/>
        <v/>
      </c>
      <c r="C673" s="95" t="str">
        <f t="shared" si="122"/>
        <v/>
      </c>
      <c r="D673" s="95" t="str">
        <f t="shared" si="123"/>
        <v/>
      </c>
      <c r="E673" s="95" t="str">
        <f t="shared" si="124"/>
        <v/>
      </c>
      <c r="F673" s="95" t="str">
        <f>IF(A673&lt;&gt;"",SUM($E$10:E673),"")</f>
        <v/>
      </c>
      <c r="G673" s="95" t="str">
        <f t="shared" si="125"/>
        <v/>
      </c>
      <c r="T673" s="3" t="str">
        <f t="shared" si="126"/>
        <v/>
      </c>
      <c r="U673" s="12" t="str">
        <f t="shared" si="127"/>
        <v/>
      </c>
      <c r="V673" s="95" t="str">
        <f t="shared" si="128"/>
        <v/>
      </c>
      <c r="W673" s="95" t="str">
        <f t="shared" si="129"/>
        <v/>
      </c>
      <c r="X673" s="95" t="str">
        <f t="shared" si="130"/>
        <v/>
      </c>
      <c r="Y673" s="95" t="str">
        <f>IF(T673&lt;&gt;"",SUM($X$10:X673),"")</f>
        <v/>
      </c>
      <c r="Z673" s="95" t="str">
        <f t="shared" si="131"/>
        <v/>
      </c>
    </row>
    <row r="674" spans="1:26">
      <c r="A674" s="3" t="str">
        <f t="shared" si="120"/>
        <v/>
      </c>
      <c r="B674" s="12" t="str">
        <f t="shared" si="121"/>
        <v/>
      </c>
      <c r="C674" s="95" t="str">
        <f t="shared" si="122"/>
        <v/>
      </c>
      <c r="D674" s="95" t="str">
        <f t="shared" si="123"/>
        <v/>
      </c>
      <c r="E674" s="95" t="str">
        <f t="shared" si="124"/>
        <v/>
      </c>
      <c r="F674" s="95" t="str">
        <f>IF(A674&lt;&gt;"",SUM($E$10:E674),"")</f>
        <v/>
      </c>
      <c r="G674" s="95" t="str">
        <f t="shared" si="125"/>
        <v/>
      </c>
      <c r="T674" s="3" t="str">
        <f t="shared" si="126"/>
        <v/>
      </c>
      <c r="U674" s="12" t="str">
        <f t="shared" si="127"/>
        <v/>
      </c>
      <c r="V674" s="95" t="str">
        <f t="shared" si="128"/>
        <v/>
      </c>
      <c r="W674" s="95" t="str">
        <f t="shared" si="129"/>
        <v/>
      </c>
      <c r="X674" s="95" t="str">
        <f t="shared" si="130"/>
        <v/>
      </c>
      <c r="Y674" s="95" t="str">
        <f>IF(T674&lt;&gt;"",SUM($X$10:X674),"")</f>
        <v/>
      </c>
      <c r="Z674" s="95" t="str">
        <f t="shared" si="131"/>
        <v/>
      </c>
    </row>
    <row r="675" spans="1:26">
      <c r="A675" s="3" t="str">
        <f t="shared" si="120"/>
        <v/>
      </c>
      <c r="B675" s="12" t="str">
        <f t="shared" si="121"/>
        <v/>
      </c>
      <c r="C675" s="95" t="str">
        <f t="shared" si="122"/>
        <v/>
      </c>
      <c r="D675" s="95" t="str">
        <f t="shared" si="123"/>
        <v/>
      </c>
      <c r="E675" s="95" t="str">
        <f t="shared" si="124"/>
        <v/>
      </c>
      <c r="F675" s="95" t="str">
        <f>IF(A675&lt;&gt;"",SUM($E$10:E675),"")</f>
        <v/>
      </c>
      <c r="G675" s="95" t="str">
        <f t="shared" si="125"/>
        <v/>
      </c>
      <c r="T675" s="3" t="str">
        <f t="shared" si="126"/>
        <v/>
      </c>
      <c r="U675" s="12" t="str">
        <f t="shared" si="127"/>
        <v/>
      </c>
      <c r="V675" s="95" t="str">
        <f t="shared" si="128"/>
        <v/>
      </c>
      <c r="W675" s="95" t="str">
        <f t="shared" si="129"/>
        <v/>
      </c>
      <c r="X675" s="95" t="str">
        <f t="shared" si="130"/>
        <v/>
      </c>
      <c r="Y675" s="95" t="str">
        <f>IF(T675&lt;&gt;"",SUM($X$10:X675),"")</f>
        <v/>
      </c>
      <c r="Z675" s="95" t="str">
        <f t="shared" si="131"/>
        <v/>
      </c>
    </row>
    <row r="676" spans="1:26">
      <c r="A676" s="3" t="str">
        <f t="shared" si="120"/>
        <v/>
      </c>
      <c r="B676" s="12" t="str">
        <f t="shared" si="121"/>
        <v/>
      </c>
      <c r="C676" s="95" t="str">
        <f t="shared" si="122"/>
        <v/>
      </c>
      <c r="D676" s="95" t="str">
        <f t="shared" si="123"/>
        <v/>
      </c>
      <c r="E676" s="95" t="str">
        <f t="shared" si="124"/>
        <v/>
      </c>
      <c r="F676" s="95" t="str">
        <f>IF(A676&lt;&gt;"",SUM($E$10:E676),"")</f>
        <v/>
      </c>
      <c r="G676" s="95" t="str">
        <f t="shared" si="125"/>
        <v/>
      </c>
      <c r="T676" s="3" t="str">
        <f t="shared" si="126"/>
        <v/>
      </c>
      <c r="U676" s="12" t="str">
        <f t="shared" si="127"/>
        <v/>
      </c>
      <c r="V676" s="95" t="str">
        <f t="shared" si="128"/>
        <v/>
      </c>
      <c r="W676" s="95" t="str">
        <f t="shared" si="129"/>
        <v/>
      </c>
      <c r="X676" s="95" t="str">
        <f t="shared" si="130"/>
        <v/>
      </c>
      <c r="Y676" s="95" t="str">
        <f>IF(T676&lt;&gt;"",SUM($X$10:X676),"")</f>
        <v/>
      </c>
      <c r="Z676" s="95" t="str">
        <f t="shared" si="131"/>
        <v/>
      </c>
    </row>
    <row r="677" spans="1:26">
      <c r="A677" s="3" t="str">
        <f t="shared" si="120"/>
        <v/>
      </c>
      <c r="B677" s="12" t="str">
        <f t="shared" si="121"/>
        <v/>
      </c>
      <c r="C677" s="95" t="str">
        <f t="shared" si="122"/>
        <v/>
      </c>
      <c r="D677" s="95" t="str">
        <f t="shared" si="123"/>
        <v/>
      </c>
      <c r="E677" s="95" t="str">
        <f t="shared" si="124"/>
        <v/>
      </c>
      <c r="F677" s="95" t="str">
        <f>IF(A677&lt;&gt;"",SUM($E$10:E677),"")</f>
        <v/>
      </c>
      <c r="G677" s="95" t="str">
        <f t="shared" si="125"/>
        <v/>
      </c>
      <c r="T677" s="3" t="str">
        <f t="shared" si="126"/>
        <v/>
      </c>
      <c r="U677" s="12" t="str">
        <f t="shared" si="127"/>
        <v/>
      </c>
      <c r="V677" s="95" t="str">
        <f t="shared" si="128"/>
        <v/>
      </c>
      <c r="W677" s="95" t="str">
        <f t="shared" si="129"/>
        <v/>
      </c>
      <c r="X677" s="95" t="str">
        <f t="shared" si="130"/>
        <v/>
      </c>
      <c r="Y677" s="95" t="str">
        <f>IF(T677&lt;&gt;"",SUM($X$10:X677),"")</f>
        <v/>
      </c>
      <c r="Z677" s="95" t="str">
        <f t="shared" si="131"/>
        <v/>
      </c>
    </row>
    <row r="678" spans="1:26">
      <c r="A678" s="3" t="str">
        <f t="shared" si="120"/>
        <v/>
      </c>
      <c r="B678" s="12" t="str">
        <f t="shared" si="121"/>
        <v/>
      </c>
      <c r="C678" s="95" t="str">
        <f t="shared" si="122"/>
        <v/>
      </c>
      <c r="D678" s="95" t="str">
        <f t="shared" si="123"/>
        <v/>
      </c>
      <c r="E678" s="95" t="str">
        <f t="shared" si="124"/>
        <v/>
      </c>
      <c r="F678" s="95" t="str">
        <f>IF(A678&lt;&gt;"",SUM($E$10:E678),"")</f>
        <v/>
      </c>
      <c r="G678" s="95" t="str">
        <f t="shared" si="125"/>
        <v/>
      </c>
      <c r="T678" s="3" t="str">
        <f t="shared" si="126"/>
        <v/>
      </c>
      <c r="U678" s="12" t="str">
        <f t="shared" si="127"/>
        <v/>
      </c>
      <c r="V678" s="95" t="str">
        <f t="shared" si="128"/>
        <v/>
      </c>
      <c r="W678" s="95" t="str">
        <f t="shared" si="129"/>
        <v/>
      </c>
      <c r="X678" s="95" t="str">
        <f t="shared" si="130"/>
        <v/>
      </c>
      <c r="Y678" s="95" t="str">
        <f>IF(T678&lt;&gt;"",SUM($X$10:X678),"")</f>
        <v/>
      </c>
      <c r="Z678" s="95" t="str">
        <f t="shared" si="131"/>
        <v/>
      </c>
    </row>
    <row r="679" spans="1:26">
      <c r="A679" s="3" t="str">
        <f t="shared" si="120"/>
        <v/>
      </c>
      <c r="B679" s="12" t="str">
        <f t="shared" si="121"/>
        <v/>
      </c>
      <c r="C679" s="95" t="str">
        <f t="shared" si="122"/>
        <v/>
      </c>
      <c r="D679" s="95" t="str">
        <f t="shared" si="123"/>
        <v/>
      </c>
      <c r="E679" s="95" t="str">
        <f t="shared" si="124"/>
        <v/>
      </c>
      <c r="F679" s="95" t="str">
        <f>IF(A679&lt;&gt;"",SUM($E$10:E679),"")</f>
        <v/>
      </c>
      <c r="G679" s="95" t="str">
        <f t="shared" si="125"/>
        <v/>
      </c>
      <c r="T679" s="3" t="str">
        <f t="shared" si="126"/>
        <v/>
      </c>
      <c r="U679" s="12" t="str">
        <f t="shared" si="127"/>
        <v/>
      </c>
      <c r="V679" s="95" t="str">
        <f t="shared" si="128"/>
        <v/>
      </c>
      <c r="W679" s="95" t="str">
        <f t="shared" si="129"/>
        <v/>
      </c>
      <c r="X679" s="95" t="str">
        <f t="shared" si="130"/>
        <v/>
      </c>
      <c r="Y679" s="95" t="str">
        <f>IF(T679&lt;&gt;"",SUM($X$10:X679),"")</f>
        <v/>
      </c>
      <c r="Z679" s="95" t="str">
        <f t="shared" si="131"/>
        <v/>
      </c>
    </row>
    <row r="680" spans="1:26">
      <c r="A680" s="3" t="str">
        <f t="shared" si="120"/>
        <v/>
      </c>
      <c r="B680" s="12" t="str">
        <f t="shared" si="121"/>
        <v/>
      </c>
      <c r="C680" s="95" t="str">
        <f t="shared" si="122"/>
        <v/>
      </c>
      <c r="D680" s="95" t="str">
        <f t="shared" si="123"/>
        <v/>
      </c>
      <c r="E680" s="95" t="str">
        <f t="shared" si="124"/>
        <v/>
      </c>
      <c r="F680" s="95" t="str">
        <f>IF(A680&lt;&gt;"",SUM($E$10:E680),"")</f>
        <v/>
      </c>
      <c r="G680" s="95" t="str">
        <f t="shared" si="125"/>
        <v/>
      </c>
      <c r="T680" s="3" t="str">
        <f t="shared" si="126"/>
        <v/>
      </c>
      <c r="U680" s="12" t="str">
        <f t="shared" si="127"/>
        <v/>
      </c>
      <c r="V680" s="95" t="str">
        <f t="shared" si="128"/>
        <v/>
      </c>
      <c r="W680" s="95" t="str">
        <f t="shared" si="129"/>
        <v/>
      </c>
      <c r="X680" s="95" t="str">
        <f t="shared" si="130"/>
        <v/>
      </c>
      <c r="Y680" s="95" t="str">
        <f>IF(T680&lt;&gt;"",SUM($X$10:X680),"")</f>
        <v/>
      </c>
      <c r="Z680" s="95" t="str">
        <f t="shared" si="131"/>
        <v/>
      </c>
    </row>
    <row r="681" spans="1:26">
      <c r="A681" s="3" t="str">
        <f t="shared" si="120"/>
        <v/>
      </c>
      <c r="B681" s="12" t="str">
        <f t="shared" si="121"/>
        <v/>
      </c>
      <c r="C681" s="95" t="str">
        <f t="shared" si="122"/>
        <v/>
      </c>
      <c r="D681" s="95" t="str">
        <f t="shared" si="123"/>
        <v/>
      </c>
      <c r="E681" s="95" t="str">
        <f t="shared" si="124"/>
        <v/>
      </c>
      <c r="F681" s="95" t="str">
        <f>IF(A681&lt;&gt;"",SUM($E$10:E681),"")</f>
        <v/>
      </c>
      <c r="G681" s="95" t="str">
        <f t="shared" si="125"/>
        <v/>
      </c>
      <c r="T681" s="3" t="str">
        <f t="shared" si="126"/>
        <v/>
      </c>
      <c r="U681" s="12" t="str">
        <f t="shared" si="127"/>
        <v/>
      </c>
      <c r="V681" s="95" t="str">
        <f t="shared" si="128"/>
        <v/>
      </c>
      <c r="W681" s="95" t="str">
        <f t="shared" si="129"/>
        <v/>
      </c>
      <c r="X681" s="95" t="str">
        <f t="shared" si="130"/>
        <v/>
      </c>
      <c r="Y681" s="95" t="str">
        <f>IF(T681&lt;&gt;"",SUM($X$10:X681),"")</f>
        <v/>
      </c>
      <c r="Z681" s="95" t="str">
        <f t="shared" si="131"/>
        <v/>
      </c>
    </row>
    <row r="682" spans="1:26">
      <c r="A682" s="3" t="str">
        <f t="shared" si="120"/>
        <v/>
      </c>
      <c r="B682" s="12" t="str">
        <f t="shared" si="121"/>
        <v/>
      </c>
      <c r="C682" s="95" t="str">
        <f t="shared" si="122"/>
        <v/>
      </c>
      <c r="D682" s="95" t="str">
        <f t="shared" si="123"/>
        <v/>
      </c>
      <c r="E682" s="95" t="str">
        <f t="shared" si="124"/>
        <v/>
      </c>
      <c r="F682" s="95" t="str">
        <f>IF(A682&lt;&gt;"",SUM($E$10:E682),"")</f>
        <v/>
      </c>
      <c r="G682" s="95" t="str">
        <f t="shared" si="125"/>
        <v/>
      </c>
      <c r="T682" s="3" t="str">
        <f t="shared" si="126"/>
        <v/>
      </c>
      <c r="U682" s="12" t="str">
        <f t="shared" si="127"/>
        <v/>
      </c>
      <c r="V682" s="95" t="str">
        <f t="shared" si="128"/>
        <v/>
      </c>
      <c r="W682" s="95" t="str">
        <f t="shared" si="129"/>
        <v/>
      </c>
      <c r="X682" s="95" t="str">
        <f t="shared" si="130"/>
        <v/>
      </c>
      <c r="Y682" s="95" t="str">
        <f>IF(T682&lt;&gt;"",SUM($X$10:X682),"")</f>
        <v/>
      </c>
      <c r="Z682" s="95" t="str">
        <f t="shared" si="131"/>
        <v/>
      </c>
    </row>
    <row r="683" spans="1:26">
      <c r="A683" s="3" t="str">
        <f t="shared" si="120"/>
        <v/>
      </c>
      <c r="B683" s="12" t="str">
        <f t="shared" si="121"/>
        <v/>
      </c>
      <c r="C683" s="95" t="str">
        <f t="shared" si="122"/>
        <v/>
      </c>
      <c r="D683" s="95" t="str">
        <f t="shared" si="123"/>
        <v/>
      </c>
      <c r="E683" s="95" t="str">
        <f t="shared" si="124"/>
        <v/>
      </c>
      <c r="F683" s="95" t="str">
        <f>IF(A683&lt;&gt;"",SUM($E$10:E683),"")</f>
        <v/>
      </c>
      <c r="G683" s="95" t="str">
        <f t="shared" si="125"/>
        <v/>
      </c>
      <c r="T683" s="3" t="str">
        <f t="shared" si="126"/>
        <v/>
      </c>
      <c r="U683" s="12" t="str">
        <f t="shared" si="127"/>
        <v/>
      </c>
      <c r="V683" s="95" t="str">
        <f t="shared" si="128"/>
        <v/>
      </c>
      <c r="W683" s="95" t="str">
        <f t="shared" si="129"/>
        <v/>
      </c>
      <c r="X683" s="95" t="str">
        <f t="shared" si="130"/>
        <v/>
      </c>
      <c r="Y683" s="95" t="str">
        <f>IF(T683&lt;&gt;"",SUM($X$10:X683),"")</f>
        <v/>
      </c>
      <c r="Z683" s="95" t="str">
        <f t="shared" si="131"/>
        <v/>
      </c>
    </row>
    <row r="684" spans="1:26">
      <c r="A684" s="3" t="str">
        <f t="shared" si="120"/>
        <v/>
      </c>
      <c r="B684" s="12" t="str">
        <f t="shared" si="121"/>
        <v/>
      </c>
      <c r="C684" s="95" t="str">
        <f t="shared" si="122"/>
        <v/>
      </c>
      <c r="D684" s="95" t="str">
        <f t="shared" si="123"/>
        <v/>
      </c>
      <c r="E684" s="95" t="str">
        <f t="shared" si="124"/>
        <v/>
      </c>
      <c r="F684" s="95" t="str">
        <f>IF(A684&lt;&gt;"",SUM($E$10:E684),"")</f>
        <v/>
      </c>
      <c r="G684" s="95" t="str">
        <f t="shared" si="125"/>
        <v/>
      </c>
      <c r="T684" s="3" t="str">
        <f t="shared" si="126"/>
        <v/>
      </c>
      <c r="U684" s="12" t="str">
        <f t="shared" si="127"/>
        <v/>
      </c>
      <c r="V684" s="95" t="str">
        <f t="shared" si="128"/>
        <v/>
      </c>
      <c r="W684" s="95" t="str">
        <f t="shared" si="129"/>
        <v/>
      </c>
      <c r="X684" s="95" t="str">
        <f t="shared" si="130"/>
        <v/>
      </c>
      <c r="Y684" s="95" t="str">
        <f>IF(T684&lt;&gt;"",SUM($X$10:X684),"")</f>
        <v/>
      </c>
      <c r="Z684" s="95" t="str">
        <f t="shared" si="131"/>
        <v/>
      </c>
    </row>
    <row r="685" spans="1:26">
      <c r="A685" s="3" t="str">
        <f t="shared" si="120"/>
        <v/>
      </c>
      <c r="B685" s="12" t="str">
        <f t="shared" si="121"/>
        <v/>
      </c>
      <c r="C685" s="95" t="str">
        <f t="shared" si="122"/>
        <v/>
      </c>
      <c r="D685" s="95" t="str">
        <f t="shared" si="123"/>
        <v/>
      </c>
      <c r="E685" s="95" t="str">
        <f t="shared" si="124"/>
        <v/>
      </c>
      <c r="F685" s="95" t="str">
        <f>IF(A685&lt;&gt;"",SUM($E$10:E685),"")</f>
        <v/>
      </c>
      <c r="G685" s="95" t="str">
        <f t="shared" si="125"/>
        <v/>
      </c>
      <c r="T685" s="3" t="str">
        <f t="shared" si="126"/>
        <v/>
      </c>
      <c r="U685" s="12" t="str">
        <f t="shared" si="127"/>
        <v/>
      </c>
      <c r="V685" s="95" t="str">
        <f t="shared" si="128"/>
        <v/>
      </c>
      <c r="W685" s="95" t="str">
        <f t="shared" si="129"/>
        <v/>
      </c>
      <c r="X685" s="95" t="str">
        <f t="shared" si="130"/>
        <v/>
      </c>
      <c r="Y685" s="95" t="str">
        <f>IF(T685&lt;&gt;"",SUM($X$10:X685),"")</f>
        <v/>
      </c>
      <c r="Z685" s="95" t="str">
        <f t="shared" si="131"/>
        <v/>
      </c>
    </row>
    <row r="686" spans="1:26">
      <c r="A686" s="3" t="str">
        <f t="shared" si="120"/>
        <v/>
      </c>
      <c r="B686" s="12" t="str">
        <f t="shared" si="121"/>
        <v/>
      </c>
      <c r="C686" s="95" t="str">
        <f t="shared" si="122"/>
        <v/>
      </c>
      <c r="D686" s="95" t="str">
        <f t="shared" si="123"/>
        <v/>
      </c>
      <c r="E686" s="95" t="str">
        <f t="shared" si="124"/>
        <v/>
      </c>
      <c r="F686" s="95" t="str">
        <f>IF(A686&lt;&gt;"",SUM($E$10:E686),"")</f>
        <v/>
      </c>
      <c r="G686" s="95" t="str">
        <f t="shared" si="125"/>
        <v/>
      </c>
      <c r="T686" s="3" t="str">
        <f t="shared" si="126"/>
        <v/>
      </c>
      <c r="U686" s="12" t="str">
        <f t="shared" si="127"/>
        <v/>
      </c>
      <c r="V686" s="95" t="str">
        <f t="shared" si="128"/>
        <v/>
      </c>
      <c r="W686" s="95" t="str">
        <f t="shared" si="129"/>
        <v/>
      </c>
      <c r="X686" s="95" t="str">
        <f t="shared" si="130"/>
        <v/>
      </c>
      <c r="Y686" s="95" t="str">
        <f>IF(T686&lt;&gt;"",SUM($X$10:X686),"")</f>
        <v/>
      </c>
      <c r="Z686" s="95" t="str">
        <f t="shared" si="131"/>
        <v/>
      </c>
    </row>
    <row r="687" spans="1:26">
      <c r="A687" s="3" t="str">
        <f t="shared" si="120"/>
        <v/>
      </c>
      <c r="B687" s="12" t="str">
        <f t="shared" si="121"/>
        <v/>
      </c>
      <c r="C687" s="95" t="str">
        <f t="shared" si="122"/>
        <v/>
      </c>
      <c r="D687" s="95" t="str">
        <f t="shared" si="123"/>
        <v/>
      </c>
      <c r="E687" s="95" t="str">
        <f t="shared" si="124"/>
        <v/>
      </c>
      <c r="F687" s="95" t="str">
        <f>IF(A687&lt;&gt;"",SUM($E$10:E687),"")</f>
        <v/>
      </c>
      <c r="G687" s="95" t="str">
        <f t="shared" si="125"/>
        <v/>
      </c>
      <c r="T687" s="3" t="str">
        <f t="shared" si="126"/>
        <v/>
      </c>
      <c r="U687" s="12" t="str">
        <f t="shared" si="127"/>
        <v/>
      </c>
      <c r="V687" s="95" t="str">
        <f t="shared" si="128"/>
        <v/>
      </c>
      <c r="W687" s="95" t="str">
        <f t="shared" si="129"/>
        <v/>
      </c>
      <c r="X687" s="95" t="str">
        <f t="shared" si="130"/>
        <v/>
      </c>
      <c r="Y687" s="95" t="str">
        <f>IF(T687&lt;&gt;"",SUM($X$10:X687),"")</f>
        <v/>
      </c>
      <c r="Z687" s="95" t="str">
        <f t="shared" si="131"/>
        <v/>
      </c>
    </row>
    <row r="688" spans="1:26">
      <c r="A688" s="3" t="str">
        <f t="shared" si="120"/>
        <v/>
      </c>
      <c r="B688" s="12" t="str">
        <f t="shared" si="121"/>
        <v/>
      </c>
      <c r="C688" s="95" t="str">
        <f t="shared" si="122"/>
        <v/>
      </c>
      <c r="D688" s="95" t="str">
        <f t="shared" si="123"/>
        <v/>
      </c>
      <c r="E688" s="95" t="str">
        <f t="shared" si="124"/>
        <v/>
      </c>
      <c r="F688" s="95" t="str">
        <f>IF(A688&lt;&gt;"",SUM($E$10:E688),"")</f>
        <v/>
      </c>
      <c r="G688" s="95" t="str">
        <f t="shared" si="125"/>
        <v/>
      </c>
      <c r="T688" s="3" t="str">
        <f t="shared" si="126"/>
        <v/>
      </c>
      <c r="U688" s="12" t="str">
        <f t="shared" si="127"/>
        <v/>
      </c>
      <c r="V688" s="95" t="str">
        <f t="shared" si="128"/>
        <v/>
      </c>
      <c r="W688" s="95" t="str">
        <f t="shared" si="129"/>
        <v/>
      </c>
      <c r="X688" s="95" t="str">
        <f t="shared" si="130"/>
        <v/>
      </c>
      <c r="Y688" s="95" t="str">
        <f>IF(T688&lt;&gt;"",SUM($X$10:X688),"")</f>
        <v/>
      </c>
      <c r="Z688" s="95" t="str">
        <f t="shared" si="131"/>
        <v/>
      </c>
    </row>
    <row r="689" spans="1:26">
      <c r="A689" s="3" t="str">
        <f t="shared" si="120"/>
        <v/>
      </c>
      <c r="B689" s="12" t="str">
        <f t="shared" si="121"/>
        <v/>
      </c>
      <c r="C689" s="95" t="str">
        <f t="shared" si="122"/>
        <v/>
      </c>
      <c r="D689" s="95" t="str">
        <f t="shared" si="123"/>
        <v/>
      </c>
      <c r="E689" s="95" t="str">
        <f t="shared" si="124"/>
        <v/>
      </c>
      <c r="F689" s="95" t="str">
        <f>IF(A689&lt;&gt;"",SUM($E$10:E689),"")</f>
        <v/>
      </c>
      <c r="G689" s="95" t="str">
        <f t="shared" si="125"/>
        <v/>
      </c>
      <c r="T689" s="3" t="str">
        <f t="shared" si="126"/>
        <v/>
      </c>
      <c r="U689" s="12" t="str">
        <f t="shared" si="127"/>
        <v/>
      </c>
      <c r="V689" s="95" t="str">
        <f t="shared" si="128"/>
        <v/>
      </c>
      <c r="W689" s="95" t="str">
        <f t="shared" si="129"/>
        <v/>
      </c>
      <c r="X689" s="95" t="str">
        <f t="shared" si="130"/>
        <v/>
      </c>
      <c r="Y689" s="95" t="str">
        <f>IF(T689&lt;&gt;"",SUM($X$10:X689),"")</f>
        <v/>
      </c>
      <c r="Z689" s="95" t="str">
        <f t="shared" si="131"/>
        <v/>
      </c>
    </row>
    <row r="690" spans="1:26">
      <c r="A690" s="3" t="str">
        <f t="shared" si="120"/>
        <v/>
      </c>
      <c r="B690" s="12" t="str">
        <f t="shared" si="121"/>
        <v/>
      </c>
      <c r="C690" s="95" t="str">
        <f t="shared" si="122"/>
        <v/>
      </c>
      <c r="D690" s="95" t="str">
        <f t="shared" si="123"/>
        <v/>
      </c>
      <c r="E690" s="95" t="str">
        <f t="shared" si="124"/>
        <v/>
      </c>
      <c r="F690" s="95" t="str">
        <f>IF(A690&lt;&gt;"",SUM($E$10:E690),"")</f>
        <v/>
      </c>
      <c r="G690" s="95" t="str">
        <f t="shared" si="125"/>
        <v/>
      </c>
      <c r="T690" s="3" t="str">
        <f t="shared" si="126"/>
        <v/>
      </c>
      <c r="U690" s="12" t="str">
        <f t="shared" si="127"/>
        <v/>
      </c>
      <c r="V690" s="95" t="str">
        <f t="shared" si="128"/>
        <v/>
      </c>
      <c r="W690" s="95" t="str">
        <f t="shared" si="129"/>
        <v/>
      </c>
      <c r="X690" s="95" t="str">
        <f t="shared" si="130"/>
        <v/>
      </c>
      <c r="Y690" s="95" t="str">
        <f>IF(T690&lt;&gt;"",SUM($X$10:X690),"")</f>
        <v/>
      </c>
      <c r="Z690" s="95" t="str">
        <f t="shared" si="131"/>
        <v/>
      </c>
    </row>
    <row r="691" spans="1:26">
      <c r="A691" s="3" t="str">
        <f t="shared" si="120"/>
        <v/>
      </c>
      <c r="B691" s="12" t="str">
        <f t="shared" si="121"/>
        <v/>
      </c>
      <c r="C691" s="95" t="str">
        <f t="shared" si="122"/>
        <v/>
      </c>
      <c r="D691" s="95" t="str">
        <f t="shared" si="123"/>
        <v/>
      </c>
      <c r="E691" s="95" t="str">
        <f t="shared" si="124"/>
        <v/>
      </c>
      <c r="F691" s="95" t="str">
        <f>IF(A691&lt;&gt;"",SUM($E$10:E691),"")</f>
        <v/>
      </c>
      <c r="G691" s="95" t="str">
        <f t="shared" si="125"/>
        <v/>
      </c>
      <c r="T691" s="3" t="str">
        <f t="shared" si="126"/>
        <v/>
      </c>
      <c r="U691" s="12" t="str">
        <f t="shared" si="127"/>
        <v/>
      </c>
      <c r="V691" s="95" t="str">
        <f t="shared" si="128"/>
        <v/>
      </c>
      <c r="W691" s="95" t="str">
        <f t="shared" si="129"/>
        <v/>
      </c>
      <c r="X691" s="95" t="str">
        <f t="shared" si="130"/>
        <v/>
      </c>
      <c r="Y691" s="95" t="str">
        <f>IF(T691&lt;&gt;"",SUM($X$10:X691),"")</f>
        <v/>
      </c>
      <c r="Z691" s="95" t="str">
        <f t="shared" si="131"/>
        <v/>
      </c>
    </row>
    <row r="692" spans="1:26">
      <c r="A692" s="3" t="str">
        <f t="shared" si="120"/>
        <v/>
      </c>
      <c r="B692" s="12" t="str">
        <f t="shared" si="121"/>
        <v/>
      </c>
      <c r="C692" s="95" t="str">
        <f t="shared" si="122"/>
        <v/>
      </c>
      <c r="D692" s="95" t="str">
        <f t="shared" si="123"/>
        <v/>
      </c>
      <c r="E692" s="95" t="str">
        <f t="shared" si="124"/>
        <v/>
      </c>
      <c r="F692" s="95" t="str">
        <f>IF(A692&lt;&gt;"",SUM($E$10:E692),"")</f>
        <v/>
      </c>
      <c r="G692" s="95" t="str">
        <f t="shared" si="125"/>
        <v/>
      </c>
      <c r="T692" s="3" t="str">
        <f t="shared" si="126"/>
        <v/>
      </c>
      <c r="U692" s="12" t="str">
        <f t="shared" si="127"/>
        <v/>
      </c>
      <c r="V692" s="95" t="str">
        <f t="shared" si="128"/>
        <v/>
      </c>
      <c r="W692" s="95" t="str">
        <f t="shared" si="129"/>
        <v/>
      </c>
      <c r="X692" s="95" t="str">
        <f t="shared" si="130"/>
        <v/>
      </c>
      <c r="Y692" s="95" t="str">
        <f>IF(T692&lt;&gt;"",SUM($X$10:X692),"")</f>
        <v/>
      </c>
      <c r="Z692" s="95" t="str">
        <f t="shared" si="131"/>
        <v/>
      </c>
    </row>
    <row r="693" spans="1:26">
      <c r="A693" s="3" t="str">
        <f t="shared" si="120"/>
        <v/>
      </c>
      <c r="B693" s="12" t="str">
        <f t="shared" si="121"/>
        <v/>
      </c>
      <c r="C693" s="95" t="str">
        <f t="shared" si="122"/>
        <v/>
      </c>
      <c r="D693" s="95" t="str">
        <f t="shared" si="123"/>
        <v/>
      </c>
      <c r="E693" s="95" t="str">
        <f t="shared" si="124"/>
        <v/>
      </c>
      <c r="F693" s="95" t="str">
        <f>IF(A693&lt;&gt;"",SUM($E$10:E693),"")</f>
        <v/>
      </c>
      <c r="G693" s="95" t="str">
        <f t="shared" si="125"/>
        <v/>
      </c>
      <c r="T693" s="3" t="str">
        <f t="shared" si="126"/>
        <v/>
      </c>
      <c r="U693" s="12" t="str">
        <f t="shared" si="127"/>
        <v/>
      </c>
      <c r="V693" s="95" t="str">
        <f t="shared" si="128"/>
        <v/>
      </c>
      <c r="W693" s="95" t="str">
        <f t="shared" si="129"/>
        <v/>
      </c>
      <c r="X693" s="95" t="str">
        <f t="shared" si="130"/>
        <v/>
      </c>
      <c r="Y693" s="95" t="str">
        <f>IF(T693&lt;&gt;"",SUM($X$10:X693),"")</f>
        <v/>
      </c>
      <c r="Z693" s="95" t="str">
        <f t="shared" si="131"/>
        <v/>
      </c>
    </row>
    <row r="694" spans="1:26">
      <c r="A694" s="3" t="str">
        <f t="shared" si="120"/>
        <v/>
      </c>
      <c r="B694" s="12" t="str">
        <f t="shared" si="121"/>
        <v/>
      </c>
      <c r="C694" s="95" t="str">
        <f t="shared" si="122"/>
        <v/>
      </c>
      <c r="D694" s="95" t="str">
        <f t="shared" si="123"/>
        <v/>
      </c>
      <c r="E694" s="95" t="str">
        <f t="shared" si="124"/>
        <v/>
      </c>
      <c r="F694" s="95" t="str">
        <f>IF(A694&lt;&gt;"",SUM($E$10:E694),"")</f>
        <v/>
      </c>
      <c r="G694" s="95" t="str">
        <f t="shared" si="125"/>
        <v/>
      </c>
      <c r="T694" s="3" t="str">
        <f t="shared" si="126"/>
        <v/>
      </c>
      <c r="U694" s="12" t="str">
        <f t="shared" si="127"/>
        <v/>
      </c>
      <c r="V694" s="95" t="str">
        <f t="shared" si="128"/>
        <v/>
      </c>
      <c r="W694" s="95" t="str">
        <f t="shared" si="129"/>
        <v/>
      </c>
      <c r="X694" s="95" t="str">
        <f t="shared" si="130"/>
        <v/>
      </c>
      <c r="Y694" s="95" t="str">
        <f>IF(T694&lt;&gt;"",SUM($X$10:X694),"")</f>
        <v/>
      </c>
      <c r="Z694" s="95" t="str">
        <f t="shared" si="131"/>
        <v/>
      </c>
    </row>
    <row r="695" spans="1:26">
      <c r="A695" s="3" t="str">
        <f t="shared" si="120"/>
        <v/>
      </c>
      <c r="B695" s="12" t="str">
        <f t="shared" si="121"/>
        <v/>
      </c>
      <c r="C695" s="95" t="str">
        <f t="shared" si="122"/>
        <v/>
      </c>
      <c r="D695" s="95" t="str">
        <f t="shared" si="123"/>
        <v/>
      </c>
      <c r="E695" s="95" t="str">
        <f t="shared" si="124"/>
        <v/>
      </c>
      <c r="F695" s="95" t="str">
        <f>IF(A695&lt;&gt;"",SUM($E$10:E695),"")</f>
        <v/>
      </c>
      <c r="G695" s="95" t="str">
        <f t="shared" si="125"/>
        <v/>
      </c>
      <c r="T695" s="3" t="str">
        <f t="shared" si="126"/>
        <v/>
      </c>
      <c r="U695" s="12" t="str">
        <f t="shared" si="127"/>
        <v/>
      </c>
      <c r="V695" s="95" t="str">
        <f t="shared" si="128"/>
        <v/>
      </c>
      <c r="W695" s="95" t="str">
        <f t="shared" si="129"/>
        <v/>
      </c>
      <c r="X695" s="95" t="str">
        <f t="shared" si="130"/>
        <v/>
      </c>
      <c r="Y695" s="95" t="str">
        <f>IF(T695&lt;&gt;"",SUM($X$10:X695),"")</f>
        <v/>
      </c>
      <c r="Z695" s="95" t="str">
        <f t="shared" si="131"/>
        <v/>
      </c>
    </row>
    <row r="696" spans="1:26">
      <c r="A696" s="3" t="str">
        <f t="shared" si="120"/>
        <v/>
      </c>
      <c r="B696" s="12" t="str">
        <f t="shared" si="121"/>
        <v/>
      </c>
      <c r="C696" s="95" t="str">
        <f t="shared" si="122"/>
        <v/>
      </c>
      <c r="D696" s="95" t="str">
        <f t="shared" si="123"/>
        <v/>
      </c>
      <c r="E696" s="95" t="str">
        <f t="shared" si="124"/>
        <v/>
      </c>
      <c r="F696" s="95" t="str">
        <f>IF(A696&lt;&gt;"",SUM($E$10:E696),"")</f>
        <v/>
      </c>
      <c r="G696" s="95" t="str">
        <f t="shared" si="125"/>
        <v/>
      </c>
      <c r="T696" s="3" t="str">
        <f t="shared" si="126"/>
        <v/>
      </c>
      <c r="U696" s="12" t="str">
        <f t="shared" si="127"/>
        <v/>
      </c>
      <c r="V696" s="95" t="str">
        <f t="shared" si="128"/>
        <v/>
      </c>
      <c r="W696" s="95" t="str">
        <f t="shared" si="129"/>
        <v/>
      </c>
      <c r="X696" s="95" t="str">
        <f t="shared" si="130"/>
        <v/>
      </c>
      <c r="Y696" s="95" t="str">
        <f>IF(T696&lt;&gt;"",SUM($X$10:X696),"")</f>
        <v/>
      </c>
      <c r="Z696" s="95" t="str">
        <f t="shared" si="131"/>
        <v/>
      </c>
    </row>
    <row r="697" spans="1:26">
      <c r="A697" s="3" t="str">
        <f t="shared" si="120"/>
        <v/>
      </c>
      <c r="B697" s="12" t="str">
        <f t="shared" si="121"/>
        <v/>
      </c>
      <c r="C697" s="95" t="str">
        <f t="shared" si="122"/>
        <v/>
      </c>
      <c r="D697" s="95" t="str">
        <f t="shared" si="123"/>
        <v/>
      </c>
      <c r="E697" s="95" t="str">
        <f t="shared" si="124"/>
        <v/>
      </c>
      <c r="F697" s="95" t="str">
        <f>IF(A697&lt;&gt;"",SUM($E$10:E697),"")</f>
        <v/>
      </c>
      <c r="G697" s="95" t="str">
        <f t="shared" si="125"/>
        <v/>
      </c>
      <c r="T697" s="3" t="str">
        <f t="shared" si="126"/>
        <v/>
      </c>
      <c r="U697" s="12" t="str">
        <f t="shared" si="127"/>
        <v/>
      </c>
      <c r="V697" s="95" t="str">
        <f t="shared" si="128"/>
        <v/>
      </c>
      <c r="W697" s="95" t="str">
        <f t="shared" si="129"/>
        <v/>
      </c>
      <c r="X697" s="95" t="str">
        <f t="shared" si="130"/>
        <v/>
      </c>
      <c r="Y697" s="95" t="str">
        <f>IF(T697&lt;&gt;"",SUM($X$10:X697),"")</f>
        <v/>
      </c>
      <c r="Z697" s="95" t="str">
        <f t="shared" si="131"/>
        <v/>
      </c>
    </row>
    <row r="698" spans="1:26">
      <c r="A698" s="3" t="str">
        <f t="shared" si="120"/>
        <v/>
      </c>
      <c r="B698" s="12" t="str">
        <f t="shared" si="121"/>
        <v/>
      </c>
      <c r="C698" s="95" t="str">
        <f t="shared" si="122"/>
        <v/>
      </c>
      <c r="D698" s="95" t="str">
        <f t="shared" si="123"/>
        <v/>
      </c>
      <c r="E698" s="95" t="str">
        <f t="shared" si="124"/>
        <v/>
      </c>
      <c r="F698" s="95" t="str">
        <f>IF(A698&lt;&gt;"",SUM($E$10:E698),"")</f>
        <v/>
      </c>
      <c r="G698" s="95" t="str">
        <f t="shared" si="125"/>
        <v/>
      </c>
      <c r="T698" s="3" t="str">
        <f t="shared" si="126"/>
        <v/>
      </c>
      <c r="U698" s="12" t="str">
        <f t="shared" si="127"/>
        <v/>
      </c>
      <c r="V698" s="95" t="str">
        <f t="shared" si="128"/>
        <v/>
      </c>
      <c r="W698" s="95" t="str">
        <f t="shared" si="129"/>
        <v/>
      </c>
      <c r="X698" s="95" t="str">
        <f t="shared" si="130"/>
        <v/>
      </c>
      <c r="Y698" s="95" t="str">
        <f>IF(T698&lt;&gt;"",SUM($X$10:X698),"")</f>
        <v/>
      </c>
      <c r="Z698" s="95" t="str">
        <f t="shared" si="131"/>
        <v/>
      </c>
    </row>
    <row r="699" spans="1:26">
      <c r="A699" s="3" t="str">
        <f t="shared" si="120"/>
        <v/>
      </c>
      <c r="B699" s="12" t="str">
        <f t="shared" si="121"/>
        <v/>
      </c>
      <c r="C699" s="95" t="str">
        <f t="shared" si="122"/>
        <v/>
      </c>
      <c r="D699" s="95" t="str">
        <f t="shared" si="123"/>
        <v/>
      </c>
      <c r="E699" s="95" t="str">
        <f t="shared" si="124"/>
        <v/>
      </c>
      <c r="F699" s="95" t="str">
        <f>IF(A699&lt;&gt;"",SUM($E$10:E699),"")</f>
        <v/>
      </c>
      <c r="G699" s="95" t="str">
        <f t="shared" si="125"/>
        <v/>
      </c>
      <c r="T699" s="3" t="str">
        <f t="shared" si="126"/>
        <v/>
      </c>
      <c r="U699" s="12" t="str">
        <f t="shared" si="127"/>
        <v/>
      </c>
      <c r="V699" s="95" t="str">
        <f t="shared" si="128"/>
        <v/>
      </c>
      <c r="W699" s="95" t="str">
        <f t="shared" si="129"/>
        <v/>
      </c>
      <c r="X699" s="95" t="str">
        <f t="shared" si="130"/>
        <v/>
      </c>
      <c r="Y699" s="95" t="str">
        <f>IF(T699&lt;&gt;"",SUM($X$10:X699),"")</f>
        <v/>
      </c>
      <c r="Z699" s="95" t="str">
        <f t="shared" si="131"/>
        <v/>
      </c>
    </row>
    <row r="700" spans="1:26">
      <c r="A700" s="3" t="str">
        <f t="shared" si="120"/>
        <v/>
      </c>
      <c r="B700" s="12" t="str">
        <f t="shared" si="121"/>
        <v/>
      </c>
      <c r="C700" s="95" t="str">
        <f t="shared" si="122"/>
        <v/>
      </c>
      <c r="D700" s="95" t="str">
        <f t="shared" si="123"/>
        <v/>
      </c>
      <c r="E700" s="95" t="str">
        <f t="shared" si="124"/>
        <v/>
      </c>
      <c r="F700" s="95" t="str">
        <f>IF(A700&lt;&gt;"",SUM($E$10:E700),"")</f>
        <v/>
      </c>
      <c r="G700" s="95" t="str">
        <f t="shared" si="125"/>
        <v/>
      </c>
      <c r="T700" s="3" t="str">
        <f t="shared" si="126"/>
        <v/>
      </c>
      <c r="U700" s="12" t="str">
        <f t="shared" si="127"/>
        <v/>
      </c>
      <c r="V700" s="95" t="str">
        <f t="shared" si="128"/>
        <v/>
      </c>
      <c r="W700" s="95" t="str">
        <f t="shared" si="129"/>
        <v/>
      </c>
      <c r="X700" s="95" t="str">
        <f t="shared" si="130"/>
        <v/>
      </c>
      <c r="Y700" s="95" t="str">
        <f>IF(T700&lt;&gt;"",SUM($X$10:X700),"")</f>
        <v/>
      </c>
      <c r="Z700" s="95" t="str">
        <f t="shared" si="131"/>
        <v/>
      </c>
    </row>
    <row r="701" spans="1:26">
      <c r="A701" s="3" t="str">
        <f t="shared" si="120"/>
        <v/>
      </c>
      <c r="B701" s="12" t="str">
        <f t="shared" si="121"/>
        <v/>
      </c>
      <c r="C701" s="95" t="str">
        <f t="shared" si="122"/>
        <v/>
      </c>
      <c r="D701" s="95" t="str">
        <f t="shared" si="123"/>
        <v/>
      </c>
      <c r="E701" s="95" t="str">
        <f t="shared" si="124"/>
        <v/>
      </c>
      <c r="F701" s="95" t="str">
        <f>IF(A701&lt;&gt;"",SUM($E$10:E701),"")</f>
        <v/>
      </c>
      <c r="G701" s="95" t="str">
        <f t="shared" si="125"/>
        <v/>
      </c>
      <c r="T701" s="3" t="str">
        <f t="shared" si="126"/>
        <v/>
      </c>
      <c r="U701" s="12" t="str">
        <f t="shared" si="127"/>
        <v/>
      </c>
      <c r="V701" s="95" t="str">
        <f t="shared" si="128"/>
        <v/>
      </c>
      <c r="W701" s="95" t="str">
        <f t="shared" si="129"/>
        <v/>
      </c>
      <c r="X701" s="95" t="str">
        <f t="shared" si="130"/>
        <v/>
      </c>
      <c r="Y701" s="95" t="str">
        <f>IF(T701&lt;&gt;"",SUM($X$10:X701),"")</f>
        <v/>
      </c>
      <c r="Z701" s="95" t="str">
        <f t="shared" si="131"/>
        <v/>
      </c>
    </row>
    <row r="702" spans="1:26">
      <c r="A702" s="3" t="str">
        <f t="shared" si="120"/>
        <v/>
      </c>
      <c r="B702" s="12" t="str">
        <f t="shared" si="121"/>
        <v/>
      </c>
      <c r="C702" s="95" t="str">
        <f t="shared" si="122"/>
        <v/>
      </c>
      <c r="D702" s="95" t="str">
        <f t="shared" si="123"/>
        <v/>
      </c>
      <c r="E702" s="95" t="str">
        <f t="shared" si="124"/>
        <v/>
      </c>
      <c r="F702" s="95" t="str">
        <f>IF(A702&lt;&gt;"",SUM($E$10:E702),"")</f>
        <v/>
      </c>
      <c r="G702" s="95" t="str">
        <f t="shared" si="125"/>
        <v/>
      </c>
      <c r="T702" s="3" t="str">
        <f t="shared" si="126"/>
        <v/>
      </c>
      <c r="U702" s="12" t="str">
        <f t="shared" si="127"/>
        <v/>
      </c>
      <c r="V702" s="95" t="str">
        <f t="shared" si="128"/>
        <v/>
      </c>
      <c r="W702" s="95" t="str">
        <f t="shared" si="129"/>
        <v/>
      </c>
      <c r="X702" s="95" t="str">
        <f t="shared" si="130"/>
        <v/>
      </c>
      <c r="Y702" s="95" t="str">
        <f>IF(T702&lt;&gt;"",SUM($X$10:X702),"")</f>
        <v/>
      </c>
      <c r="Z702" s="95" t="str">
        <f t="shared" si="131"/>
        <v/>
      </c>
    </row>
    <row r="703" spans="1:26">
      <c r="A703" s="3" t="str">
        <f t="shared" si="120"/>
        <v/>
      </c>
      <c r="B703" s="12" t="str">
        <f t="shared" si="121"/>
        <v/>
      </c>
      <c r="C703" s="95" t="str">
        <f t="shared" si="122"/>
        <v/>
      </c>
      <c r="D703" s="95" t="str">
        <f t="shared" si="123"/>
        <v/>
      </c>
      <c r="E703" s="95" t="str">
        <f t="shared" si="124"/>
        <v/>
      </c>
      <c r="F703" s="95" t="str">
        <f>IF(A703&lt;&gt;"",SUM($E$10:E703),"")</f>
        <v/>
      </c>
      <c r="G703" s="95" t="str">
        <f t="shared" si="125"/>
        <v/>
      </c>
      <c r="T703" s="3" t="str">
        <f t="shared" si="126"/>
        <v/>
      </c>
      <c r="U703" s="12" t="str">
        <f t="shared" si="127"/>
        <v/>
      </c>
      <c r="V703" s="95" t="str">
        <f t="shared" si="128"/>
        <v/>
      </c>
      <c r="W703" s="95" t="str">
        <f t="shared" si="129"/>
        <v/>
      </c>
      <c r="X703" s="95" t="str">
        <f t="shared" si="130"/>
        <v/>
      </c>
      <c r="Y703" s="95" t="str">
        <f>IF(T703&lt;&gt;"",SUM($X$10:X703),"")</f>
        <v/>
      </c>
      <c r="Z703" s="95" t="str">
        <f t="shared" si="131"/>
        <v/>
      </c>
    </row>
    <row r="704" spans="1:26">
      <c r="A704" s="3" t="str">
        <f t="shared" si="120"/>
        <v/>
      </c>
      <c r="B704" s="12" t="str">
        <f t="shared" si="121"/>
        <v/>
      </c>
      <c r="C704" s="95" t="str">
        <f t="shared" si="122"/>
        <v/>
      </c>
      <c r="D704" s="95" t="str">
        <f t="shared" si="123"/>
        <v/>
      </c>
      <c r="E704" s="95" t="str">
        <f t="shared" si="124"/>
        <v/>
      </c>
      <c r="F704" s="95" t="str">
        <f>IF(A704&lt;&gt;"",SUM($E$10:E704),"")</f>
        <v/>
      </c>
      <c r="G704" s="95" t="str">
        <f t="shared" si="125"/>
        <v/>
      </c>
      <c r="T704" s="3" t="str">
        <f t="shared" si="126"/>
        <v/>
      </c>
      <c r="U704" s="12" t="str">
        <f t="shared" si="127"/>
        <v/>
      </c>
      <c r="V704" s="95" t="str">
        <f t="shared" si="128"/>
        <v/>
      </c>
      <c r="W704" s="95" t="str">
        <f t="shared" si="129"/>
        <v/>
      </c>
      <c r="X704" s="95" t="str">
        <f t="shared" si="130"/>
        <v/>
      </c>
      <c r="Y704" s="95" t="str">
        <f>IF(T704&lt;&gt;"",SUM($X$10:X704),"")</f>
        <v/>
      </c>
      <c r="Z704" s="95" t="str">
        <f t="shared" si="131"/>
        <v/>
      </c>
    </row>
    <row r="705" spans="1:26">
      <c r="A705" s="3" t="str">
        <f t="shared" si="120"/>
        <v/>
      </c>
      <c r="B705" s="12" t="str">
        <f t="shared" si="121"/>
        <v/>
      </c>
      <c r="C705" s="95" t="str">
        <f t="shared" si="122"/>
        <v/>
      </c>
      <c r="D705" s="95" t="str">
        <f t="shared" si="123"/>
        <v/>
      </c>
      <c r="E705" s="95" t="str">
        <f t="shared" si="124"/>
        <v/>
      </c>
      <c r="F705" s="95" t="str">
        <f>IF(A705&lt;&gt;"",SUM($E$10:E705),"")</f>
        <v/>
      </c>
      <c r="G705" s="95" t="str">
        <f t="shared" si="125"/>
        <v/>
      </c>
      <c r="T705" s="3" t="str">
        <f t="shared" si="126"/>
        <v/>
      </c>
      <c r="U705" s="12" t="str">
        <f t="shared" si="127"/>
        <v/>
      </c>
      <c r="V705" s="95" t="str">
        <f t="shared" si="128"/>
        <v/>
      </c>
      <c r="W705" s="95" t="str">
        <f t="shared" si="129"/>
        <v/>
      </c>
      <c r="X705" s="95" t="str">
        <f t="shared" si="130"/>
        <v/>
      </c>
      <c r="Y705" s="95" t="str">
        <f>IF(T705&lt;&gt;"",SUM($X$10:X705),"")</f>
        <v/>
      </c>
      <c r="Z705" s="95" t="str">
        <f t="shared" si="131"/>
        <v/>
      </c>
    </row>
    <row r="706" spans="1:26">
      <c r="A706" s="3" t="str">
        <f t="shared" si="120"/>
        <v/>
      </c>
      <c r="B706" s="12" t="str">
        <f t="shared" si="121"/>
        <v/>
      </c>
      <c r="C706" s="95" t="str">
        <f t="shared" si="122"/>
        <v/>
      </c>
      <c r="D706" s="95" t="str">
        <f t="shared" si="123"/>
        <v/>
      </c>
      <c r="E706" s="95" t="str">
        <f t="shared" si="124"/>
        <v/>
      </c>
      <c r="F706" s="95" t="str">
        <f>IF(A706&lt;&gt;"",SUM($E$10:E706),"")</f>
        <v/>
      </c>
      <c r="G706" s="95" t="str">
        <f t="shared" si="125"/>
        <v/>
      </c>
      <c r="T706" s="3" t="str">
        <f t="shared" si="126"/>
        <v/>
      </c>
      <c r="U706" s="12" t="str">
        <f t="shared" si="127"/>
        <v/>
      </c>
      <c r="V706" s="95" t="str">
        <f t="shared" si="128"/>
        <v/>
      </c>
      <c r="W706" s="95" t="str">
        <f t="shared" si="129"/>
        <v/>
      </c>
      <c r="X706" s="95" t="str">
        <f t="shared" si="130"/>
        <v/>
      </c>
      <c r="Y706" s="95" t="str">
        <f>IF(T706&lt;&gt;"",SUM($X$10:X706),"")</f>
        <v/>
      </c>
      <c r="Z706" s="95" t="str">
        <f t="shared" si="131"/>
        <v/>
      </c>
    </row>
    <row r="707" spans="1:26">
      <c r="A707" s="3" t="str">
        <f t="shared" si="120"/>
        <v/>
      </c>
      <c r="B707" s="12" t="str">
        <f t="shared" si="121"/>
        <v/>
      </c>
      <c r="C707" s="95" t="str">
        <f t="shared" si="122"/>
        <v/>
      </c>
      <c r="D707" s="95" t="str">
        <f t="shared" si="123"/>
        <v/>
      </c>
      <c r="E707" s="95" t="str">
        <f t="shared" si="124"/>
        <v/>
      </c>
      <c r="F707" s="95" t="str">
        <f>IF(A707&lt;&gt;"",SUM($E$10:E707),"")</f>
        <v/>
      </c>
      <c r="G707" s="95" t="str">
        <f t="shared" si="125"/>
        <v/>
      </c>
      <c r="T707" s="3" t="str">
        <f t="shared" si="126"/>
        <v/>
      </c>
      <c r="U707" s="12" t="str">
        <f t="shared" si="127"/>
        <v/>
      </c>
      <c r="V707" s="95" t="str">
        <f t="shared" si="128"/>
        <v/>
      </c>
      <c r="W707" s="95" t="str">
        <f t="shared" si="129"/>
        <v/>
      </c>
      <c r="X707" s="95" t="str">
        <f t="shared" si="130"/>
        <v/>
      </c>
      <c r="Y707" s="95" t="str">
        <f>IF(T707&lt;&gt;"",SUM($X$10:X707),"")</f>
        <v/>
      </c>
      <c r="Z707" s="95" t="str">
        <f t="shared" si="131"/>
        <v/>
      </c>
    </row>
    <row r="708" spans="1:26">
      <c r="A708" s="3" t="str">
        <f t="shared" si="120"/>
        <v/>
      </c>
      <c r="B708" s="12" t="str">
        <f t="shared" si="121"/>
        <v/>
      </c>
      <c r="C708" s="95" t="str">
        <f t="shared" si="122"/>
        <v/>
      </c>
      <c r="D708" s="95" t="str">
        <f t="shared" si="123"/>
        <v/>
      </c>
      <c r="E708" s="95" t="str">
        <f t="shared" si="124"/>
        <v/>
      </c>
      <c r="F708" s="95" t="str">
        <f>IF(A708&lt;&gt;"",SUM($E$10:E708),"")</f>
        <v/>
      </c>
      <c r="G708" s="95" t="str">
        <f t="shared" si="125"/>
        <v/>
      </c>
      <c r="T708" s="3" t="str">
        <f t="shared" si="126"/>
        <v/>
      </c>
      <c r="U708" s="12" t="str">
        <f t="shared" si="127"/>
        <v/>
      </c>
      <c r="V708" s="95" t="str">
        <f t="shared" si="128"/>
        <v/>
      </c>
      <c r="W708" s="95" t="str">
        <f t="shared" si="129"/>
        <v/>
      </c>
      <c r="X708" s="95" t="str">
        <f t="shared" si="130"/>
        <v/>
      </c>
      <c r="Y708" s="95" t="str">
        <f>IF(T708&lt;&gt;"",SUM($X$10:X708),"")</f>
        <v/>
      </c>
      <c r="Z708" s="95" t="str">
        <f t="shared" si="131"/>
        <v/>
      </c>
    </row>
    <row r="709" spans="1:26">
      <c r="A709" s="3" t="str">
        <f t="shared" si="120"/>
        <v/>
      </c>
      <c r="B709" s="12" t="str">
        <f t="shared" si="121"/>
        <v/>
      </c>
      <c r="C709" s="95" t="str">
        <f t="shared" si="122"/>
        <v/>
      </c>
      <c r="D709" s="95" t="str">
        <f t="shared" si="123"/>
        <v/>
      </c>
      <c r="E709" s="95" t="str">
        <f t="shared" si="124"/>
        <v/>
      </c>
      <c r="F709" s="95" t="str">
        <f>IF(A709&lt;&gt;"",SUM($E$10:E709),"")</f>
        <v/>
      </c>
      <c r="G709" s="95" t="str">
        <f t="shared" si="125"/>
        <v/>
      </c>
      <c r="T709" s="3" t="str">
        <f t="shared" si="126"/>
        <v/>
      </c>
      <c r="U709" s="12" t="str">
        <f t="shared" si="127"/>
        <v/>
      </c>
      <c r="V709" s="95" t="str">
        <f t="shared" si="128"/>
        <v/>
      </c>
      <c r="W709" s="95" t="str">
        <f t="shared" si="129"/>
        <v/>
      </c>
      <c r="X709" s="95" t="str">
        <f t="shared" si="130"/>
        <v/>
      </c>
      <c r="Y709" s="95" t="str">
        <f>IF(T709&lt;&gt;"",SUM($X$10:X709),"")</f>
        <v/>
      </c>
      <c r="Z709" s="95" t="str">
        <f t="shared" si="131"/>
        <v/>
      </c>
    </row>
    <row r="710" spans="1:26">
      <c r="A710" s="3" t="str">
        <f t="shared" si="120"/>
        <v/>
      </c>
      <c r="B710" s="12" t="str">
        <f t="shared" si="121"/>
        <v/>
      </c>
      <c r="C710" s="95" t="str">
        <f t="shared" si="122"/>
        <v/>
      </c>
      <c r="D710" s="95" t="str">
        <f t="shared" si="123"/>
        <v/>
      </c>
      <c r="E710" s="95" t="str">
        <f t="shared" si="124"/>
        <v/>
      </c>
      <c r="F710" s="95" t="str">
        <f>IF(A710&lt;&gt;"",SUM($E$10:E710),"")</f>
        <v/>
      </c>
      <c r="G710" s="95" t="str">
        <f t="shared" si="125"/>
        <v/>
      </c>
      <c r="T710" s="3" t="str">
        <f t="shared" si="126"/>
        <v/>
      </c>
      <c r="U710" s="12" t="str">
        <f t="shared" si="127"/>
        <v/>
      </c>
      <c r="V710" s="95" t="str">
        <f t="shared" si="128"/>
        <v/>
      </c>
      <c r="W710" s="95" t="str">
        <f t="shared" si="129"/>
        <v/>
      </c>
      <c r="X710" s="95" t="str">
        <f t="shared" si="130"/>
        <v/>
      </c>
      <c r="Y710" s="95" t="str">
        <f>IF(T710&lt;&gt;"",SUM($X$10:X710),"")</f>
        <v/>
      </c>
      <c r="Z710" s="95" t="str">
        <f t="shared" si="131"/>
        <v/>
      </c>
    </row>
    <row r="711" spans="1:26">
      <c r="A711" s="3" t="str">
        <f t="shared" si="120"/>
        <v/>
      </c>
      <c r="B711" s="12" t="str">
        <f t="shared" si="121"/>
        <v/>
      </c>
      <c r="C711" s="95" t="str">
        <f t="shared" si="122"/>
        <v/>
      </c>
      <c r="D711" s="95" t="str">
        <f t="shared" si="123"/>
        <v/>
      </c>
      <c r="E711" s="95" t="str">
        <f t="shared" si="124"/>
        <v/>
      </c>
      <c r="F711" s="95" t="str">
        <f>IF(A711&lt;&gt;"",SUM($E$10:E711),"")</f>
        <v/>
      </c>
      <c r="G711" s="95" t="str">
        <f t="shared" si="125"/>
        <v/>
      </c>
      <c r="T711" s="3" t="str">
        <f t="shared" si="126"/>
        <v/>
      </c>
      <c r="U711" s="12" t="str">
        <f t="shared" si="127"/>
        <v/>
      </c>
      <c r="V711" s="95" t="str">
        <f t="shared" si="128"/>
        <v/>
      </c>
      <c r="W711" s="95" t="str">
        <f t="shared" si="129"/>
        <v/>
      </c>
      <c r="X711" s="95" t="str">
        <f t="shared" si="130"/>
        <v/>
      </c>
      <c r="Y711" s="95" t="str">
        <f>IF(T711&lt;&gt;"",SUM($X$10:X711),"")</f>
        <v/>
      </c>
      <c r="Z711" s="95" t="str">
        <f t="shared" si="131"/>
        <v/>
      </c>
    </row>
    <row r="712" spans="1:26">
      <c r="A712" s="3" t="str">
        <f t="shared" si="120"/>
        <v/>
      </c>
      <c r="B712" s="12" t="str">
        <f t="shared" si="121"/>
        <v/>
      </c>
      <c r="C712" s="95" t="str">
        <f t="shared" si="122"/>
        <v/>
      </c>
      <c r="D712" s="95" t="str">
        <f t="shared" si="123"/>
        <v/>
      </c>
      <c r="E712" s="95" t="str">
        <f t="shared" si="124"/>
        <v/>
      </c>
      <c r="F712" s="95" t="str">
        <f>IF(A712&lt;&gt;"",SUM($E$10:E712),"")</f>
        <v/>
      </c>
      <c r="G712" s="95" t="str">
        <f t="shared" si="125"/>
        <v/>
      </c>
      <c r="T712" s="3" t="str">
        <f t="shared" si="126"/>
        <v/>
      </c>
      <c r="U712" s="12" t="str">
        <f t="shared" si="127"/>
        <v/>
      </c>
      <c r="V712" s="95" t="str">
        <f t="shared" si="128"/>
        <v/>
      </c>
      <c r="W712" s="95" t="str">
        <f t="shared" si="129"/>
        <v/>
      </c>
      <c r="X712" s="95" t="str">
        <f t="shared" si="130"/>
        <v/>
      </c>
      <c r="Y712" s="95" t="str">
        <f>IF(T712&lt;&gt;"",SUM($X$10:X712),"")</f>
        <v/>
      </c>
      <c r="Z712" s="95" t="str">
        <f t="shared" si="131"/>
        <v/>
      </c>
    </row>
    <row r="713" spans="1:26">
      <c r="A713" s="3" t="str">
        <f t="shared" si="120"/>
        <v/>
      </c>
      <c r="B713" s="12" t="str">
        <f t="shared" si="121"/>
        <v/>
      </c>
      <c r="C713" s="95" t="str">
        <f t="shared" si="122"/>
        <v/>
      </c>
      <c r="D713" s="95" t="str">
        <f t="shared" si="123"/>
        <v/>
      </c>
      <c r="E713" s="95" t="str">
        <f t="shared" si="124"/>
        <v/>
      </c>
      <c r="F713" s="95" t="str">
        <f>IF(A713&lt;&gt;"",SUM($E$10:E713),"")</f>
        <v/>
      </c>
      <c r="G713" s="95" t="str">
        <f t="shared" si="125"/>
        <v/>
      </c>
      <c r="T713" s="3" t="str">
        <f t="shared" si="126"/>
        <v/>
      </c>
      <c r="U713" s="12" t="str">
        <f t="shared" si="127"/>
        <v/>
      </c>
      <c r="V713" s="95" t="str">
        <f t="shared" si="128"/>
        <v/>
      </c>
      <c r="W713" s="95" t="str">
        <f t="shared" si="129"/>
        <v/>
      </c>
      <c r="X713" s="95" t="str">
        <f t="shared" si="130"/>
        <v/>
      </c>
      <c r="Y713" s="95" t="str">
        <f>IF(T713&lt;&gt;"",SUM($X$10:X713),"")</f>
        <v/>
      </c>
      <c r="Z713" s="95" t="str">
        <f t="shared" si="131"/>
        <v/>
      </c>
    </row>
    <row r="714" spans="1:26">
      <c r="A714" s="3" t="str">
        <f t="shared" si="120"/>
        <v/>
      </c>
      <c r="B714" s="12" t="str">
        <f t="shared" si="121"/>
        <v/>
      </c>
      <c r="C714" s="95" t="str">
        <f t="shared" si="122"/>
        <v/>
      </c>
      <c r="D714" s="95" t="str">
        <f t="shared" si="123"/>
        <v/>
      </c>
      <c r="E714" s="95" t="str">
        <f t="shared" si="124"/>
        <v/>
      </c>
      <c r="F714" s="95" t="str">
        <f>IF(A714&lt;&gt;"",SUM($E$10:E714),"")</f>
        <v/>
      </c>
      <c r="G714" s="95" t="str">
        <f t="shared" si="125"/>
        <v/>
      </c>
      <c r="T714" s="3" t="str">
        <f t="shared" si="126"/>
        <v/>
      </c>
      <c r="U714" s="12" t="str">
        <f t="shared" si="127"/>
        <v/>
      </c>
      <c r="V714" s="95" t="str">
        <f t="shared" si="128"/>
        <v/>
      </c>
      <c r="W714" s="95" t="str">
        <f t="shared" si="129"/>
        <v/>
      </c>
      <c r="X714" s="95" t="str">
        <f t="shared" si="130"/>
        <v/>
      </c>
      <c r="Y714" s="95" t="str">
        <f>IF(T714&lt;&gt;"",SUM($X$10:X714),"")</f>
        <v/>
      </c>
      <c r="Z714" s="95" t="str">
        <f t="shared" si="131"/>
        <v/>
      </c>
    </row>
    <row r="715" spans="1:26">
      <c r="A715" s="3" t="str">
        <f t="shared" si="120"/>
        <v/>
      </c>
      <c r="B715" s="12" t="str">
        <f t="shared" si="121"/>
        <v/>
      </c>
      <c r="C715" s="95" t="str">
        <f t="shared" si="122"/>
        <v/>
      </c>
      <c r="D715" s="95" t="str">
        <f t="shared" si="123"/>
        <v/>
      </c>
      <c r="E715" s="95" t="str">
        <f t="shared" si="124"/>
        <v/>
      </c>
      <c r="F715" s="95" t="str">
        <f>IF(A715&lt;&gt;"",SUM($E$10:E715),"")</f>
        <v/>
      </c>
      <c r="G715" s="95" t="str">
        <f t="shared" si="125"/>
        <v/>
      </c>
      <c r="T715" s="3" t="str">
        <f t="shared" si="126"/>
        <v/>
      </c>
      <c r="U715" s="12" t="str">
        <f t="shared" si="127"/>
        <v/>
      </c>
      <c r="V715" s="95" t="str">
        <f t="shared" si="128"/>
        <v/>
      </c>
      <c r="W715" s="95" t="str">
        <f t="shared" si="129"/>
        <v/>
      </c>
      <c r="X715" s="95" t="str">
        <f t="shared" si="130"/>
        <v/>
      </c>
      <c r="Y715" s="95" t="str">
        <f>IF(T715&lt;&gt;"",SUM($X$10:X715),"")</f>
        <v/>
      </c>
      <c r="Z715" s="95" t="str">
        <f t="shared" si="131"/>
        <v/>
      </c>
    </row>
    <row r="716" spans="1:26">
      <c r="A716" s="3" t="str">
        <f t="shared" ref="A716:A779" si="132">IF(A715&lt;$G$4,A715+1,"")</f>
        <v/>
      </c>
      <c r="B716" s="12" t="str">
        <f t="shared" ref="B716:B779" si="133">IF(A716&lt;&gt;"",EDATE($C$7,A716*12/$G$3),"")</f>
        <v/>
      </c>
      <c r="C716" s="95" t="str">
        <f t="shared" ref="C716:C779" si="134">IF(A716&lt;&gt;"",D716+E716,"")</f>
        <v/>
      </c>
      <c r="D716" s="95" t="str">
        <f t="shared" ref="D716:D779" si="135">IF(A716&lt;&gt;"",G715*$G$5,"")</f>
        <v/>
      </c>
      <c r="E716" s="95" t="str">
        <f t="shared" ref="E716:E779" si="136">IF(A716&lt;&gt;"",$G$6,"")</f>
        <v/>
      </c>
      <c r="F716" s="95" t="str">
        <f>IF(A716&lt;&gt;"",SUM($E$10:E716),"")</f>
        <v/>
      </c>
      <c r="G716" s="95" t="str">
        <f t="shared" ref="G716:G779" si="137">IF(A716&lt;&gt;"",G715-E716,"")</f>
        <v/>
      </c>
      <c r="T716" s="3" t="str">
        <f t="shared" ref="T716:T779" si="138">IF(T715&lt;$G$4,T715+1,"")</f>
        <v/>
      </c>
      <c r="U716" s="12" t="str">
        <f t="shared" ref="U716:U779" si="139">IF(T716&lt;&gt;"",EDATE($C$7,T716*12/$G$3),"")</f>
        <v/>
      </c>
      <c r="V716" s="95" t="str">
        <f t="shared" ref="V716:V779" si="140">IF(T716&lt;&gt;"",C716,"")</f>
        <v/>
      </c>
      <c r="W716" s="95" t="str">
        <f t="shared" ref="W716:W779" si="141">IF(T716&lt;&gt;"",Z715*$Z$5,"")</f>
        <v/>
      </c>
      <c r="X716" s="95" t="str">
        <f t="shared" ref="X716:X779" si="142">IF(T716&lt;&gt;"",V716-W716,"")</f>
        <v/>
      </c>
      <c r="Y716" s="95" t="str">
        <f>IF(T716&lt;&gt;"",SUM($X$10:X716),"")</f>
        <v/>
      </c>
      <c r="Z716" s="95" t="str">
        <f t="shared" ref="Z716:Z779" si="143">IF(T716&lt;&gt;"",Z715-X716,"")</f>
        <v/>
      </c>
    </row>
    <row r="717" spans="1:26">
      <c r="A717" s="3" t="str">
        <f t="shared" si="132"/>
        <v/>
      </c>
      <c r="B717" s="12" t="str">
        <f t="shared" si="133"/>
        <v/>
      </c>
      <c r="C717" s="95" t="str">
        <f t="shared" si="134"/>
        <v/>
      </c>
      <c r="D717" s="95" t="str">
        <f t="shared" si="135"/>
        <v/>
      </c>
      <c r="E717" s="95" t="str">
        <f t="shared" si="136"/>
        <v/>
      </c>
      <c r="F717" s="95" t="str">
        <f>IF(A717&lt;&gt;"",SUM($E$10:E717),"")</f>
        <v/>
      </c>
      <c r="G717" s="95" t="str">
        <f t="shared" si="137"/>
        <v/>
      </c>
      <c r="T717" s="3" t="str">
        <f t="shared" si="138"/>
        <v/>
      </c>
      <c r="U717" s="12" t="str">
        <f t="shared" si="139"/>
        <v/>
      </c>
      <c r="V717" s="95" t="str">
        <f t="shared" si="140"/>
        <v/>
      </c>
      <c r="W717" s="95" t="str">
        <f t="shared" si="141"/>
        <v/>
      </c>
      <c r="X717" s="95" t="str">
        <f t="shared" si="142"/>
        <v/>
      </c>
      <c r="Y717" s="95" t="str">
        <f>IF(T717&lt;&gt;"",SUM($X$10:X717),"")</f>
        <v/>
      </c>
      <c r="Z717" s="95" t="str">
        <f t="shared" si="143"/>
        <v/>
      </c>
    </row>
    <row r="718" spans="1:26">
      <c r="A718" s="3" t="str">
        <f t="shared" si="132"/>
        <v/>
      </c>
      <c r="B718" s="12" t="str">
        <f t="shared" si="133"/>
        <v/>
      </c>
      <c r="C718" s="95" t="str">
        <f t="shared" si="134"/>
        <v/>
      </c>
      <c r="D718" s="95" t="str">
        <f t="shared" si="135"/>
        <v/>
      </c>
      <c r="E718" s="95" t="str">
        <f t="shared" si="136"/>
        <v/>
      </c>
      <c r="F718" s="95" t="str">
        <f>IF(A718&lt;&gt;"",SUM($E$10:E718),"")</f>
        <v/>
      </c>
      <c r="G718" s="95" t="str">
        <f t="shared" si="137"/>
        <v/>
      </c>
      <c r="T718" s="3" t="str">
        <f t="shared" si="138"/>
        <v/>
      </c>
      <c r="U718" s="12" t="str">
        <f t="shared" si="139"/>
        <v/>
      </c>
      <c r="V718" s="95" t="str">
        <f t="shared" si="140"/>
        <v/>
      </c>
      <c r="W718" s="95" t="str">
        <f t="shared" si="141"/>
        <v/>
      </c>
      <c r="X718" s="95" t="str">
        <f t="shared" si="142"/>
        <v/>
      </c>
      <c r="Y718" s="95" t="str">
        <f>IF(T718&lt;&gt;"",SUM($X$10:X718),"")</f>
        <v/>
      </c>
      <c r="Z718" s="95" t="str">
        <f t="shared" si="143"/>
        <v/>
      </c>
    </row>
    <row r="719" spans="1:26">
      <c r="A719" s="3" t="str">
        <f t="shared" si="132"/>
        <v/>
      </c>
      <c r="B719" s="12" t="str">
        <f t="shared" si="133"/>
        <v/>
      </c>
      <c r="C719" s="95" t="str">
        <f t="shared" si="134"/>
        <v/>
      </c>
      <c r="D719" s="95" t="str">
        <f t="shared" si="135"/>
        <v/>
      </c>
      <c r="E719" s="95" t="str">
        <f t="shared" si="136"/>
        <v/>
      </c>
      <c r="F719" s="95" t="str">
        <f>IF(A719&lt;&gt;"",SUM($E$10:E719),"")</f>
        <v/>
      </c>
      <c r="G719" s="95" t="str">
        <f t="shared" si="137"/>
        <v/>
      </c>
      <c r="T719" s="3" t="str">
        <f t="shared" si="138"/>
        <v/>
      </c>
      <c r="U719" s="12" t="str">
        <f t="shared" si="139"/>
        <v/>
      </c>
      <c r="V719" s="95" t="str">
        <f t="shared" si="140"/>
        <v/>
      </c>
      <c r="W719" s="95" t="str">
        <f t="shared" si="141"/>
        <v/>
      </c>
      <c r="X719" s="95" t="str">
        <f t="shared" si="142"/>
        <v/>
      </c>
      <c r="Y719" s="95" t="str">
        <f>IF(T719&lt;&gt;"",SUM($X$10:X719),"")</f>
        <v/>
      </c>
      <c r="Z719" s="95" t="str">
        <f t="shared" si="143"/>
        <v/>
      </c>
    </row>
    <row r="720" spans="1:26">
      <c r="A720" s="3" t="str">
        <f t="shared" si="132"/>
        <v/>
      </c>
      <c r="B720" s="12" t="str">
        <f t="shared" si="133"/>
        <v/>
      </c>
      <c r="C720" s="95" t="str">
        <f t="shared" si="134"/>
        <v/>
      </c>
      <c r="D720" s="95" t="str">
        <f t="shared" si="135"/>
        <v/>
      </c>
      <c r="E720" s="95" t="str">
        <f t="shared" si="136"/>
        <v/>
      </c>
      <c r="F720" s="95" t="str">
        <f>IF(A720&lt;&gt;"",SUM($E$10:E720),"")</f>
        <v/>
      </c>
      <c r="G720" s="95" t="str">
        <f t="shared" si="137"/>
        <v/>
      </c>
      <c r="T720" s="3" t="str">
        <f t="shared" si="138"/>
        <v/>
      </c>
      <c r="U720" s="12" t="str">
        <f t="shared" si="139"/>
        <v/>
      </c>
      <c r="V720" s="95" t="str">
        <f t="shared" si="140"/>
        <v/>
      </c>
      <c r="W720" s="95" t="str">
        <f t="shared" si="141"/>
        <v/>
      </c>
      <c r="X720" s="95" t="str">
        <f t="shared" si="142"/>
        <v/>
      </c>
      <c r="Y720" s="95" t="str">
        <f>IF(T720&lt;&gt;"",SUM($X$10:X720),"")</f>
        <v/>
      </c>
      <c r="Z720" s="95" t="str">
        <f t="shared" si="143"/>
        <v/>
      </c>
    </row>
    <row r="721" spans="1:26">
      <c r="A721" s="3" t="str">
        <f t="shared" si="132"/>
        <v/>
      </c>
      <c r="B721" s="12" t="str">
        <f t="shared" si="133"/>
        <v/>
      </c>
      <c r="C721" s="95" t="str">
        <f t="shared" si="134"/>
        <v/>
      </c>
      <c r="D721" s="95" t="str">
        <f t="shared" si="135"/>
        <v/>
      </c>
      <c r="E721" s="95" t="str">
        <f t="shared" si="136"/>
        <v/>
      </c>
      <c r="F721" s="95" t="str">
        <f>IF(A721&lt;&gt;"",SUM($E$10:E721),"")</f>
        <v/>
      </c>
      <c r="G721" s="95" t="str">
        <f t="shared" si="137"/>
        <v/>
      </c>
      <c r="T721" s="3" t="str">
        <f t="shared" si="138"/>
        <v/>
      </c>
      <c r="U721" s="12" t="str">
        <f t="shared" si="139"/>
        <v/>
      </c>
      <c r="V721" s="95" t="str">
        <f t="shared" si="140"/>
        <v/>
      </c>
      <c r="W721" s="95" t="str">
        <f t="shared" si="141"/>
        <v/>
      </c>
      <c r="X721" s="95" t="str">
        <f t="shared" si="142"/>
        <v/>
      </c>
      <c r="Y721" s="95" t="str">
        <f>IF(T721&lt;&gt;"",SUM($X$10:X721),"")</f>
        <v/>
      </c>
      <c r="Z721" s="95" t="str">
        <f t="shared" si="143"/>
        <v/>
      </c>
    </row>
    <row r="722" spans="1:26">
      <c r="A722" s="3" t="str">
        <f t="shared" si="132"/>
        <v/>
      </c>
      <c r="B722" s="12" t="str">
        <f t="shared" si="133"/>
        <v/>
      </c>
      <c r="C722" s="95" t="str">
        <f t="shared" si="134"/>
        <v/>
      </c>
      <c r="D722" s="95" t="str">
        <f t="shared" si="135"/>
        <v/>
      </c>
      <c r="E722" s="95" t="str">
        <f t="shared" si="136"/>
        <v/>
      </c>
      <c r="F722" s="95" t="str">
        <f>IF(A722&lt;&gt;"",SUM($E$10:E722),"")</f>
        <v/>
      </c>
      <c r="G722" s="95" t="str">
        <f t="shared" si="137"/>
        <v/>
      </c>
      <c r="T722" s="3" t="str">
        <f t="shared" si="138"/>
        <v/>
      </c>
      <c r="U722" s="12" t="str">
        <f t="shared" si="139"/>
        <v/>
      </c>
      <c r="V722" s="95" t="str">
        <f t="shared" si="140"/>
        <v/>
      </c>
      <c r="W722" s="95" t="str">
        <f t="shared" si="141"/>
        <v/>
      </c>
      <c r="X722" s="95" t="str">
        <f t="shared" si="142"/>
        <v/>
      </c>
      <c r="Y722" s="95" t="str">
        <f>IF(T722&lt;&gt;"",SUM($X$10:X722),"")</f>
        <v/>
      </c>
      <c r="Z722" s="95" t="str">
        <f t="shared" si="143"/>
        <v/>
      </c>
    </row>
    <row r="723" spans="1:26">
      <c r="A723" s="3" t="str">
        <f t="shared" si="132"/>
        <v/>
      </c>
      <c r="B723" s="12" t="str">
        <f t="shared" si="133"/>
        <v/>
      </c>
      <c r="C723" s="95" t="str">
        <f t="shared" si="134"/>
        <v/>
      </c>
      <c r="D723" s="95" t="str">
        <f t="shared" si="135"/>
        <v/>
      </c>
      <c r="E723" s="95" t="str">
        <f t="shared" si="136"/>
        <v/>
      </c>
      <c r="F723" s="95" t="str">
        <f>IF(A723&lt;&gt;"",SUM($E$10:E723),"")</f>
        <v/>
      </c>
      <c r="G723" s="95" t="str">
        <f t="shared" si="137"/>
        <v/>
      </c>
      <c r="T723" s="3" t="str">
        <f t="shared" si="138"/>
        <v/>
      </c>
      <c r="U723" s="12" t="str">
        <f t="shared" si="139"/>
        <v/>
      </c>
      <c r="V723" s="95" t="str">
        <f t="shared" si="140"/>
        <v/>
      </c>
      <c r="W723" s="95" t="str">
        <f t="shared" si="141"/>
        <v/>
      </c>
      <c r="X723" s="95" t="str">
        <f t="shared" si="142"/>
        <v/>
      </c>
      <c r="Y723" s="95" t="str">
        <f>IF(T723&lt;&gt;"",SUM($X$10:X723),"")</f>
        <v/>
      </c>
      <c r="Z723" s="95" t="str">
        <f t="shared" si="143"/>
        <v/>
      </c>
    </row>
    <row r="724" spans="1:26">
      <c r="A724" s="3" t="str">
        <f t="shared" si="132"/>
        <v/>
      </c>
      <c r="B724" s="12" t="str">
        <f t="shared" si="133"/>
        <v/>
      </c>
      <c r="C724" s="95" t="str">
        <f t="shared" si="134"/>
        <v/>
      </c>
      <c r="D724" s="95" t="str">
        <f t="shared" si="135"/>
        <v/>
      </c>
      <c r="E724" s="95" t="str">
        <f t="shared" si="136"/>
        <v/>
      </c>
      <c r="F724" s="95" t="str">
        <f>IF(A724&lt;&gt;"",SUM($E$10:E724),"")</f>
        <v/>
      </c>
      <c r="G724" s="95" t="str">
        <f t="shared" si="137"/>
        <v/>
      </c>
      <c r="T724" s="3" t="str">
        <f t="shared" si="138"/>
        <v/>
      </c>
      <c r="U724" s="12" t="str">
        <f t="shared" si="139"/>
        <v/>
      </c>
      <c r="V724" s="95" t="str">
        <f t="shared" si="140"/>
        <v/>
      </c>
      <c r="W724" s="95" t="str">
        <f t="shared" si="141"/>
        <v/>
      </c>
      <c r="X724" s="95" t="str">
        <f t="shared" si="142"/>
        <v/>
      </c>
      <c r="Y724" s="95" t="str">
        <f>IF(T724&lt;&gt;"",SUM($X$10:X724),"")</f>
        <v/>
      </c>
      <c r="Z724" s="95" t="str">
        <f t="shared" si="143"/>
        <v/>
      </c>
    </row>
    <row r="725" spans="1:26">
      <c r="A725" s="3" t="str">
        <f t="shared" si="132"/>
        <v/>
      </c>
      <c r="B725" s="12" t="str">
        <f t="shared" si="133"/>
        <v/>
      </c>
      <c r="C725" s="95" t="str">
        <f t="shared" si="134"/>
        <v/>
      </c>
      <c r="D725" s="95" t="str">
        <f t="shared" si="135"/>
        <v/>
      </c>
      <c r="E725" s="95" t="str">
        <f t="shared" si="136"/>
        <v/>
      </c>
      <c r="F725" s="95" t="str">
        <f>IF(A725&lt;&gt;"",SUM($E$10:E725),"")</f>
        <v/>
      </c>
      <c r="G725" s="95" t="str">
        <f t="shared" si="137"/>
        <v/>
      </c>
      <c r="T725" s="3" t="str">
        <f t="shared" si="138"/>
        <v/>
      </c>
      <c r="U725" s="12" t="str">
        <f t="shared" si="139"/>
        <v/>
      </c>
      <c r="V725" s="95" t="str">
        <f t="shared" si="140"/>
        <v/>
      </c>
      <c r="W725" s="95" t="str">
        <f t="shared" si="141"/>
        <v/>
      </c>
      <c r="X725" s="95" t="str">
        <f t="shared" si="142"/>
        <v/>
      </c>
      <c r="Y725" s="95" t="str">
        <f>IF(T725&lt;&gt;"",SUM($X$10:X725),"")</f>
        <v/>
      </c>
      <c r="Z725" s="95" t="str">
        <f t="shared" si="143"/>
        <v/>
      </c>
    </row>
    <row r="726" spans="1:26">
      <c r="A726" s="3" t="str">
        <f t="shared" si="132"/>
        <v/>
      </c>
      <c r="B726" s="12" t="str">
        <f t="shared" si="133"/>
        <v/>
      </c>
      <c r="C726" s="95" t="str">
        <f t="shared" si="134"/>
        <v/>
      </c>
      <c r="D726" s="95" t="str">
        <f t="shared" si="135"/>
        <v/>
      </c>
      <c r="E726" s="95" t="str">
        <f t="shared" si="136"/>
        <v/>
      </c>
      <c r="F726" s="95" t="str">
        <f>IF(A726&lt;&gt;"",SUM($E$10:E726),"")</f>
        <v/>
      </c>
      <c r="G726" s="95" t="str">
        <f t="shared" si="137"/>
        <v/>
      </c>
      <c r="T726" s="3" t="str">
        <f t="shared" si="138"/>
        <v/>
      </c>
      <c r="U726" s="12" t="str">
        <f t="shared" si="139"/>
        <v/>
      </c>
      <c r="V726" s="95" t="str">
        <f t="shared" si="140"/>
        <v/>
      </c>
      <c r="W726" s="95" t="str">
        <f t="shared" si="141"/>
        <v/>
      </c>
      <c r="X726" s="95" t="str">
        <f t="shared" si="142"/>
        <v/>
      </c>
      <c r="Y726" s="95" t="str">
        <f>IF(T726&lt;&gt;"",SUM($X$10:X726),"")</f>
        <v/>
      </c>
      <c r="Z726" s="95" t="str">
        <f t="shared" si="143"/>
        <v/>
      </c>
    </row>
    <row r="727" spans="1:26">
      <c r="A727" s="3" t="str">
        <f t="shared" si="132"/>
        <v/>
      </c>
      <c r="B727" s="12" t="str">
        <f t="shared" si="133"/>
        <v/>
      </c>
      <c r="C727" s="95" t="str">
        <f t="shared" si="134"/>
        <v/>
      </c>
      <c r="D727" s="95" t="str">
        <f t="shared" si="135"/>
        <v/>
      </c>
      <c r="E727" s="95" t="str">
        <f t="shared" si="136"/>
        <v/>
      </c>
      <c r="F727" s="95" t="str">
        <f>IF(A727&lt;&gt;"",SUM($E$10:E727),"")</f>
        <v/>
      </c>
      <c r="G727" s="95" t="str">
        <f t="shared" si="137"/>
        <v/>
      </c>
      <c r="T727" s="3" t="str">
        <f t="shared" si="138"/>
        <v/>
      </c>
      <c r="U727" s="12" t="str">
        <f t="shared" si="139"/>
        <v/>
      </c>
      <c r="V727" s="95" t="str">
        <f t="shared" si="140"/>
        <v/>
      </c>
      <c r="W727" s="95" t="str">
        <f t="shared" si="141"/>
        <v/>
      </c>
      <c r="X727" s="95" t="str">
        <f t="shared" si="142"/>
        <v/>
      </c>
      <c r="Y727" s="95" t="str">
        <f>IF(T727&lt;&gt;"",SUM($X$10:X727),"")</f>
        <v/>
      </c>
      <c r="Z727" s="95" t="str">
        <f t="shared" si="143"/>
        <v/>
      </c>
    </row>
    <row r="728" spans="1:26">
      <c r="A728" s="3" t="str">
        <f t="shared" si="132"/>
        <v/>
      </c>
      <c r="B728" s="12" t="str">
        <f t="shared" si="133"/>
        <v/>
      </c>
      <c r="C728" s="95" t="str">
        <f t="shared" si="134"/>
        <v/>
      </c>
      <c r="D728" s="95" t="str">
        <f t="shared" si="135"/>
        <v/>
      </c>
      <c r="E728" s="95" t="str">
        <f t="shared" si="136"/>
        <v/>
      </c>
      <c r="F728" s="95" t="str">
        <f>IF(A728&lt;&gt;"",SUM($E$10:E728),"")</f>
        <v/>
      </c>
      <c r="G728" s="95" t="str">
        <f t="shared" si="137"/>
        <v/>
      </c>
      <c r="T728" s="3" t="str">
        <f t="shared" si="138"/>
        <v/>
      </c>
      <c r="U728" s="12" t="str">
        <f t="shared" si="139"/>
        <v/>
      </c>
      <c r="V728" s="95" t="str">
        <f t="shared" si="140"/>
        <v/>
      </c>
      <c r="W728" s="95" t="str">
        <f t="shared" si="141"/>
        <v/>
      </c>
      <c r="X728" s="95" t="str">
        <f t="shared" si="142"/>
        <v/>
      </c>
      <c r="Y728" s="95" t="str">
        <f>IF(T728&lt;&gt;"",SUM($X$10:X728),"")</f>
        <v/>
      </c>
      <c r="Z728" s="95" t="str">
        <f t="shared" si="143"/>
        <v/>
      </c>
    </row>
    <row r="729" spans="1:26">
      <c r="A729" s="3" t="str">
        <f t="shared" si="132"/>
        <v/>
      </c>
      <c r="B729" s="12" t="str">
        <f t="shared" si="133"/>
        <v/>
      </c>
      <c r="C729" s="95" t="str">
        <f t="shared" si="134"/>
        <v/>
      </c>
      <c r="D729" s="95" t="str">
        <f t="shared" si="135"/>
        <v/>
      </c>
      <c r="E729" s="95" t="str">
        <f t="shared" si="136"/>
        <v/>
      </c>
      <c r="F729" s="95" t="str">
        <f>IF(A729&lt;&gt;"",SUM($E$10:E729),"")</f>
        <v/>
      </c>
      <c r="G729" s="95" t="str">
        <f t="shared" si="137"/>
        <v/>
      </c>
      <c r="T729" s="3" t="str">
        <f t="shared" si="138"/>
        <v/>
      </c>
      <c r="U729" s="12" t="str">
        <f t="shared" si="139"/>
        <v/>
      </c>
      <c r="V729" s="95" t="str">
        <f t="shared" si="140"/>
        <v/>
      </c>
      <c r="W729" s="95" t="str">
        <f t="shared" si="141"/>
        <v/>
      </c>
      <c r="X729" s="95" t="str">
        <f t="shared" si="142"/>
        <v/>
      </c>
      <c r="Y729" s="95" t="str">
        <f>IF(T729&lt;&gt;"",SUM($X$10:X729),"")</f>
        <v/>
      </c>
      <c r="Z729" s="95" t="str">
        <f t="shared" si="143"/>
        <v/>
      </c>
    </row>
    <row r="730" spans="1:26">
      <c r="A730" s="3" t="str">
        <f t="shared" si="132"/>
        <v/>
      </c>
      <c r="B730" s="12" t="str">
        <f t="shared" si="133"/>
        <v/>
      </c>
      <c r="C730" s="95" t="str">
        <f t="shared" si="134"/>
        <v/>
      </c>
      <c r="D730" s="95" t="str">
        <f t="shared" si="135"/>
        <v/>
      </c>
      <c r="E730" s="95" t="str">
        <f t="shared" si="136"/>
        <v/>
      </c>
      <c r="F730" s="95" t="str">
        <f>IF(A730&lt;&gt;"",SUM($E$10:E730),"")</f>
        <v/>
      </c>
      <c r="G730" s="95" t="str">
        <f t="shared" si="137"/>
        <v/>
      </c>
      <c r="T730" s="3" t="str">
        <f t="shared" si="138"/>
        <v/>
      </c>
      <c r="U730" s="12" t="str">
        <f t="shared" si="139"/>
        <v/>
      </c>
      <c r="V730" s="95" t="str">
        <f t="shared" si="140"/>
        <v/>
      </c>
      <c r="W730" s="95" t="str">
        <f t="shared" si="141"/>
        <v/>
      </c>
      <c r="X730" s="95" t="str">
        <f t="shared" si="142"/>
        <v/>
      </c>
      <c r="Y730" s="95" t="str">
        <f>IF(T730&lt;&gt;"",SUM($X$10:X730),"")</f>
        <v/>
      </c>
      <c r="Z730" s="95" t="str">
        <f t="shared" si="143"/>
        <v/>
      </c>
    </row>
    <row r="731" spans="1:26">
      <c r="A731" s="3" t="str">
        <f t="shared" si="132"/>
        <v/>
      </c>
      <c r="B731" s="12" t="str">
        <f t="shared" si="133"/>
        <v/>
      </c>
      <c r="C731" s="95" t="str">
        <f t="shared" si="134"/>
        <v/>
      </c>
      <c r="D731" s="95" t="str">
        <f t="shared" si="135"/>
        <v/>
      </c>
      <c r="E731" s="95" t="str">
        <f t="shared" si="136"/>
        <v/>
      </c>
      <c r="F731" s="95" t="str">
        <f>IF(A731&lt;&gt;"",SUM($E$10:E731),"")</f>
        <v/>
      </c>
      <c r="G731" s="95" t="str">
        <f t="shared" si="137"/>
        <v/>
      </c>
      <c r="T731" s="3" t="str">
        <f t="shared" si="138"/>
        <v/>
      </c>
      <c r="U731" s="12" t="str">
        <f t="shared" si="139"/>
        <v/>
      </c>
      <c r="V731" s="95" t="str">
        <f t="shared" si="140"/>
        <v/>
      </c>
      <c r="W731" s="95" t="str">
        <f t="shared" si="141"/>
        <v/>
      </c>
      <c r="X731" s="95" t="str">
        <f t="shared" si="142"/>
        <v/>
      </c>
      <c r="Y731" s="95" t="str">
        <f>IF(T731&lt;&gt;"",SUM($X$10:X731),"")</f>
        <v/>
      </c>
      <c r="Z731" s="95" t="str">
        <f t="shared" si="143"/>
        <v/>
      </c>
    </row>
    <row r="732" spans="1:26">
      <c r="A732" s="3" t="str">
        <f t="shared" si="132"/>
        <v/>
      </c>
      <c r="B732" s="12" t="str">
        <f t="shared" si="133"/>
        <v/>
      </c>
      <c r="C732" s="95" t="str">
        <f t="shared" si="134"/>
        <v/>
      </c>
      <c r="D732" s="95" t="str">
        <f t="shared" si="135"/>
        <v/>
      </c>
      <c r="E732" s="95" t="str">
        <f t="shared" si="136"/>
        <v/>
      </c>
      <c r="F732" s="95" t="str">
        <f>IF(A732&lt;&gt;"",SUM($E$10:E732),"")</f>
        <v/>
      </c>
      <c r="G732" s="95" t="str">
        <f t="shared" si="137"/>
        <v/>
      </c>
      <c r="T732" s="3" t="str">
        <f t="shared" si="138"/>
        <v/>
      </c>
      <c r="U732" s="12" t="str">
        <f t="shared" si="139"/>
        <v/>
      </c>
      <c r="V732" s="95" t="str">
        <f t="shared" si="140"/>
        <v/>
      </c>
      <c r="W732" s="95" t="str">
        <f t="shared" si="141"/>
        <v/>
      </c>
      <c r="X732" s="95" t="str">
        <f t="shared" si="142"/>
        <v/>
      </c>
      <c r="Y732" s="95" t="str">
        <f>IF(T732&lt;&gt;"",SUM($X$10:X732),"")</f>
        <v/>
      </c>
      <c r="Z732" s="95" t="str">
        <f t="shared" si="143"/>
        <v/>
      </c>
    </row>
    <row r="733" spans="1:26">
      <c r="A733" s="3" t="str">
        <f t="shared" si="132"/>
        <v/>
      </c>
      <c r="B733" s="12" t="str">
        <f t="shared" si="133"/>
        <v/>
      </c>
      <c r="C733" s="95" t="str">
        <f t="shared" si="134"/>
        <v/>
      </c>
      <c r="D733" s="95" t="str">
        <f t="shared" si="135"/>
        <v/>
      </c>
      <c r="E733" s="95" t="str">
        <f t="shared" si="136"/>
        <v/>
      </c>
      <c r="F733" s="95" t="str">
        <f>IF(A733&lt;&gt;"",SUM($E$10:E733),"")</f>
        <v/>
      </c>
      <c r="G733" s="95" t="str">
        <f t="shared" si="137"/>
        <v/>
      </c>
      <c r="T733" s="3" t="str">
        <f t="shared" si="138"/>
        <v/>
      </c>
      <c r="U733" s="12" t="str">
        <f t="shared" si="139"/>
        <v/>
      </c>
      <c r="V733" s="95" t="str">
        <f t="shared" si="140"/>
        <v/>
      </c>
      <c r="W733" s="95" t="str">
        <f t="shared" si="141"/>
        <v/>
      </c>
      <c r="X733" s="95" t="str">
        <f t="shared" si="142"/>
        <v/>
      </c>
      <c r="Y733" s="95" t="str">
        <f>IF(T733&lt;&gt;"",SUM($X$10:X733),"")</f>
        <v/>
      </c>
      <c r="Z733" s="95" t="str">
        <f t="shared" si="143"/>
        <v/>
      </c>
    </row>
    <row r="734" spans="1:26">
      <c r="A734" s="3" t="str">
        <f t="shared" si="132"/>
        <v/>
      </c>
      <c r="B734" s="12" t="str">
        <f t="shared" si="133"/>
        <v/>
      </c>
      <c r="C734" s="95" t="str">
        <f t="shared" si="134"/>
        <v/>
      </c>
      <c r="D734" s="95" t="str">
        <f t="shared" si="135"/>
        <v/>
      </c>
      <c r="E734" s="95" t="str">
        <f t="shared" si="136"/>
        <v/>
      </c>
      <c r="F734" s="95" t="str">
        <f>IF(A734&lt;&gt;"",SUM($E$10:E734),"")</f>
        <v/>
      </c>
      <c r="G734" s="95" t="str">
        <f t="shared" si="137"/>
        <v/>
      </c>
      <c r="T734" s="3" t="str">
        <f t="shared" si="138"/>
        <v/>
      </c>
      <c r="U734" s="12" t="str">
        <f t="shared" si="139"/>
        <v/>
      </c>
      <c r="V734" s="95" t="str">
        <f t="shared" si="140"/>
        <v/>
      </c>
      <c r="W734" s="95" t="str">
        <f t="shared" si="141"/>
        <v/>
      </c>
      <c r="X734" s="95" t="str">
        <f t="shared" si="142"/>
        <v/>
      </c>
      <c r="Y734" s="95" t="str">
        <f>IF(T734&lt;&gt;"",SUM($X$10:X734),"")</f>
        <v/>
      </c>
      <c r="Z734" s="95" t="str">
        <f t="shared" si="143"/>
        <v/>
      </c>
    </row>
    <row r="735" spans="1:26">
      <c r="A735" s="3" t="str">
        <f t="shared" si="132"/>
        <v/>
      </c>
      <c r="B735" s="12" t="str">
        <f t="shared" si="133"/>
        <v/>
      </c>
      <c r="C735" s="95" t="str">
        <f t="shared" si="134"/>
        <v/>
      </c>
      <c r="D735" s="95" t="str">
        <f t="shared" si="135"/>
        <v/>
      </c>
      <c r="E735" s="95" t="str">
        <f t="shared" si="136"/>
        <v/>
      </c>
      <c r="F735" s="95" t="str">
        <f>IF(A735&lt;&gt;"",SUM($E$10:E735),"")</f>
        <v/>
      </c>
      <c r="G735" s="95" t="str">
        <f t="shared" si="137"/>
        <v/>
      </c>
      <c r="T735" s="3" t="str">
        <f t="shared" si="138"/>
        <v/>
      </c>
      <c r="U735" s="12" t="str">
        <f t="shared" si="139"/>
        <v/>
      </c>
      <c r="V735" s="95" t="str">
        <f t="shared" si="140"/>
        <v/>
      </c>
      <c r="W735" s="95" t="str">
        <f t="shared" si="141"/>
        <v/>
      </c>
      <c r="X735" s="95" t="str">
        <f t="shared" si="142"/>
        <v/>
      </c>
      <c r="Y735" s="95" t="str">
        <f>IF(T735&lt;&gt;"",SUM($X$10:X735),"")</f>
        <v/>
      </c>
      <c r="Z735" s="95" t="str">
        <f t="shared" si="143"/>
        <v/>
      </c>
    </row>
    <row r="736" spans="1:26">
      <c r="A736" s="3" t="str">
        <f t="shared" si="132"/>
        <v/>
      </c>
      <c r="B736" s="12" t="str">
        <f t="shared" si="133"/>
        <v/>
      </c>
      <c r="C736" s="95" t="str">
        <f t="shared" si="134"/>
        <v/>
      </c>
      <c r="D736" s="95" t="str">
        <f t="shared" si="135"/>
        <v/>
      </c>
      <c r="E736" s="95" t="str">
        <f t="shared" si="136"/>
        <v/>
      </c>
      <c r="F736" s="95" t="str">
        <f>IF(A736&lt;&gt;"",SUM($E$10:E736),"")</f>
        <v/>
      </c>
      <c r="G736" s="95" t="str">
        <f t="shared" si="137"/>
        <v/>
      </c>
      <c r="T736" s="3" t="str">
        <f t="shared" si="138"/>
        <v/>
      </c>
      <c r="U736" s="12" t="str">
        <f t="shared" si="139"/>
        <v/>
      </c>
      <c r="V736" s="95" t="str">
        <f t="shared" si="140"/>
        <v/>
      </c>
      <c r="W736" s="95" t="str">
        <f t="shared" si="141"/>
        <v/>
      </c>
      <c r="X736" s="95" t="str">
        <f t="shared" si="142"/>
        <v/>
      </c>
      <c r="Y736" s="95" t="str">
        <f>IF(T736&lt;&gt;"",SUM($X$10:X736),"")</f>
        <v/>
      </c>
      <c r="Z736" s="95" t="str">
        <f t="shared" si="143"/>
        <v/>
      </c>
    </row>
    <row r="737" spans="1:26">
      <c r="A737" s="3" t="str">
        <f t="shared" si="132"/>
        <v/>
      </c>
      <c r="B737" s="12" t="str">
        <f t="shared" si="133"/>
        <v/>
      </c>
      <c r="C737" s="95" t="str">
        <f t="shared" si="134"/>
        <v/>
      </c>
      <c r="D737" s="95" t="str">
        <f t="shared" si="135"/>
        <v/>
      </c>
      <c r="E737" s="95" t="str">
        <f t="shared" si="136"/>
        <v/>
      </c>
      <c r="F737" s="95" t="str">
        <f>IF(A737&lt;&gt;"",SUM($E$10:E737),"")</f>
        <v/>
      </c>
      <c r="G737" s="95" t="str">
        <f t="shared" si="137"/>
        <v/>
      </c>
      <c r="T737" s="3" t="str">
        <f t="shared" si="138"/>
        <v/>
      </c>
      <c r="U737" s="12" t="str">
        <f t="shared" si="139"/>
        <v/>
      </c>
      <c r="V737" s="95" t="str">
        <f t="shared" si="140"/>
        <v/>
      </c>
      <c r="W737" s="95" t="str">
        <f t="shared" si="141"/>
        <v/>
      </c>
      <c r="X737" s="95" t="str">
        <f t="shared" si="142"/>
        <v/>
      </c>
      <c r="Y737" s="95" t="str">
        <f>IF(T737&lt;&gt;"",SUM($X$10:X737),"")</f>
        <v/>
      </c>
      <c r="Z737" s="95" t="str">
        <f t="shared" si="143"/>
        <v/>
      </c>
    </row>
    <row r="738" spans="1:26">
      <c r="A738" s="3" t="str">
        <f t="shared" si="132"/>
        <v/>
      </c>
      <c r="B738" s="12" t="str">
        <f t="shared" si="133"/>
        <v/>
      </c>
      <c r="C738" s="95" t="str">
        <f t="shared" si="134"/>
        <v/>
      </c>
      <c r="D738" s="95" t="str">
        <f t="shared" si="135"/>
        <v/>
      </c>
      <c r="E738" s="95" t="str">
        <f t="shared" si="136"/>
        <v/>
      </c>
      <c r="F738" s="95" t="str">
        <f>IF(A738&lt;&gt;"",SUM($E$10:E738),"")</f>
        <v/>
      </c>
      <c r="G738" s="95" t="str">
        <f t="shared" si="137"/>
        <v/>
      </c>
      <c r="T738" s="3" t="str">
        <f t="shared" si="138"/>
        <v/>
      </c>
      <c r="U738" s="12" t="str">
        <f t="shared" si="139"/>
        <v/>
      </c>
      <c r="V738" s="95" t="str">
        <f t="shared" si="140"/>
        <v/>
      </c>
      <c r="W738" s="95" t="str">
        <f t="shared" si="141"/>
        <v/>
      </c>
      <c r="X738" s="95" t="str">
        <f t="shared" si="142"/>
        <v/>
      </c>
      <c r="Y738" s="95" t="str">
        <f>IF(T738&lt;&gt;"",SUM($X$10:X738),"")</f>
        <v/>
      </c>
      <c r="Z738" s="95" t="str">
        <f t="shared" si="143"/>
        <v/>
      </c>
    </row>
    <row r="739" spans="1:26">
      <c r="A739" s="3" t="str">
        <f t="shared" si="132"/>
        <v/>
      </c>
      <c r="B739" s="12" t="str">
        <f t="shared" si="133"/>
        <v/>
      </c>
      <c r="C739" s="95" t="str">
        <f t="shared" si="134"/>
        <v/>
      </c>
      <c r="D739" s="95" t="str">
        <f t="shared" si="135"/>
        <v/>
      </c>
      <c r="E739" s="95" t="str">
        <f t="shared" si="136"/>
        <v/>
      </c>
      <c r="F739" s="95" t="str">
        <f>IF(A739&lt;&gt;"",SUM($E$10:E739),"")</f>
        <v/>
      </c>
      <c r="G739" s="95" t="str">
        <f t="shared" si="137"/>
        <v/>
      </c>
      <c r="T739" s="3" t="str">
        <f t="shared" si="138"/>
        <v/>
      </c>
      <c r="U739" s="12" t="str">
        <f t="shared" si="139"/>
        <v/>
      </c>
      <c r="V739" s="95" t="str">
        <f t="shared" si="140"/>
        <v/>
      </c>
      <c r="W739" s="95" t="str">
        <f t="shared" si="141"/>
        <v/>
      </c>
      <c r="X739" s="95" t="str">
        <f t="shared" si="142"/>
        <v/>
      </c>
      <c r="Y739" s="95" t="str">
        <f>IF(T739&lt;&gt;"",SUM($X$10:X739),"")</f>
        <v/>
      </c>
      <c r="Z739" s="95" t="str">
        <f t="shared" si="143"/>
        <v/>
      </c>
    </row>
    <row r="740" spans="1:26">
      <c r="A740" s="3" t="str">
        <f t="shared" si="132"/>
        <v/>
      </c>
      <c r="B740" s="12" t="str">
        <f t="shared" si="133"/>
        <v/>
      </c>
      <c r="C740" s="95" t="str">
        <f t="shared" si="134"/>
        <v/>
      </c>
      <c r="D740" s="95" t="str">
        <f t="shared" si="135"/>
        <v/>
      </c>
      <c r="E740" s="95" t="str">
        <f t="shared" si="136"/>
        <v/>
      </c>
      <c r="F740" s="95" t="str">
        <f>IF(A740&lt;&gt;"",SUM($E$10:E740),"")</f>
        <v/>
      </c>
      <c r="G740" s="95" t="str">
        <f t="shared" si="137"/>
        <v/>
      </c>
      <c r="T740" s="3" t="str">
        <f t="shared" si="138"/>
        <v/>
      </c>
      <c r="U740" s="12" t="str">
        <f t="shared" si="139"/>
        <v/>
      </c>
      <c r="V740" s="95" t="str">
        <f t="shared" si="140"/>
        <v/>
      </c>
      <c r="W740" s="95" t="str">
        <f t="shared" si="141"/>
        <v/>
      </c>
      <c r="X740" s="95" t="str">
        <f t="shared" si="142"/>
        <v/>
      </c>
      <c r="Y740" s="95" t="str">
        <f>IF(T740&lt;&gt;"",SUM($X$10:X740),"")</f>
        <v/>
      </c>
      <c r="Z740" s="95" t="str">
        <f t="shared" si="143"/>
        <v/>
      </c>
    </row>
    <row r="741" spans="1:26">
      <c r="A741" s="3" t="str">
        <f t="shared" si="132"/>
        <v/>
      </c>
      <c r="B741" s="12" t="str">
        <f t="shared" si="133"/>
        <v/>
      </c>
      <c r="C741" s="95" t="str">
        <f t="shared" si="134"/>
        <v/>
      </c>
      <c r="D741" s="95" t="str">
        <f t="shared" si="135"/>
        <v/>
      </c>
      <c r="E741" s="95" t="str">
        <f t="shared" si="136"/>
        <v/>
      </c>
      <c r="F741" s="95" t="str">
        <f>IF(A741&lt;&gt;"",SUM($E$10:E741),"")</f>
        <v/>
      </c>
      <c r="G741" s="95" t="str">
        <f t="shared" si="137"/>
        <v/>
      </c>
      <c r="T741" s="3" t="str">
        <f t="shared" si="138"/>
        <v/>
      </c>
      <c r="U741" s="12" t="str">
        <f t="shared" si="139"/>
        <v/>
      </c>
      <c r="V741" s="95" t="str">
        <f t="shared" si="140"/>
        <v/>
      </c>
      <c r="W741" s="95" t="str">
        <f t="shared" si="141"/>
        <v/>
      </c>
      <c r="X741" s="95" t="str">
        <f t="shared" si="142"/>
        <v/>
      </c>
      <c r="Y741" s="95" t="str">
        <f>IF(T741&lt;&gt;"",SUM($X$10:X741),"")</f>
        <v/>
      </c>
      <c r="Z741" s="95" t="str">
        <f t="shared" si="143"/>
        <v/>
      </c>
    </row>
    <row r="742" spans="1:26">
      <c r="A742" s="3" t="str">
        <f t="shared" si="132"/>
        <v/>
      </c>
      <c r="B742" s="12" t="str">
        <f t="shared" si="133"/>
        <v/>
      </c>
      <c r="C742" s="95" t="str">
        <f t="shared" si="134"/>
        <v/>
      </c>
      <c r="D742" s="95" t="str">
        <f t="shared" si="135"/>
        <v/>
      </c>
      <c r="E742" s="95" t="str">
        <f t="shared" si="136"/>
        <v/>
      </c>
      <c r="F742" s="95" t="str">
        <f>IF(A742&lt;&gt;"",SUM($E$10:E742),"")</f>
        <v/>
      </c>
      <c r="G742" s="95" t="str">
        <f t="shared" si="137"/>
        <v/>
      </c>
      <c r="T742" s="3" t="str">
        <f t="shared" si="138"/>
        <v/>
      </c>
      <c r="U742" s="12" t="str">
        <f t="shared" si="139"/>
        <v/>
      </c>
      <c r="V742" s="95" t="str">
        <f t="shared" si="140"/>
        <v/>
      </c>
      <c r="W742" s="95" t="str">
        <f t="shared" si="141"/>
        <v/>
      </c>
      <c r="X742" s="95" t="str">
        <f t="shared" si="142"/>
        <v/>
      </c>
      <c r="Y742" s="95" t="str">
        <f>IF(T742&lt;&gt;"",SUM($X$10:X742),"")</f>
        <v/>
      </c>
      <c r="Z742" s="95" t="str">
        <f t="shared" si="143"/>
        <v/>
      </c>
    </row>
    <row r="743" spans="1:26">
      <c r="A743" s="3" t="str">
        <f t="shared" si="132"/>
        <v/>
      </c>
      <c r="B743" s="12" t="str">
        <f t="shared" si="133"/>
        <v/>
      </c>
      <c r="C743" s="95" t="str">
        <f t="shared" si="134"/>
        <v/>
      </c>
      <c r="D743" s="95" t="str">
        <f t="shared" si="135"/>
        <v/>
      </c>
      <c r="E743" s="95" t="str">
        <f t="shared" si="136"/>
        <v/>
      </c>
      <c r="F743" s="95" t="str">
        <f>IF(A743&lt;&gt;"",SUM($E$10:E743),"")</f>
        <v/>
      </c>
      <c r="G743" s="95" t="str">
        <f t="shared" si="137"/>
        <v/>
      </c>
      <c r="T743" s="3" t="str">
        <f t="shared" si="138"/>
        <v/>
      </c>
      <c r="U743" s="12" t="str">
        <f t="shared" si="139"/>
        <v/>
      </c>
      <c r="V743" s="95" t="str">
        <f t="shared" si="140"/>
        <v/>
      </c>
      <c r="W743" s="95" t="str">
        <f t="shared" si="141"/>
        <v/>
      </c>
      <c r="X743" s="95" t="str">
        <f t="shared" si="142"/>
        <v/>
      </c>
      <c r="Y743" s="95" t="str">
        <f>IF(T743&lt;&gt;"",SUM($X$10:X743),"")</f>
        <v/>
      </c>
      <c r="Z743" s="95" t="str">
        <f t="shared" si="143"/>
        <v/>
      </c>
    </row>
    <row r="744" spans="1:26">
      <c r="A744" s="3" t="str">
        <f t="shared" si="132"/>
        <v/>
      </c>
      <c r="B744" s="12" t="str">
        <f t="shared" si="133"/>
        <v/>
      </c>
      <c r="C744" s="95" t="str">
        <f t="shared" si="134"/>
        <v/>
      </c>
      <c r="D744" s="95" t="str">
        <f t="shared" si="135"/>
        <v/>
      </c>
      <c r="E744" s="95" t="str">
        <f t="shared" si="136"/>
        <v/>
      </c>
      <c r="F744" s="95" t="str">
        <f>IF(A744&lt;&gt;"",SUM($E$10:E744),"")</f>
        <v/>
      </c>
      <c r="G744" s="95" t="str">
        <f t="shared" si="137"/>
        <v/>
      </c>
      <c r="T744" s="3" t="str">
        <f t="shared" si="138"/>
        <v/>
      </c>
      <c r="U744" s="12" t="str">
        <f t="shared" si="139"/>
        <v/>
      </c>
      <c r="V744" s="95" t="str">
        <f t="shared" si="140"/>
        <v/>
      </c>
      <c r="W744" s="95" t="str">
        <f t="shared" si="141"/>
        <v/>
      </c>
      <c r="X744" s="95" t="str">
        <f t="shared" si="142"/>
        <v/>
      </c>
      <c r="Y744" s="95" t="str">
        <f>IF(T744&lt;&gt;"",SUM($X$10:X744),"")</f>
        <v/>
      </c>
      <c r="Z744" s="95" t="str">
        <f t="shared" si="143"/>
        <v/>
      </c>
    </row>
    <row r="745" spans="1:26">
      <c r="A745" s="3" t="str">
        <f t="shared" si="132"/>
        <v/>
      </c>
      <c r="B745" s="12" t="str">
        <f t="shared" si="133"/>
        <v/>
      </c>
      <c r="C745" s="95" t="str">
        <f t="shared" si="134"/>
        <v/>
      </c>
      <c r="D745" s="95" t="str">
        <f t="shared" si="135"/>
        <v/>
      </c>
      <c r="E745" s="95" t="str">
        <f t="shared" si="136"/>
        <v/>
      </c>
      <c r="F745" s="95" t="str">
        <f>IF(A745&lt;&gt;"",SUM($E$10:E745),"")</f>
        <v/>
      </c>
      <c r="G745" s="95" t="str">
        <f t="shared" si="137"/>
        <v/>
      </c>
      <c r="T745" s="3" t="str">
        <f t="shared" si="138"/>
        <v/>
      </c>
      <c r="U745" s="12" t="str">
        <f t="shared" si="139"/>
        <v/>
      </c>
      <c r="V745" s="95" t="str">
        <f t="shared" si="140"/>
        <v/>
      </c>
      <c r="W745" s="95" t="str">
        <f t="shared" si="141"/>
        <v/>
      </c>
      <c r="X745" s="95" t="str">
        <f t="shared" si="142"/>
        <v/>
      </c>
      <c r="Y745" s="95" t="str">
        <f>IF(T745&lt;&gt;"",SUM($X$10:X745),"")</f>
        <v/>
      </c>
      <c r="Z745" s="95" t="str">
        <f t="shared" si="143"/>
        <v/>
      </c>
    </row>
    <row r="746" spans="1:26">
      <c r="A746" s="3" t="str">
        <f t="shared" si="132"/>
        <v/>
      </c>
      <c r="B746" s="12" t="str">
        <f t="shared" si="133"/>
        <v/>
      </c>
      <c r="C746" s="95" t="str">
        <f t="shared" si="134"/>
        <v/>
      </c>
      <c r="D746" s="95" t="str">
        <f t="shared" si="135"/>
        <v/>
      </c>
      <c r="E746" s="95" t="str">
        <f t="shared" si="136"/>
        <v/>
      </c>
      <c r="F746" s="95" t="str">
        <f>IF(A746&lt;&gt;"",SUM($E$10:E746),"")</f>
        <v/>
      </c>
      <c r="G746" s="95" t="str">
        <f t="shared" si="137"/>
        <v/>
      </c>
      <c r="T746" s="3" t="str">
        <f t="shared" si="138"/>
        <v/>
      </c>
      <c r="U746" s="12" t="str">
        <f t="shared" si="139"/>
        <v/>
      </c>
      <c r="V746" s="95" t="str">
        <f t="shared" si="140"/>
        <v/>
      </c>
      <c r="W746" s="95" t="str">
        <f t="shared" si="141"/>
        <v/>
      </c>
      <c r="X746" s="95" t="str">
        <f t="shared" si="142"/>
        <v/>
      </c>
      <c r="Y746" s="95" t="str">
        <f>IF(T746&lt;&gt;"",SUM($X$10:X746),"")</f>
        <v/>
      </c>
      <c r="Z746" s="95" t="str">
        <f t="shared" si="143"/>
        <v/>
      </c>
    </row>
    <row r="747" spans="1:26">
      <c r="A747" s="3" t="str">
        <f t="shared" si="132"/>
        <v/>
      </c>
      <c r="B747" s="12" t="str">
        <f t="shared" si="133"/>
        <v/>
      </c>
      <c r="C747" s="95" t="str">
        <f t="shared" si="134"/>
        <v/>
      </c>
      <c r="D747" s="95" t="str">
        <f t="shared" si="135"/>
        <v/>
      </c>
      <c r="E747" s="95" t="str">
        <f t="shared" si="136"/>
        <v/>
      </c>
      <c r="F747" s="95" t="str">
        <f>IF(A747&lt;&gt;"",SUM($E$10:E747),"")</f>
        <v/>
      </c>
      <c r="G747" s="95" t="str">
        <f t="shared" si="137"/>
        <v/>
      </c>
      <c r="T747" s="3" t="str">
        <f t="shared" si="138"/>
        <v/>
      </c>
      <c r="U747" s="12" t="str">
        <f t="shared" si="139"/>
        <v/>
      </c>
      <c r="V747" s="95" t="str">
        <f t="shared" si="140"/>
        <v/>
      </c>
      <c r="W747" s="95" t="str">
        <f t="shared" si="141"/>
        <v/>
      </c>
      <c r="X747" s="95" t="str">
        <f t="shared" si="142"/>
        <v/>
      </c>
      <c r="Y747" s="95" t="str">
        <f>IF(T747&lt;&gt;"",SUM($X$10:X747),"")</f>
        <v/>
      </c>
      <c r="Z747" s="95" t="str">
        <f t="shared" si="143"/>
        <v/>
      </c>
    </row>
    <row r="748" spans="1:26">
      <c r="A748" s="3" t="str">
        <f t="shared" si="132"/>
        <v/>
      </c>
      <c r="B748" s="12" t="str">
        <f t="shared" si="133"/>
        <v/>
      </c>
      <c r="C748" s="95" t="str">
        <f t="shared" si="134"/>
        <v/>
      </c>
      <c r="D748" s="95" t="str">
        <f t="shared" si="135"/>
        <v/>
      </c>
      <c r="E748" s="95" t="str">
        <f t="shared" si="136"/>
        <v/>
      </c>
      <c r="F748" s="95" t="str">
        <f>IF(A748&lt;&gt;"",SUM($E$10:E748),"")</f>
        <v/>
      </c>
      <c r="G748" s="95" t="str">
        <f t="shared" si="137"/>
        <v/>
      </c>
      <c r="T748" s="3" t="str">
        <f t="shared" si="138"/>
        <v/>
      </c>
      <c r="U748" s="12" t="str">
        <f t="shared" si="139"/>
        <v/>
      </c>
      <c r="V748" s="95" t="str">
        <f t="shared" si="140"/>
        <v/>
      </c>
      <c r="W748" s="95" t="str">
        <f t="shared" si="141"/>
        <v/>
      </c>
      <c r="X748" s="95" t="str">
        <f t="shared" si="142"/>
        <v/>
      </c>
      <c r="Y748" s="95" t="str">
        <f>IF(T748&lt;&gt;"",SUM($X$10:X748),"")</f>
        <v/>
      </c>
      <c r="Z748" s="95" t="str">
        <f t="shared" si="143"/>
        <v/>
      </c>
    </row>
    <row r="749" spans="1:26">
      <c r="A749" s="3" t="str">
        <f t="shared" si="132"/>
        <v/>
      </c>
      <c r="B749" s="12" t="str">
        <f t="shared" si="133"/>
        <v/>
      </c>
      <c r="C749" s="95" t="str">
        <f t="shared" si="134"/>
        <v/>
      </c>
      <c r="D749" s="95" t="str">
        <f t="shared" si="135"/>
        <v/>
      </c>
      <c r="E749" s="95" t="str">
        <f t="shared" si="136"/>
        <v/>
      </c>
      <c r="F749" s="95" t="str">
        <f>IF(A749&lt;&gt;"",SUM($E$10:E749),"")</f>
        <v/>
      </c>
      <c r="G749" s="95" t="str">
        <f t="shared" si="137"/>
        <v/>
      </c>
      <c r="T749" s="3" t="str">
        <f t="shared" si="138"/>
        <v/>
      </c>
      <c r="U749" s="12" t="str">
        <f t="shared" si="139"/>
        <v/>
      </c>
      <c r="V749" s="95" t="str">
        <f t="shared" si="140"/>
        <v/>
      </c>
      <c r="W749" s="95" t="str">
        <f t="shared" si="141"/>
        <v/>
      </c>
      <c r="X749" s="95" t="str">
        <f t="shared" si="142"/>
        <v/>
      </c>
      <c r="Y749" s="95" t="str">
        <f>IF(T749&lt;&gt;"",SUM($X$10:X749),"")</f>
        <v/>
      </c>
      <c r="Z749" s="95" t="str">
        <f t="shared" si="143"/>
        <v/>
      </c>
    </row>
    <row r="750" spans="1:26">
      <c r="A750" s="3" t="str">
        <f t="shared" si="132"/>
        <v/>
      </c>
      <c r="B750" s="12" t="str">
        <f t="shared" si="133"/>
        <v/>
      </c>
      <c r="C750" s="95" t="str">
        <f t="shared" si="134"/>
        <v/>
      </c>
      <c r="D750" s="95" t="str">
        <f t="shared" si="135"/>
        <v/>
      </c>
      <c r="E750" s="95" t="str">
        <f t="shared" si="136"/>
        <v/>
      </c>
      <c r="F750" s="95" t="str">
        <f>IF(A750&lt;&gt;"",SUM($E$10:E750),"")</f>
        <v/>
      </c>
      <c r="G750" s="95" t="str">
        <f t="shared" si="137"/>
        <v/>
      </c>
      <c r="T750" s="3" t="str">
        <f t="shared" si="138"/>
        <v/>
      </c>
      <c r="U750" s="12" t="str">
        <f t="shared" si="139"/>
        <v/>
      </c>
      <c r="V750" s="95" t="str">
        <f t="shared" si="140"/>
        <v/>
      </c>
      <c r="W750" s="95" t="str">
        <f t="shared" si="141"/>
        <v/>
      </c>
      <c r="X750" s="95" t="str">
        <f t="shared" si="142"/>
        <v/>
      </c>
      <c r="Y750" s="95" t="str">
        <f>IF(T750&lt;&gt;"",SUM($X$10:X750),"")</f>
        <v/>
      </c>
      <c r="Z750" s="95" t="str">
        <f t="shared" si="143"/>
        <v/>
      </c>
    </row>
    <row r="751" spans="1:26">
      <c r="A751" s="3" t="str">
        <f t="shared" si="132"/>
        <v/>
      </c>
      <c r="B751" s="12" t="str">
        <f t="shared" si="133"/>
        <v/>
      </c>
      <c r="C751" s="95" t="str">
        <f t="shared" si="134"/>
        <v/>
      </c>
      <c r="D751" s="95" t="str">
        <f t="shared" si="135"/>
        <v/>
      </c>
      <c r="E751" s="95" t="str">
        <f t="shared" si="136"/>
        <v/>
      </c>
      <c r="F751" s="95" t="str">
        <f>IF(A751&lt;&gt;"",SUM($E$10:E751),"")</f>
        <v/>
      </c>
      <c r="G751" s="95" t="str">
        <f t="shared" si="137"/>
        <v/>
      </c>
      <c r="T751" s="3" t="str">
        <f t="shared" si="138"/>
        <v/>
      </c>
      <c r="U751" s="12" t="str">
        <f t="shared" si="139"/>
        <v/>
      </c>
      <c r="V751" s="95" t="str">
        <f t="shared" si="140"/>
        <v/>
      </c>
      <c r="W751" s="95" t="str">
        <f t="shared" si="141"/>
        <v/>
      </c>
      <c r="X751" s="95" t="str">
        <f t="shared" si="142"/>
        <v/>
      </c>
      <c r="Y751" s="95" t="str">
        <f>IF(T751&lt;&gt;"",SUM($X$10:X751),"")</f>
        <v/>
      </c>
      <c r="Z751" s="95" t="str">
        <f t="shared" si="143"/>
        <v/>
      </c>
    </row>
    <row r="752" spans="1:26">
      <c r="A752" s="3" t="str">
        <f t="shared" si="132"/>
        <v/>
      </c>
      <c r="B752" s="12" t="str">
        <f t="shared" si="133"/>
        <v/>
      </c>
      <c r="C752" s="95" t="str">
        <f t="shared" si="134"/>
        <v/>
      </c>
      <c r="D752" s="95" t="str">
        <f t="shared" si="135"/>
        <v/>
      </c>
      <c r="E752" s="95" t="str">
        <f t="shared" si="136"/>
        <v/>
      </c>
      <c r="F752" s="95" t="str">
        <f>IF(A752&lt;&gt;"",SUM($E$10:E752),"")</f>
        <v/>
      </c>
      <c r="G752" s="95" t="str">
        <f t="shared" si="137"/>
        <v/>
      </c>
      <c r="T752" s="3" t="str">
        <f t="shared" si="138"/>
        <v/>
      </c>
      <c r="U752" s="12" t="str">
        <f t="shared" si="139"/>
        <v/>
      </c>
      <c r="V752" s="95" t="str">
        <f t="shared" si="140"/>
        <v/>
      </c>
      <c r="W752" s="95" t="str">
        <f t="shared" si="141"/>
        <v/>
      </c>
      <c r="X752" s="95" t="str">
        <f t="shared" si="142"/>
        <v/>
      </c>
      <c r="Y752" s="95" t="str">
        <f>IF(T752&lt;&gt;"",SUM($X$10:X752),"")</f>
        <v/>
      </c>
      <c r="Z752" s="95" t="str">
        <f t="shared" si="143"/>
        <v/>
      </c>
    </row>
    <row r="753" spans="1:26">
      <c r="A753" s="3" t="str">
        <f t="shared" si="132"/>
        <v/>
      </c>
      <c r="B753" s="12" t="str">
        <f t="shared" si="133"/>
        <v/>
      </c>
      <c r="C753" s="95" t="str">
        <f t="shared" si="134"/>
        <v/>
      </c>
      <c r="D753" s="95" t="str">
        <f t="shared" si="135"/>
        <v/>
      </c>
      <c r="E753" s="95" t="str">
        <f t="shared" si="136"/>
        <v/>
      </c>
      <c r="F753" s="95" t="str">
        <f>IF(A753&lt;&gt;"",SUM($E$10:E753),"")</f>
        <v/>
      </c>
      <c r="G753" s="95" t="str">
        <f t="shared" si="137"/>
        <v/>
      </c>
      <c r="T753" s="3" t="str">
        <f t="shared" si="138"/>
        <v/>
      </c>
      <c r="U753" s="12" t="str">
        <f t="shared" si="139"/>
        <v/>
      </c>
      <c r="V753" s="95" t="str">
        <f t="shared" si="140"/>
        <v/>
      </c>
      <c r="W753" s="95" t="str">
        <f t="shared" si="141"/>
        <v/>
      </c>
      <c r="X753" s="95" t="str">
        <f t="shared" si="142"/>
        <v/>
      </c>
      <c r="Y753" s="95" t="str">
        <f>IF(T753&lt;&gt;"",SUM($X$10:X753),"")</f>
        <v/>
      </c>
      <c r="Z753" s="95" t="str">
        <f t="shared" si="143"/>
        <v/>
      </c>
    </row>
    <row r="754" spans="1:26">
      <c r="A754" s="3" t="str">
        <f t="shared" si="132"/>
        <v/>
      </c>
      <c r="B754" s="12" t="str">
        <f t="shared" si="133"/>
        <v/>
      </c>
      <c r="C754" s="95" t="str">
        <f t="shared" si="134"/>
        <v/>
      </c>
      <c r="D754" s="95" t="str">
        <f t="shared" si="135"/>
        <v/>
      </c>
      <c r="E754" s="95" t="str">
        <f t="shared" si="136"/>
        <v/>
      </c>
      <c r="F754" s="95" t="str">
        <f>IF(A754&lt;&gt;"",SUM($E$10:E754),"")</f>
        <v/>
      </c>
      <c r="G754" s="95" t="str">
        <f t="shared" si="137"/>
        <v/>
      </c>
      <c r="T754" s="3" t="str">
        <f t="shared" si="138"/>
        <v/>
      </c>
      <c r="U754" s="12" t="str">
        <f t="shared" si="139"/>
        <v/>
      </c>
      <c r="V754" s="95" t="str">
        <f t="shared" si="140"/>
        <v/>
      </c>
      <c r="W754" s="95" t="str">
        <f t="shared" si="141"/>
        <v/>
      </c>
      <c r="X754" s="95" t="str">
        <f t="shared" si="142"/>
        <v/>
      </c>
      <c r="Y754" s="95" t="str">
        <f>IF(T754&lt;&gt;"",SUM($X$10:X754),"")</f>
        <v/>
      </c>
      <c r="Z754" s="95" t="str">
        <f t="shared" si="143"/>
        <v/>
      </c>
    </row>
    <row r="755" spans="1:26">
      <c r="A755" s="3" t="str">
        <f t="shared" si="132"/>
        <v/>
      </c>
      <c r="B755" s="12" t="str">
        <f t="shared" si="133"/>
        <v/>
      </c>
      <c r="C755" s="95" t="str">
        <f t="shared" si="134"/>
        <v/>
      </c>
      <c r="D755" s="95" t="str">
        <f t="shared" si="135"/>
        <v/>
      </c>
      <c r="E755" s="95" t="str">
        <f t="shared" si="136"/>
        <v/>
      </c>
      <c r="F755" s="95" t="str">
        <f>IF(A755&lt;&gt;"",SUM($E$10:E755),"")</f>
        <v/>
      </c>
      <c r="G755" s="95" t="str">
        <f t="shared" si="137"/>
        <v/>
      </c>
      <c r="T755" s="3" t="str">
        <f t="shared" si="138"/>
        <v/>
      </c>
      <c r="U755" s="12" t="str">
        <f t="shared" si="139"/>
        <v/>
      </c>
      <c r="V755" s="95" t="str">
        <f t="shared" si="140"/>
        <v/>
      </c>
      <c r="W755" s="95" t="str">
        <f t="shared" si="141"/>
        <v/>
      </c>
      <c r="X755" s="95" t="str">
        <f t="shared" si="142"/>
        <v/>
      </c>
      <c r="Y755" s="95" t="str">
        <f>IF(T755&lt;&gt;"",SUM($X$10:X755),"")</f>
        <v/>
      </c>
      <c r="Z755" s="95" t="str">
        <f t="shared" si="143"/>
        <v/>
      </c>
    </row>
    <row r="756" spans="1:26">
      <c r="A756" s="3" t="str">
        <f t="shared" si="132"/>
        <v/>
      </c>
      <c r="B756" s="12" t="str">
        <f t="shared" si="133"/>
        <v/>
      </c>
      <c r="C756" s="95" t="str">
        <f t="shared" si="134"/>
        <v/>
      </c>
      <c r="D756" s="95" t="str">
        <f t="shared" si="135"/>
        <v/>
      </c>
      <c r="E756" s="95" t="str">
        <f t="shared" si="136"/>
        <v/>
      </c>
      <c r="F756" s="95" t="str">
        <f>IF(A756&lt;&gt;"",SUM($E$10:E756),"")</f>
        <v/>
      </c>
      <c r="G756" s="95" t="str">
        <f t="shared" si="137"/>
        <v/>
      </c>
      <c r="T756" s="3" t="str">
        <f t="shared" si="138"/>
        <v/>
      </c>
      <c r="U756" s="12" t="str">
        <f t="shared" si="139"/>
        <v/>
      </c>
      <c r="V756" s="95" t="str">
        <f t="shared" si="140"/>
        <v/>
      </c>
      <c r="W756" s="95" t="str">
        <f t="shared" si="141"/>
        <v/>
      </c>
      <c r="X756" s="95" t="str">
        <f t="shared" si="142"/>
        <v/>
      </c>
      <c r="Y756" s="95" t="str">
        <f>IF(T756&lt;&gt;"",SUM($X$10:X756),"")</f>
        <v/>
      </c>
      <c r="Z756" s="95" t="str">
        <f t="shared" si="143"/>
        <v/>
      </c>
    </row>
    <row r="757" spans="1:26">
      <c r="A757" s="3" t="str">
        <f t="shared" si="132"/>
        <v/>
      </c>
      <c r="B757" s="12" t="str">
        <f t="shared" si="133"/>
        <v/>
      </c>
      <c r="C757" s="95" t="str">
        <f t="shared" si="134"/>
        <v/>
      </c>
      <c r="D757" s="95" t="str">
        <f t="shared" si="135"/>
        <v/>
      </c>
      <c r="E757" s="95" t="str">
        <f t="shared" si="136"/>
        <v/>
      </c>
      <c r="F757" s="95" t="str">
        <f>IF(A757&lt;&gt;"",SUM($E$10:E757),"")</f>
        <v/>
      </c>
      <c r="G757" s="95" t="str">
        <f t="shared" si="137"/>
        <v/>
      </c>
      <c r="T757" s="3" t="str">
        <f t="shared" si="138"/>
        <v/>
      </c>
      <c r="U757" s="12" t="str">
        <f t="shared" si="139"/>
        <v/>
      </c>
      <c r="V757" s="95" t="str">
        <f t="shared" si="140"/>
        <v/>
      </c>
      <c r="W757" s="95" t="str">
        <f t="shared" si="141"/>
        <v/>
      </c>
      <c r="X757" s="95" t="str">
        <f t="shared" si="142"/>
        <v/>
      </c>
      <c r="Y757" s="95" t="str">
        <f>IF(T757&lt;&gt;"",SUM($X$10:X757),"")</f>
        <v/>
      </c>
      <c r="Z757" s="95" t="str">
        <f t="shared" si="143"/>
        <v/>
      </c>
    </row>
    <row r="758" spans="1:26">
      <c r="A758" s="3" t="str">
        <f t="shared" si="132"/>
        <v/>
      </c>
      <c r="B758" s="12" t="str">
        <f t="shared" si="133"/>
        <v/>
      </c>
      <c r="C758" s="95" t="str">
        <f t="shared" si="134"/>
        <v/>
      </c>
      <c r="D758" s="95" t="str">
        <f t="shared" si="135"/>
        <v/>
      </c>
      <c r="E758" s="95" t="str">
        <f t="shared" si="136"/>
        <v/>
      </c>
      <c r="F758" s="95" t="str">
        <f>IF(A758&lt;&gt;"",SUM($E$10:E758),"")</f>
        <v/>
      </c>
      <c r="G758" s="95" t="str">
        <f t="shared" si="137"/>
        <v/>
      </c>
      <c r="T758" s="3" t="str">
        <f t="shared" si="138"/>
        <v/>
      </c>
      <c r="U758" s="12" t="str">
        <f t="shared" si="139"/>
        <v/>
      </c>
      <c r="V758" s="95" t="str">
        <f t="shared" si="140"/>
        <v/>
      </c>
      <c r="W758" s="95" t="str">
        <f t="shared" si="141"/>
        <v/>
      </c>
      <c r="X758" s="95" t="str">
        <f t="shared" si="142"/>
        <v/>
      </c>
      <c r="Y758" s="95" t="str">
        <f>IF(T758&lt;&gt;"",SUM($X$10:X758),"")</f>
        <v/>
      </c>
      <c r="Z758" s="95" t="str">
        <f t="shared" si="143"/>
        <v/>
      </c>
    </row>
    <row r="759" spans="1:26">
      <c r="A759" s="3" t="str">
        <f t="shared" si="132"/>
        <v/>
      </c>
      <c r="B759" s="12" t="str">
        <f t="shared" si="133"/>
        <v/>
      </c>
      <c r="C759" s="95" t="str">
        <f t="shared" si="134"/>
        <v/>
      </c>
      <c r="D759" s="95" t="str">
        <f t="shared" si="135"/>
        <v/>
      </c>
      <c r="E759" s="95" t="str">
        <f t="shared" si="136"/>
        <v/>
      </c>
      <c r="F759" s="95" t="str">
        <f>IF(A759&lt;&gt;"",SUM($E$10:E759),"")</f>
        <v/>
      </c>
      <c r="G759" s="95" t="str">
        <f t="shared" si="137"/>
        <v/>
      </c>
      <c r="T759" s="3" t="str">
        <f t="shared" si="138"/>
        <v/>
      </c>
      <c r="U759" s="12" t="str">
        <f t="shared" si="139"/>
        <v/>
      </c>
      <c r="V759" s="95" t="str">
        <f t="shared" si="140"/>
        <v/>
      </c>
      <c r="W759" s="95" t="str">
        <f t="shared" si="141"/>
        <v/>
      </c>
      <c r="X759" s="95" t="str">
        <f t="shared" si="142"/>
        <v/>
      </c>
      <c r="Y759" s="95" t="str">
        <f>IF(T759&lt;&gt;"",SUM($X$10:X759),"")</f>
        <v/>
      </c>
      <c r="Z759" s="95" t="str">
        <f t="shared" si="143"/>
        <v/>
      </c>
    </row>
    <row r="760" spans="1:26">
      <c r="A760" s="3" t="str">
        <f t="shared" si="132"/>
        <v/>
      </c>
      <c r="B760" s="12" t="str">
        <f t="shared" si="133"/>
        <v/>
      </c>
      <c r="C760" s="95" t="str">
        <f t="shared" si="134"/>
        <v/>
      </c>
      <c r="D760" s="95" t="str">
        <f t="shared" si="135"/>
        <v/>
      </c>
      <c r="E760" s="95" t="str">
        <f t="shared" si="136"/>
        <v/>
      </c>
      <c r="F760" s="95" t="str">
        <f>IF(A760&lt;&gt;"",SUM($E$10:E760),"")</f>
        <v/>
      </c>
      <c r="G760" s="95" t="str">
        <f t="shared" si="137"/>
        <v/>
      </c>
      <c r="T760" s="3" t="str">
        <f t="shared" si="138"/>
        <v/>
      </c>
      <c r="U760" s="12" t="str">
        <f t="shared" si="139"/>
        <v/>
      </c>
      <c r="V760" s="95" t="str">
        <f t="shared" si="140"/>
        <v/>
      </c>
      <c r="W760" s="95" t="str">
        <f t="shared" si="141"/>
        <v/>
      </c>
      <c r="X760" s="95" t="str">
        <f t="shared" si="142"/>
        <v/>
      </c>
      <c r="Y760" s="95" t="str">
        <f>IF(T760&lt;&gt;"",SUM($X$10:X760),"")</f>
        <v/>
      </c>
      <c r="Z760" s="95" t="str">
        <f t="shared" si="143"/>
        <v/>
      </c>
    </row>
    <row r="761" spans="1:26">
      <c r="A761" s="3" t="str">
        <f t="shared" si="132"/>
        <v/>
      </c>
      <c r="B761" s="12" t="str">
        <f t="shared" si="133"/>
        <v/>
      </c>
      <c r="C761" s="95" t="str">
        <f t="shared" si="134"/>
        <v/>
      </c>
      <c r="D761" s="95" t="str">
        <f t="shared" si="135"/>
        <v/>
      </c>
      <c r="E761" s="95" t="str">
        <f t="shared" si="136"/>
        <v/>
      </c>
      <c r="F761" s="95" t="str">
        <f>IF(A761&lt;&gt;"",SUM($E$10:E761),"")</f>
        <v/>
      </c>
      <c r="G761" s="95" t="str">
        <f t="shared" si="137"/>
        <v/>
      </c>
      <c r="T761" s="3" t="str">
        <f t="shared" si="138"/>
        <v/>
      </c>
      <c r="U761" s="12" t="str">
        <f t="shared" si="139"/>
        <v/>
      </c>
      <c r="V761" s="95" t="str">
        <f t="shared" si="140"/>
        <v/>
      </c>
      <c r="W761" s="95" t="str">
        <f t="shared" si="141"/>
        <v/>
      </c>
      <c r="X761" s="95" t="str">
        <f t="shared" si="142"/>
        <v/>
      </c>
      <c r="Y761" s="95" t="str">
        <f>IF(T761&lt;&gt;"",SUM($X$10:X761),"")</f>
        <v/>
      </c>
      <c r="Z761" s="95" t="str">
        <f t="shared" si="143"/>
        <v/>
      </c>
    </row>
    <row r="762" spans="1:26">
      <c r="A762" s="3" t="str">
        <f t="shared" si="132"/>
        <v/>
      </c>
      <c r="B762" s="12" t="str">
        <f t="shared" si="133"/>
        <v/>
      </c>
      <c r="C762" s="95" t="str">
        <f t="shared" si="134"/>
        <v/>
      </c>
      <c r="D762" s="95" t="str">
        <f t="shared" si="135"/>
        <v/>
      </c>
      <c r="E762" s="95" t="str">
        <f t="shared" si="136"/>
        <v/>
      </c>
      <c r="F762" s="95" t="str">
        <f>IF(A762&lt;&gt;"",SUM($E$10:E762),"")</f>
        <v/>
      </c>
      <c r="G762" s="95" t="str">
        <f t="shared" si="137"/>
        <v/>
      </c>
      <c r="T762" s="3" t="str">
        <f t="shared" si="138"/>
        <v/>
      </c>
      <c r="U762" s="12" t="str">
        <f t="shared" si="139"/>
        <v/>
      </c>
      <c r="V762" s="95" t="str">
        <f t="shared" si="140"/>
        <v/>
      </c>
      <c r="W762" s="95" t="str">
        <f t="shared" si="141"/>
        <v/>
      </c>
      <c r="X762" s="95" t="str">
        <f t="shared" si="142"/>
        <v/>
      </c>
      <c r="Y762" s="95" t="str">
        <f>IF(T762&lt;&gt;"",SUM($X$10:X762),"")</f>
        <v/>
      </c>
      <c r="Z762" s="95" t="str">
        <f t="shared" si="143"/>
        <v/>
      </c>
    </row>
    <row r="763" spans="1:26">
      <c r="A763" s="3" t="str">
        <f t="shared" si="132"/>
        <v/>
      </c>
      <c r="B763" s="12" t="str">
        <f t="shared" si="133"/>
        <v/>
      </c>
      <c r="C763" s="95" t="str">
        <f t="shared" si="134"/>
        <v/>
      </c>
      <c r="D763" s="95" t="str">
        <f t="shared" si="135"/>
        <v/>
      </c>
      <c r="E763" s="95" t="str">
        <f t="shared" si="136"/>
        <v/>
      </c>
      <c r="F763" s="95" t="str">
        <f>IF(A763&lt;&gt;"",SUM($E$10:E763),"")</f>
        <v/>
      </c>
      <c r="G763" s="95" t="str">
        <f t="shared" si="137"/>
        <v/>
      </c>
      <c r="T763" s="3" t="str">
        <f t="shared" si="138"/>
        <v/>
      </c>
      <c r="U763" s="12" t="str">
        <f t="shared" si="139"/>
        <v/>
      </c>
      <c r="V763" s="95" t="str">
        <f t="shared" si="140"/>
        <v/>
      </c>
      <c r="W763" s="95" t="str">
        <f t="shared" si="141"/>
        <v/>
      </c>
      <c r="X763" s="95" t="str">
        <f t="shared" si="142"/>
        <v/>
      </c>
      <c r="Y763" s="95" t="str">
        <f>IF(T763&lt;&gt;"",SUM($X$10:X763),"")</f>
        <v/>
      </c>
      <c r="Z763" s="95" t="str">
        <f t="shared" si="143"/>
        <v/>
      </c>
    </row>
    <row r="764" spans="1:26">
      <c r="A764" s="3" t="str">
        <f t="shared" si="132"/>
        <v/>
      </c>
      <c r="B764" s="12" t="str">
        <f t="shared" si="133"/>
        <v/>
      </c>
      <c r="C764" s="95" t="str">
        <f t="shared" si="134"/>
        <v/>
      </c>
      <c r="D764" s="95" t="str">
        <f t="shared" si="135"/>
        <v/>
      </c>
      <c r="E764" s="95" t="str">
        <f t="shared" si="136"/>
        <v/>
      </c>
      <c r="F764" s="95" t="str">
        <f>IF(A764&lt;&gt;"",SUM($E$10:E764),"")</f>
        <v/>
      </c>
      <c r="G764" s="95" t="str">
        <f t="shared" si="137"/>
        <v/>
      </c>
      <c r="T764" s="3" t="str">
        <f t="shared" si="138"/>
        <v/>
      </c>
      <c r="U764" s="12" t="str">
        <f t="shared" si="139"/>
        <v/>
      </c>
      <c r="V764" s="95" t="str">
        <f t="shared" si="140"/>
        <v/>
      </c>
      <c r="W764" s="95" t="str">
        <f t="shared" si="141"/>
        <v/>
      </c>
      <c r="X764" s="95" t="str">
        <f t="shared" si="142"/>
        <v/>
      </c>
      <c r="Y764" s="95" t="str">
        <f>IF(T764&lt;&gt;"",SUM($X$10:X764),"")</f>
        <v/>
      </c>
      <c r="Z764" s="95" t="str">
        <f t="shared" si="143"/>
        <v/>
      </c>
    </row>
    <row r="765" spans="1:26">
      <c r="A765" s="3" t="str">
        <f t="shared" si="132"/>
        <v/>
      </c>
      <c r="B765" s="12" t="str">
        <f t="shared" si="133"/>
        <v/>
      </c>
      <c r="C765" s="95" t="str">
        <f t="shared" si="134"/>
        <v/>
      </c>
      <c r="D765" s="95" t="str">
        <f t="shared" si="135"/>
        <v/>
      </c>
      <c r="E765" s="95" t="str">
        <f t="shared" si="136"/>
        <v/>
      </c>
      <c r="F765" s="95" t="str">
        <f>IF(A765&lt;&gt;"",SUM($E$10:E765),"")</f>
        <v/>
      </c>
      <c r="G765" s="95" t="str">
        <f t="shared" si="137"/>
        <v/>
      </c>
      <c r="T765" s="3" t="str">
        <f t="shared" si="138"/>
        <v/>
      </c>
      <c r="U765" s="12" t="str">
        <f t="shared" si="139"/>
        <v/>
      </c>
      <c r="V765" s="95" t="str">
        <f t="shared" si="140"/>
        <v/>
      </c>
      <c r="W765" s="95" t="str">
        <f t="shared" si="141"/>
        <v/>
      </c>
      <c r="X765" s="95" t="str">
        <f t="shared" si="142"/>
        <v/>
      </c>
      <c r="Y765" s="95" t="str">
        <f>IF(T765&lt;&gt;"",SUM($X$10:X765),"")</f>
        <v/>
      </c>
      <c r="Z765" s="95" t="str">
        <f t="shared" si="143"/>
        <v/>
      </c>
    </row>
    <row r="766" spans="1:26">
      <c r="A766" s="3" t="str">
        <f t="shared" si="132"/>
        <v/>
      </c>
      <c r="B766" s="12" t="str">
        <f t="shared" si="133"/>
        <v/>
      </c>
      <c r="C766" s="95" t="str">
        <f t="shared" si="134"/>
        <v/>
      </c>
      <c r="D766" s="95" t="str">
        <f t="shared" si="135"/>
        <v/>
      </c>
      <c r="E766" s="95" t="str">
        <f t="shared" si="136"/>
        <v/>
      </c>
      <c r="F766" s="95" t="str">
        <f>IF(A766&lt;&gt;"",SUM($E$10:E766),"")</f>
        <v/>
      </c>
      <c r="G766" s="95" t="str">
        <f t="shared" si="137"/>
        <v/>
      </c>
      <c r="T766" s="3" t="str">
        <f t="shared" si="138"/>
        <v/>
      </c>
      <c r="U766" s="12" t="str">
        <f t="shared" si="139"/>
        <v/>
      </c>
      <c r="V766" s="95" t="str">
        <f t="shared" si="140"/>
        <v/>
      </c>
      <c r="W766" s="95" t="str">
        <f t="shared" si="141"/>
        <v/>
      </c>
      <c r="X766" s="95" t="str">
        <f t="shared" si="142"/>
        <v/>
      </c>
      <c r="Y766" s="95" t="str">
        <f>IF(T766&lt;&gt;"",SUM($X$10:X766),"")</f>
        <v/>
      </c>
      <c r="Z766" s="95" t="str">
        <f t="shared" si="143"/>
        <v/>
      </c>
    </row>
    <row r="767" spans="1:26">
      <c r="A767" s="3" t="str">
        <f t="shared" si="132"/>
        <v/>
      </c>
      <c r="B767" s="12" t="str">
        <f t="shared" si="133"/>
        <v/>
      </c>
      <c r="C767" s="95" t="str">
        <f t="shared" si="134"/>
        <v/>
      </c>
      <c r="D767" s="95" t="str">
        <f t="shared" si="135"/>
        <v/>
      </c>
      <c r="E767" s="95" t="str">
        <f t="shared" si="136"/>
        <v/>
      </c>
      <c r="F767" s="95" t="str">
        <f>IF(A767&lt;&gt;"",SUM($E$10:E767),"")</f>
        <v/>
      </c>
      <c r="G767" s="95" t="str">
        <f t="shared" si="137"/>
        <v/>
      </c>
      <c r="T767" s="3" t="str">
        <f t="shared" si="138"/>
        <v/>
      </c>
      <c r="U767" s="12" t="str">
        <f t="shared" si="139"/>
        <v/>
      </c>
      <c r="V767" s="95" t="str">
        <f t="shared" si="140"/>
        <v/>
      </c>
      <c r="W767" s="95" t="str">
        <f t="shared" si="141"/>
        <v/>
      </c>
      <c r="X767" s="95" t="str">
        <f t="shared" si="142"/>
        <v/>
      </c>
      <c r="Y767" s="95" t="str">
        <f>IF(T767&lt;&gt;"",SUM($X$10:X767),"")</f>
        <v/>
      </c>
      <c r="Z767" s="95" t="str">
        <f t="shared" si="143"/>
        <v/>
      </c>
    </row>
    <row r="768" spans="1:26">
      <c r="A768" s="3" t="str">
        <f t="shared" si="132"/>
        <v/>
      </c>
      <c r="B768" s="12" t="str">
        <f t="shared" si="133"/>
        <v/>
      </c>
      <c r="C768" s="95" t="str">
        <f t="shared" si="134"/>
        <v/>
      </c>
      <c r="D768" s="95" t="str">
        <f t="shared" si="135"/>
        <v/>
      </c>
      <c r="E768" s="95" t="str">
        <f t="shared" si="136"/>
        <v/>
      </c>
      <c r="F768" s="95" t="str">
        <f>IF(A768&lt;&gt;"",SUM($E$10:E768),"")</f>
        <v/>
      </c>
      <c r="G768" s="95" t="str">
        <f t="shared" si="137"/>
        <v/>
      </c>
      <c r="T768" s="3" t="str">
        <f t="shared" si="138"/>
        <v/>
      </c>
      <c r="U768" s="12" t="str">
        <f t="shared" si="139"/>
        <v/>
      </c>
      <c r="V768" s="95" t="str">
        <f t="shared" si="140"/>
        <v/>
      </c>
      <c r="W768" s="95" t="str">
        <f t="shared" si="141"/>
        <v/>
      </c>
      <c r="X768" s="95" t="str">
        <f t="shared" si="142"/>
        <v/>
      </c>
      <c r="Y768" s="95" t="str">
        <f>IF(T768&lt;&gt;"",SUM($X$10:X768),"")</f>
        <v/>
      </c>
      <c r="Z768" s="95" t="str">
        <f t="shared" si="143"/>
        <v/>
      </c>
    </row>
    <row r="769" spans="1:26">
      <c r="A769" s="3" t="str">
        <f t="shared" si="132"/>
        <v/>
      </c>
      <c r="B769" s="12" t="str">
        <f t="shared" si="133"/>
        <v/>
      </c>
      <c r="C769" s="95" t="str">
        <f t="shared" si="134"/>
        <v/>
      </c>
      <c r="D769" s="95" t="str">
        <f t="shared" si="135"/>
        <v/>
      </c>
      <c r="E769" s="95" t="str">
        <f t="shared" si="136"/>
        <v/>
      </c>
      <c r="F769" s="95" t="str">
        <f>IF(A769&lt;&gt;"",SUM($E$10:E769),"")</f>
        <v/>
      </c>
      <c r="G769" s="95" t="str">
        <f t="shared" si="137"/>
        <v/>
      </c>
      <c r="T769" s="3" t="str">
        <f t="shared" si="138"/>
        <v/>
      </c>
      <c r="U769" s="12" t="str">
        <f t="shared" si="139"/>
        <v/>
      </c>
      <c r="V769" s="95" t="str">
        <f t="shared" si="140"/>
        <v/>
      </c>
      <c r="W769" s="95" t="str">
        <f t="shared" si="141"/>
        <v/>
      </c>
      <c r="X769" s="95" t="str">
        <f t="shared" si="142"/>
        <v/>
      </c>
      <c r="Y769" s="95" t="str">
        <f>IF(T769&lt;&gt;"",SUM($X$10:X769),"")</f>
        <v/>
      </c>
      <c r="Z769" s="95" t="str">
        <f t="shared" si="143"/>
        <v/>
      </c>
    </row>
    <row r="770" spans="1:26">
      <c r="A770" s="3" t="str">
        <f t="shared" si="132"/>
        <v/>
      </c>
      <c r="B770" s="12" t="str">
        <f t="shared" si="133"/>
        <v/>
      </c>
      <c r="C770" s="95" t="str">
        <f t="shared" si="134"/>
        <v/>
      </c>
      <c r="D770" s="95" t="str">
        <f t="shared" si="135"/>
        <v/>
      </c>
      <c r="E770" s="95" t="str">
        <f t="shared" si="136"/>
        <v/>
      </c>
      <c r="F770" s="95" t="str">
        <f>IF(A770&lt;&gt;"",SUM($E$10:E770),"")</f>
        <v/>
      </c>
      <c r="G770" s="95" t="str">
        <f t="shared" si="137"/>
        <v/>
      </c>
      <c r="T770" s="3" t="str">
        <f t="shared" si="138"/>
        <v/>
      </c>
      <c r="U770" s="12" t="str">
        <f t="shared" si="139"/>
        <v/>
      </c>
      <c r="V770" s="95" t="str">
        <f t="shared" si="140"/>
        <v/>
      </c>
      <c r="W770" s="95" t="str">
        <f t="shared" si="141"/>
        <v/>
      </c>
      <c r="X770" s="95" t="str">
        <f t="shared" si="142"/>
        <v/>
      </c>
      <c r="Y770" s="95" t="str">
        <f>IF(T770&lt;&gt;"",SUM($X$10:X770),"")</f>
        <v/>
      </c>
      <c r="Z770" s="95" t="str">
        <f t="shared" si="143"/>
        <v/>
      </c>
    </row>
    <row r="771" spans="1:26">
      <c r="A771" s="3" t="str">
        <f t="shared" si="132"/>
        <v/>
      </c>
      <c r="B771" s="12" t="str">
        <f t="shared" si="133"/>
        <v/>
      </c>
      <c r="C771" s="95" t="str">
        <f t="shared" si="134"/>
        <v/>
      </c>
      <c r="D771" s="95" t="str">
        <f t="shared" si="135"/>
        <v/>
      </c>
      <c r="E771" s="95" t="str">
        <f t="shared" si="136"/>
        <v/>
      </c>
      <c r="F771" s="95" t="str">
        <f>IF(A771&lt;&gt;"",SUM($E$10:E771),"")</f>
        <v/>
      </c>
      <c r="G771" s="95" t="str">
        <f t="shared" si="137"/>
        <v/>
      </c>
      <c r="T771" s="3" t="str">
        <f t="shared" si="138"/>
        <v/>
      </c>
      <c r="U771" s="12" t="str">
        <f t="shared" si="139"/>
        <v/>
      </c>
      <c r="V771" s="95" t="str">
        <f t="shared" si="140"/>
        <v/>
      </c>
      <c r="W771" s="95" t="str">
        <f t="shared" si="141"/>
        <v/>
      </c>
      <c r="X771" s="95" t="str">
        <f t="shared" si="142"/>
        <v/>
      </c>
      <c r="Y771" s="95" t="str">
        <f>IF(T771&lt;&gt;"",SUM($X$10:X771),"")</f>
        <v/>
      </c>
      <c r="Z771" s="95" t="str">
        <f t="shared" si="143"/>
        <v/>
      </c>
    </row>
    <row r="772" spans="1:26">
      <c r="A772" s="3" t="str">
        <f t="shared" si="132"/>
        <v/>
      </c>
      <c r="B772" s="12" t="str">
        <f t="shared" si="133"/>
        <v/>
      </c>
      <c r="C772" s="95" t="str">
        <f t="shared" si="134"/>
        <v/>
      </c>
      <c r="D772" s="95" t="str">
        <f t="shared" si="135"/>
        <v/>
      </c>
      <c r="E772" s="95" t="str">
        <f t="shared" si="136"/>
        <v/>
      </c>
      <c r="F772" s="95" t="str">
        <f>IF(A772&lt;&gt;"",SUM($E$10:E772),"")</f>
        <v/>
      </c>
      <c r="G772" s="95" t="str">
        <f t="shared" si="137"/>
        <v/>
      </c>
      <c r="T772" s="3" t="str">
        <f t="shared" si="138"/>
        <v/>
      </c>
      <c r="U772" s="12" t="str">
        <f t="shared" si="139"/>
        <v/>
      </c>
      <c r="V772" s="95" t="str">
        <f t="shared" si="140"/>
        <v/>
      </c>
      <c r="W772" s="95" t="str">
        <f t="shared" si="141"/>
        <v/>
      </c>
      <c r="X772" s="95" t="str">
        <f t="shared" si="142"/>
        <v/>
      </c>
      <c r="Y772" s="95" t="str">
        <f>IF(T772&lt;&gt;"",SUM($X$10:X772),"")</f>
        <v/>
      </c>
      <c r="Z772" s="95" t="str">
        <f t="shared" si="143"/>
        <v/>
      </c>
    </row>
    <row r="773" spans="1:26">
      <c r="A773" s="3" t="str">
        <f t="shared" si="132"/>
        <v/>
      </c>
      <c r="B773" s="12" t="str">
        <f t="shared" si="133"/>
        <v/>
      </c>
      <c r="C773" s="95" t="str">
        <f t="shared" si="134"/>
        <v/>
      </c>
      <c r="D773" s="95" t="str">
        <f t="shared" si="135"/>
        <v/>
      </c>
      <c r="E773" s="95" t="str">
        <f t="shared" si="136"/>
        <v/>
      </c>
      <c r="F773" s="95" t="str">
        <f>IF(A773&lt;&gt;"",SUM($E$10:E773),"")</f>
        <v/>
      </c>
      <c r="G773" s="95" t="str">
        <f t="shared" si="137"/>
        <v/>
      </c>
      <c r="T773" s="3" t="str">
        <f t="shared" si="138"/>
        <v/>
      </c>
      <c r="U773" s="12" t="str">
        <f t="shared" si="139"/>
        <v/>
      </c>
      <c r="V773" s="95" t="str">
        <f t="shared" si="140"/>
        <v/>
      </c>
      <c r="W773" s="95" t="str">
        <f t="shared" si="141"/>
        <v/>
      </c>
      <c r="X773" s="95" t="str">
        <f t="shared" si="142"/>
        <v/>
      </c>
      <c r="Y773" s="95" t="str">
        <f>IF(T773&lt;&gt;"",SUM($X$10:X773),"")</f>
        <v/>
      </c>
      <c r="Z773" s="95" t="str">
        <f t="shared" si="143"/>
        <v/>
      </c>
    </row>
    <row r="774" spans="1:26">
      <c r="A774" s="3" t="str">
        <f t="shared" si="132"/>
        <v/>
      </c>
      <c r="B774" s="12" t="str">
        <f t="shared" si="133"/>
        <v/>
      </c>
      <c r="C774" s="95" t="str">
        <f t="shared" si="134"/>
        <v/>
      </c>
      <c r="D774" s="95" t="str">
        <f t="shared" si="135"/>
        <v/>
      </c>
      <c r="E774" s="95" t="str">
        <f t="shared" si="136"/>
        <v/>
      </c>
      <c r="F774" s="95" t="str">
        <f>IF(A774&lt;&gt;"",SUM($E$10:E774),"")</f>
        <v/>
      </c>
      <c r="G774" s="95" t="str">
        <f t="shared" si="137"/>
        <v/>
      </c>
      <c r="T774" s="3" t="str">
        <f t="shared" si="138"/>
        <v/>
      </c>
      <c r="U774" s="12" t="str">
        <f t="shared" si="139"/>
        <v/>
      </c>
      <c r="V774" s="95" t="str">
        <f t="shared" si="140"/>
        <v/>
      </c>
      <c r="W774" s="95" t="str">
        <f t="shared" si="141"/>
        <v/>
      </c>
      <c r="X774" s="95" t="str">
        <f t="shared" si="142"/>
        <v/>
      </c>
      <c r="Y774" s="95" t="str">
        <f>IF(T774&lt;&gt;"",SUM($X$10:X774),"")</f>
        <v/>
      </c>
      <c r="Z774" s="95" t="str">
        <f t="shared" si="143"/>
        <v/>
      </c>
    </row>
    <row r="775" spans="1:26">
      <c r="A775" s="3" t="str">
        <f t="shared" si="132"/>
        <v/>
      </c>
      <c r="B775" s="12" t="str">
        <f t="shared" si="133"/>
        <v/>
      </c>
      <c r="C775" s="95" t="str">
        <f t="shared" si="134"/>
        <v/>
      </c>
      <c r="D775" s="95" t="str">
        <f t="shared" si="135"/>
        <v/>
      </c>
      <c r="E775" s="95" t="str">
        <f t="shared" si="136"/>
        <v/>
      </c>
      <c r="F775" s="95" t="str">
        <f>IF(A775&lt;&gt;"",SUM($E$10:E775),"")</f>
        <v/>
      </c>
      <c r="G775" s="95" t="str">
        <f t="shared" si="137"/>
        <v/>
      </c>
      <c r="T775" s="3" t="str">
        <f t="shared" si="138"/>
        <v/>
      </c>
      <c r="U775" s="12" t="str">
        <f t="shared" si="139"/>
        <v/>
      </c>
      <c r="V775" s="95" t="str">
        <f t="shared" si="140"/>
        <v/>
      </c>
      <c r="W775" s="95" t="str">
        <f t="shared" si="141"/>
        <v/>
      </c>
      <c r="X775" s="95" t="str">
        <f t="shared" si="142"/>
        <v/>
      </c>
      <c r="Y775" s="95" t="str">
        <f>IF(T775&lt;&gt;"",SUM($X$10:X775),"")</f>
        <v/>
      </c>
      <c r="Z775" s="95" t="str">
        <f t="shared" si="143"/>
        <v/>
      </c>
    </row>
    <row r="776" spans="1:26">
      <c r="A776" s="3" t="str">
        <f t="shared" si="132"/>
        <v/>
      </c>
      <c r="B776" s="12" t="str">
        <f t="shared" si="133"/>
        <v/>
      </c>
      <c r="C776" s="95" t="str">
        <f t="shared" si="134"/>
        <v/>
      </c>
      <c r="D776" s="95" t="str">
        <f t="shared" si="135"/>
        <v/>
      </c>
      <c r="E776" s="95" t="str">
        <f t="shared" si="136"/>
        <v/>
      </c>
      <c r="F776" s="95" t="str">
        <f>IF(A776&lt;&gt;"",SUM($E$10:E776),"")</f>
        <v/>
      </c>
      <c r="G776" s="95" t="str">
        <f t="shared" si="137"/>
        <v/>
      </c>
      <c r="T776" s="3" t="str">
        <f t="shared" si="138"/>
        <v/>
      </c>
      <c r="U776" s="12" t="str">
        <f t="shared" si="139"/>
        <v/>
      </c>
      <c r="V776" s="95" t="str">
        <f t="shared" si="140"/>
        <v/>
      </c>
      <c r="W776" s="95" t="str">
        <f t="shared" si="141"/>
        <v/>
      </c>
      <c r="X776" s="95" t="str">
        <f t="shared" si="142"/>
        <v/>
      </c>
      <c r="Y776" s="95" t="str">
        <f>IF(T776&lt;&gt;"",SUM($X$10:X776),"")</f>
        <v/>
      </c>
      <c r="Z776" s="95" t="str">
        <f t="shared" si="143"/>
        <v/>
      </c>
    </row>
    <row r="777" spans="1:26">
      <c r="A777" s="3" t="str">
        <f t="shared" si="132"/>
        <v/>
      </c>
      <c r="B777" s="12" t="str">
        <f t="shared" si="133"/>
        <v/>
      </c>
      <c r="C777" s="95" t="str">
        <f t="shared" si="134"/>
        <v/>
      </c>
      <c r="D777" s="95" t="str">
        <f t="shared" si="135"/>
        <v/>
      </c>
      <c r="E777" s="95" t="str">
        <f t="shared" si="136"/>
        <v/>
      </c>
      <c r="F777" s="95" t="str">
        <f>IF(A777&lt;&gt;"",SUM($E$10:E777),"")</f>
        <v/>
      </c>
      <c r="G777" s="95" t="str">
        <f t="shared" si="137"/>
        <v/>
      </c>
      <c r="T777" s="3" t="str">
        <f t="shared" si="138"/>
        <v/>
      </c>
      <c r="U777" s="12" t="str">
        <f t="shared" si="139"/>
        <v/>
      </c>
      <c r="V777" s="95" t="str">
        <f t="shared" si="140"/>
        <v/>
      </c>
      <c r="W777" s="95" t="str">
        <f t="shared" si="141"/>
        <v/>
      </c>
      <c r="X777" s="95" t="str">
        <f t="shared" si="142"/>
        <v/>
      </c>
      <c r="Y777" s="95" t="str">
        <f>IF(T777&lt;&gt;"",SUM($X$10:X777),"")</f>
        <v/>
      </c>
      <c r="Z777" s="95" t="str">
        <f t="shared" si="143"/>
        <v/>
      </c>
    </row>
    <row r="778" spans="1:26">
      <c r="A778" s="3" t="str">
        <f t="shared" si="132"/>
        <v/>
      </c>
      <c r="B778" s="12" t="str">
        <f t="shared" si="133"/>
        <v/>
      </c>
      <c r="C778" s="95" t="str">
        <f t="shared" si="134"/>
        <v/>
      </c>
      <c r="D778" s="95" t="str">
        <f t="shared" si="135"/>
        <v/>
      </c>
      <c r="E778" s="95" t="str">
        <f t="shared" si="136"/>
        <v/>
      </c>
      <c r="F778" s="95" t="str">
        <f>IF(A778&lt;&gt;"",SUM($E$10:E778),"")</f>
        <v/>
      </c>
      <c r="G778" s="95" t="str">
        <f t="shared" si="137"/>
        <v/>
      </c>
      <c r="T778" s="3" t="str">
        <f t="shared" si="138"/>
        <v/>
      </c>
      <c r="U778" s="12" t="str">
        <f t="shared" si="139"/>
        <v/>
      </c>
      <c r="V778" s="95" t="str">
        <f t="shared" si="140"/>
        <v/>
      </c>
      <c r="W778" s="95" t="str">
        <f t="shared" si="141"/>
        <v/>
      </c>
      <c r="X778" s="95" t="str">
        <f t="shared" si="142"/>
        <v/>
      </c>
      <c r="Y778" s="95" t="str">
        <f>IF(T778&lt;&gt;"",SUM($X$10:X778),"")</f>
        <v/>
      </c>
      <c r="Z778" s="95" t="str">
        <f t="shared" si="143"/>
        <v/>
      </c>
    </row>
    <row r="779" spans="1:26">
      <c r="A779" s="3" t="str">
        <f t="shared" si="132"/>
        <v/>
      </c>
      <c r="B779" s="12" t="str">
        <f t="shared" si="133"/>
        <v/>
      </c>
      <c r="C779" s="95" t="str">
        <f t="shared" si="134"/>
        <v/>
      </c>
      <c r="D779" s="95" t="str">
        <f t="shared" si="135"/>
        <v/>
      </c>
      <c r="E779" s="95" t="str">
        <f t="shared" si="136"/>
        <v/>
      </c>
      <c r="F779" s="95" t="str">
        <f>IF(A779&lt;&gt;"",SUM($E$10:E779),"")</f>
        <v/>
      </c>
      <c r="G779" s="95" t="str">
        <f t="shared" si="137"/>
        <v/>
      </c>
      <c r="T779" s="3" t="str">
        <f t="shared" si="138"/>
        <v/>
      </c>
      <c r="U779" s="12" t="str">
        <f t="shared" si="139"/>
        <v/>
      </c>
      <c r="V779" s="95" t="str">
        <f t="shared" si="140"/>
        <v/>
      </c>
      <c r="W779" s="95" t="str">
        <f t="shared" si="141"/>
        <v/>
      </c>
      <c r="X779" s="95" t="str">
        <f t="shared" si="142"/>
        <v/>
      </c>
      <c r="Y779" s="95" t="str">
        <f>IF(T779&lt;&gt;"",SUM($X$10:X779),"")</f>
        <v/>
      </c>
      <c r="Z779" s="95" t="str">
        <f t="shared" si="143"/>
        <v/>
      </c>
    </row>
    <row r="780" spans="1:26">
      <c r="A780" s="3" t="str">
        <f t="shared" ref="A780:A843" si="144">IF(A779&lt;$G$4,A779+1,"")</f>
        <v/>
      </c>
      <c r="B780" s="12" t="str">
        <f t="shared" ref="B780:B843" si="145">IF(A780&lt;&gt;"",EDATE($C$7,A780*12/$G$3),"")</f>
        <v/>
      </c>
      <c r="C780" s="95" t="str">
        <f t="shared" ref="C780:C843" si="146">IF(A780&lt;&gt;"",D780+E780,"")</f>
        <v/>
      </c>
      <c r="D780" s="95" t="str">
        <f t="shared" ref="D780:D843" si="147">IF(A780&lt;&gt;"",G779*$G$5,"")</f>
        <v/>
      </c>
      <c r="E780" s="95" t="str">
        <f t="shared" ref="E780:E843" si="148">IF(A780&lt;&gt;"",$G$6,"")</f>
        <v/>
      </c>
      <c r="F780" s="95" t="str">
        <f>IF(A780&lt;&gt;"",SUM($E$10:E780),"")</f>
        <v/>
      </c>
      <c r="G780" s="95" t="str">
        <f t="shared" ref="G780:G843" si="149">IF(A780&lt;&gt;"",G779-E780,"")</f>
        <v/>
      </c>
      <c r="T780" s="3" t="str">
        <f t="shared" ref="T780:T843" si="150">IF(T779&lt;$G$4,T779+1,"")</f>
        <v/>
      </c>
      <c r="U780" s="12" t="str">
        <f t="shared" ref="U780:U843" si="151">IF(T780&lt;&gt;"",EDATE($C$7,T780*12/$G$3),"")</f>
        <v/>
      </c>
      <c r="V780" s="95" t="str">
        <f t="shared" ref="V780:V843" si="152">IF(T780&lt;&gt;"",C780,"")</f>
        <v/>
      </c>
      <c r="W780" s="95" t="str">
        <f t="shared" ref="W780:W843" si="153">IF(T780&lt;&gt;"",Z779*$Z$5,"")</f>
        <v/>
      </c>
      <c r="X780" s="95" t="str">
        <f t="shared" ref="X780:X843" si="154">IF(T780&lt;&gt;"",V780-W780,"")</f>
        <v/>
      </c>
      <c r="Y780" s="95" t="str">
        <f>IF(T780&lt;&gt;"",SUM($X$10:X780),"")</f>
        <v/>
      </c>
      <c r="Z780" s="95" t="str">
        <f t="shared" ref="Z780:Z843" si="155">IF(T780&lt;&gt;"",Z779-X780,"")</f>
        <v/>
      </c>
    </row>
    <row r="781" spans="1:26">
      <c r="A781" s="3" t="str">
        <f t="shared" si="144"/>
        <v/>
      </c>
      <c r="B781" s="12" t="str">
        <f t="shared" si="145"/>
        <v/>
      </c>
      <c r="C781" s="95" t="str">
        <f t="shared" si="146"/>
        <v/>
      </c>
      <c r="D781" s="95" t="str">
        <f t="shared" si="147"/>
        <v/>
      </c>
      <c r="E781" s="95" t="str">
        <f t="shared" si="148"/>
        <v/>
      </c>
      <c r="F781" s="95" t="str">
        <f>IF(A781&lt;&gt;"",SUM($E$10:E781),"")</f>
        <v/>
      </c>
      <c r="G781" s="95" t="str">
        <f t="shared" si="149"/>
        <v/>
      </c>
      <c r="T781" s="3" t="str">
        <f t="shared" si="150"/>
        <v/>
      </c>
      <c r="U781" s="12" t="str">
        <f t="shared" si="151"/>
        <v/>
      </c>
      <c r="V781" s="95" t="str">
        <f t="shared" si="152"/>
        <v/>
      </c>
      <c r="W781" s="95" t="str">
        <f t="shared" si="153"/>
        <v/>
      </c>
      <c r="X781" s="95" t="str">
        <f t="shared" si="154"/>
        <v/>
      </c>
      <c r="Y781" s="95" t="str">
        <f>IF(T781&lt;&gt;"",SUM($X$10:X781),"")</f>
        <v/>
      </c>
      <c r="Z781" s="95" t="str">
        <f t="shared" si="155"/>
        <v/>
      </c>
    </row>
    <row r="782" spans="1:26">
      <c r="A782" s="3" t="str">
        <f t="shared" si="144"/>
        <v/>
      </c>
      <c r="B782" s="12" t="str">
        <f t="shared" si="145"/>
        <v/>
      </c>
      <c r="C782" s="95" t="str">
        <f t="shared" si="146"/>
        <v/>
      </c>
      <c r="D782" s="95" t="str">
        <f t="shared" si="147"/>
        <v/>
      </c>
      <c r="E782" s="95" t="str">
        <f t="shared" si="148"/>
        <v/>
      </c>
      <c r="F782" s="95" t="str">
        <f>IF(A782&lt;&gt;"",SUM($E$10:E782),"")</f>
        <v/>
      </c>
      <c r="G782" s="95" t="str">
        <f t="shared" si="149"/>
        <v/>
      </c>
      <c r="T782" s="3" t="str">
        <f t="shared" si="150"/>
        <v/>
      </c>
      <c r="U782" s="12" t="str">
        <f t="shared" si="151"/>
        <v/>
      </c>
      <c r="V782" s="95" t="str">
        <f t="shared" si="152"/>
        <v/>
      </c>
      <c r="W782" s="95" t="str">
        <f t="shared" si="153"/>
        <v/>
      </c>
      <c r="X782" s="95" t="str">
        <f t="shared" si="154"/>
        <v/>
      </c>
      <c r="Y782" s="95" t="str">
        <f>IF(T782&lt;&gt;"",SUM($X$10:X782),"")</f>
        <v/>
      </c>
      <c r="Z782" s="95" t="str">
        <f t="shared" si="155"/>
        <v/>
      </c>
    </row>
    <row r="783" spans="1:26">
      <c r="A783" s="3" t="str">
        <f t="shared" si="144"/>
        <v/>
      </c>
      <c r="B783" s="12" t="str">
        <f t="shared" si="145"/>
        <v/>
      </c>
      <c r="C783" s="95" t="str">
        <f t="shared" si="146"/>
        <v/>
      </c>
      <c r="D783" s="95" t="str">
        <f t="shared" si="147"/>
        <v/>
      </c>
      <c r="E783" s="95" t="str">
        <f t="shared" si="148"/>
        <v/>
      </c>
      <c r="F783" s="95" t="str">
        <f>IF(A783&lt;&gt;"",SUM($E$10:E783),"")</f>
        <v/>
      </c>
      <c r="G783" s="95" t="str">
        <f t="shared" si="149"/>
        <v/>
      </c>
      <c r="T783" s="3" t="str">
        <f t="shared" si="150"/>
        <v/>
      </c>
      <c r="U783" s="12" t="str">
        <f t="shared" si="151"/>
        <v/>
      </c>
      <c r="V783" s="95" t="str">
        <f t="shared" si="152"/>
        <v/>
      </c>
      <c r="W783" s="95" t="str">
        <f t="shared" si="153"/>
        <v/>
      </c>
      <c r="X783" s="95" t="str">
        <f t="shared" si="154"/>
        <v/>
      </c>
      <c r="Y783" s="95" t="str">
        <f>IF(T783&lt;&gt;"",SUM($X$10:X783),"")</f>
        <v/>
      </c>
      <c r="Z783" s="95" t="str">
        <f t="shared" si="155"/>
        <v/>
      </c>
    </row>
    <row r="784" spans="1:26">
      <c r="A784" s="3" t="str">
        <f t="shared" si="144"/>
        <v/>
      </c>
      <c r="B784" s="12" t="str">
        <f t="shared" si="145"/>
        <v/>
      </c>
      <c r="C784" s="95" t="str">
        <f t="shared" si="146"/>
        <v/>
      </c>
      <c r="D784" s="95" t="str">
        <f t="shared" si="147"/>
        <v/>
      </c>
      <c r="E784" s="95" t="str">
        <f t="shared" si="148"/>
        <v/>
      </c>
      <c r="F784" s="95" t="str">
        <f>IF(A784&lt;&gt;"",SUM($E$10:E784),"")</f>
        <v/>
      </c>
      <c r="G784" s="95" t="str">
        <f t="shared" si="149"/>
        <v/>
      </c>
      <c r="T784" s="3" t="str">
        <f t="shared" si="150"/>
        <v/>
      </c>
      <c r="U784" s="12" t="str">
        <f t="shared" si="151"/>
        <v/>
      </c>
      <c r="V784" s="95" t="str">
        <f t="shared" si="152"/>
        <v/>
      </c>
      <c r="W784" s="95" t="str">
        <f t="shared" si="153"/>
        <v/>
      </c>
      <c r="X784" s="95" t="str">
        <f t="shared" si="154"/>
        <v/>
      </c>
      <c r="Y784" s="95" t="str">
        <f>IF(T784&lt;&gt;"",SUM($X$10:X784),"")</f>
        <v/>
      </c>
      <c r="Z784" s="95" t="str">
        <f t="shared" si="155"/>
        <v/>
      </c>
    </row>
    <row r="785" spans="1:26">
      <c r="A785" s="3" t="str">
        <f t="shared" si="144"/>
        <v/>
      </c>
      <c r="B785" s="12" t="str">
        <f t="shared" si="145"/>
        <v/>
      </c>
      <c r="C785" s="95" t="str">
        <f t="shared" si="146"/>
        <v/>
      </c>
      <c r="D785" s="95" t="str">
        <f t="shared" si="147"/>
        <v/>
      </c>
      <c r="E785" s="95" t="str">
        <f t="shared" si="148"/>
        <v/>
      </c>
      <c r="F785" s="95" t="str">
        <f>IF(A785&lt;&gt;"",SUM($E$10:E785),"")</f>
        <v/>
      </c>
      <c r="G785" s="95" t="str">
        <f t="shared" si="149"/>
        <v/>
      </c>
      <c r="T785" s="3" t="str">
        <f t="shared" si="150"/>
        <v/>
      </c>
      <c r="U785" s="12" t="str">
        <f t="shared" si="151"/>
        <v/>
      </c>
      <c r="V785" s="95" t="str">
        <f t="shared" si="152"/>
        <v/>
      </c>
      <c r="W785" s="95" t="str">
        <f t="shared" si="153"/>
        <v/>
      </c>
      <c r="X785" s="95" t="str">
        <f t="shared" si="154"/>
        <v/>
      </c>
      <c r="Y785" s="95" t="str">
        <f>IF(T785&lt;&gt;"",SUM($X$10:X785),"")</f>
        <v/>
      </c>
      <c r="Z785" s="95" t="str">
        <f t="shared" si="155"/>
        <v/>
      </c>
    </row>
    <row r="786" spans="1:26">
      <c r="A786" s="3" t="str">
        <f t="shared" si="144"/>
        <v/>
      </c>
      <c r="B786" s="12" t="str">
        <f t="shared" si="145"/>
        <v/>
      </c>
      <c r="C786" s="95" t="str">
        <f t="shared" si="146"/>
        <v/>
      </c>
      <c r="D786" s="95" t="str">
        <f t="shared" si="147"/>
        <v/>
      </c>
      <c r="E786" s="95" t="str">
        <f t="shared" si="148"/>
        <v/>
      </c>
      <c r="F786" s="95" t="str">
        <f>IF(A786&lt;&gt;"",SUM($E$10:E786),"")</f>
        <v/>
      </c>
      <c r="G786" s="95" t="str">
        <f t="shared" si="149"/>
        <v/>
      </c>
      <c r="T786" s="3" t="str">
        <f t="shared" si="150"/>
        <v/>
      </c>
      <c r="U786" s="12" t="str">
        <f t="shared" si="151"/>
        <v/>
      </c>
      <c r="V786" s="95" t="str">
        <f t="shared" si="152"/>
        <v/>
      </c>
      <c r="W786" s="95" t="str">
        <f t="shared" si="153"/>
        <v/>
      </c>
      <c r="X786" s="95" t="str">
        <f t="shared" si="154"/>
        <v/>
      </c>
      <c r="Y786" s="95" t="str">
        <f>IF(T786&lt;&gt;"",SUM($X$10:X786),"")</f>
        <v/>
      </c>
      <c r="Z786" s="95" t="str">
        <f t="shared" si="155"/>
        <v/>
      </c>
    </row>
    <row r="787" spans="1:26">
      <c r="A787" s="3" t="str">
        <f t="shared" si="144"/>
        <v/>
      </c>
      <c r="B787" s="12" t="str">
        <f t="shared" si="145"/>
        <v/>
      </c>
      <c r="C787" s="95" t="str">
        <f t="shared" si="146"/>
        <v/>
      </c>
      <c r="D787" s="95" t="str">
        <f t="shared" si="147"/>
        <v/>
      </c>
      <c r="E787" s="95" t="str">
        <f t="shared" si="148"/>
        <v/>
      </c>
      <c r="F787" s="95" t="str">
        <f>IF(A787&lt;&gt;"",SUM($E$10:E787),"")</f>
        <v/>
      </c>
      <c r="G787" s="95" t="str">
        <f t="shared" si="149"/>
        <v/>
      </c>
      <c r="T787" s="3" t="str">
        <f t="shared" si="150"/>
        <v/>
      </c>
      <c r="U787" s="12" t="str">
        <f t="shared" si="151"/>
        <v/>
      </c>
      <c r="V787" s="95" t="str">
        <f t="shared" si="152"/>
        <v/>
      </c>
      <c r="W787" s="95" t="str">
        <f t="shared" si="153"/>
        <v/>
      </c>
      <c r="X787" s="95" t="str">
        <f t="shared" si="154"/>
        <v/>
      </c>
      <c r="Y787" s="95" t="str">
        <f>IF(T787&lt;&gt;"",SUM($X$10:X787),"")</f>
        <v/>
      </c>
      <c r="Z787" s="95" t="str">
        <f t="shared" si="155"/>
        <v/>
      </c>
    </row>
    <row r="788" spans="1:26">
      <c r="A788" s="3" t="str">
        <f t="shared" si="144"/>
        <v/>
      </c>
      <c r="B788" s="12" t="str">
        <f t="shared" si="145"/>
        <v/>
      </c>
      <c r="C788" s="95" t="str">
        <f t="shared" si="146"/>
        <v/>
      </c>
      <c r="D788" s="95" t="str">
        <f t="shared" si="147"/>
        <v/>
      </c>
      <c r="E788" s="95" t="str">
        <f t="shared" si="148"/>
        <v/>
      </c>
      <c r="F788" s="95" t="str">
        <f>IF(A788&lt;&gt;"",SUM($E$10:E788),"")</f>
        <v/>
      </c>
      <c r="G788" s="95" t="str">
        <f t="shared" si="149"/>
        <v/>
      </c>
      <c r="T788" s="3" t="str">
        <f t="shared" si="150"/>
        <v/>
      </c>
      <c r="U788" s="12" t="str">
        <f t="shared" si="151"/>
        <v/>
      </c>
      <c r="V788" s="95" t="str">
        <f t="shared" si="152"/>
        <v/>
      </c>
      <c r="W788" s="95" t="str">
        <f t="shared" si="153"/>
        <v/>
      </c>
      <c r="X788" s="95" t="str">
        <f t="shared" si="154"/>
        <v/>
      </c>
      <c r="Y788" s="95" t="str">
        <f>IF(T788&lt;&gt;"",SUM($X$10:X788),"")</f>
        <v/>
      </c>
      <c r="Z788" s="95" t="str">
        <f t="shared" si="155"/>
        <v/>
      </c>
    </row>
    <row r="789" spans="1:26">
      <c r="A789" s="3" t="str">
        <f t="shared" si="144"/>
        <v/>
      </c>
      <c r="B789" s="12" t="str">
        <f t="shared" si="145"/>
        <v/>
      </c>
      <c r="C789" s="95" t="str">
        <f t="shared" si="146"/>
        <v/>
      </c>
      <c r="D789" s="95" t="str">
        <f t="shared" si="147"/>
        <v/>
      </c>
      <c r="E789" s="95" t="str">
        <f t="shared" si="148"/>
        <v/>
      </c>
      <c r="F789" s="95" t="str">
        <f>IF(A789&lt;&gt;"",SUM($E$10:E789),"")</f>
        <v/>
      </c>
      <c r="G789" s="95" t="str">
        <f t="shared" si="149"/>
        <v/>
      </c>
      <c r="T789" s="3" t="str">
        <f t="shared" si="150"/>
        <v/>
      </c>
      <c r="U789" s="12" t="str">
        <f t="shared" si="151"/>
        <v/>
      </c>
      <c r="V789" s="95" t="str">
        <f t="shared" si="152"/>
        <v/>
      </c>
      <c r="W789" s="95" t="str">
        <f t="shared" si="153"/>
        <v/>
      </c>
      <c r="X789" s="95" t="str">
        <f t="shared" si="154"/>
        <v/>
      </c>
      <c r="Y789" s="95" t="str">
        <f>IF(T789&lt;&gt;"",SUM($X$10:X789),"")</f>
        <v/>
      </c>
      <c r="Z789" s="95" t="str">
        <f t="shared" si="155"/>
        <v/>
      </c>
    </row>
    <row r="790" spans="1:26">
      <c r="A790" s="3" t="str">
        <f t="shared" si="144"/>
        <v/>
      </c>
      <c r="B790" s="12" t="str">
        <f t="shared" si="145"/>
        <v/>
      </c>
      <c r="C790" s="95" t="str">
        <f t="shared" si="146"/>
        <v/>
      </c>
      <c r="D790" s="95" t="str">
        <f t="shared" si="147"/>
        <v/>
      </c>
      <c r="E790" s="95" t="str">
        <f t="shared" si="148"/>
        <v/>
      </c>
      <c r="F790" s="95" t="str">
        <f>IF(A790&lt;&gt;"",SUM($E$10:E790),"")</f>
        <v/>
      </c>
      <c r="G790" s="95" t="str">
        <f t="shared" si="149"/>
        <v/>
      </c>
      <c r="T790" s="3" t="str">
        <f t="shared" si="150"/>
        <v/>
      </c>
      <c r="U790" s="12" t="str">
        <f t="shared" si="151"/>
        <v/>
      </c>
      <c r="V790" s="95" t="str">
        <f t="shared" si="152"/>
        <v/>
      </c>
      <c r="W790" s="95" t="str">
        <f t="shared" si="153"/>
        <v/>
      </c>
      <c r="X790" s="95" t="str">
        <f t="shared" si="154"/>
        <v/>
      </c>
      <c r="Y790" s="95" t="str">
        <f>IF(T790&lt;&gt;"",SUM($X$10:X790),"")</f>
        <v/>
      </c>
      <c r="Z790" s="95" t="str">
        <f t="shared" si="155"/>
        <v/>
      </c>
    </row>
    <row r="791" spans="1:26">
      <c r="A791" s="3" t="str">
        <f t="shared" si="144"/>
        <v/>
      </c>
      <c r="B791" s="12" t="str">
        <f t="shared" si="145"/>
        <v/>
      </c>
      <c r="C791" s="95" t="str">
        <f t="shared" si="146"/>
        <v/>
      </c>
      <c r="D791" s="95" t="str">
        <f t="shared" si="147"/>
        <v/>
      </c>
      <c r="E791" s="95" t="str">
        <f t="shared" si="148"/>
        <v/>
      </c>
      <c r="F791" s="95" t="str">
        <f>IF(A791&lt;&gt;"",SUM($E$10:E791),"")</f>
        <v/>
      </c>
      <c r="G791" s="95" t="str">
        <f t="shared" si="149"/>
        <v/>
      </c>
      <c r="T791" s="3" t="str">
        <f t="shared" si="150"/>
        <v/>
      </c>
      <c r="U791" s="12" t="str">
        <f t="shared" si="151"/>
        <v/>
      </c>
      <c r="V791" s="95" t="str">
        <f t="shared" si="152"/>
        <v/>
      </c>
      <c r="W791" s="95" t="str">
        <f t="shared" si="153"/>
        <v/>
      </c>
      <c r="X791" s="95" t="str">
        <f t="shared" si="154"/>
        <v/>
      </c>
      <c r="Y791" s="95" t="str">
        <f>IF(T791&lt;&gt;"",SUM($X$10:X791),"")</f>
        <v/>
      </c>
      <c r="Z791" s="95" t="str">
        <f t="shared" si="155"/>
        <v/>
      </c>
    </row>
    <row r="792" spans="1:26">
      <c r="A792" s="3" t="str">
        <f t="shared" si="144"/>
        <v/>
      </c>
      <c r="B792" s="12" t="str">
        <f t="shared" si="145"/>
        <v/>
      </c>
      <c r="C792" s="95" t="str">
        <f t="shared" si="146"/>
        <v/>
      </c>
      <c r="D792" s="95" t="str">
        <f t="shared" si="147"/>
        <v/>
      </c>
      <c r="E792" s="95" t="str">
        <f t="shared" si="148"/>
        <v/>
      </c>
      <c r="F792" s="95" t="str">
        <f>IF(A792&lt;&gt;"",SUM($E$10:E792),"")</f>
        <v/>
      </c>
      <c r="G792" s="95" t="str">
        <f t="shared" si="149"/>
        <v/>
      </c>
      <c r="T792" s="3" t="str">
        <f t="shared" si="150"/>
        <v/>
      </c>
      <c r="U792" s="12" t="str">
        <f t="shared" si="151"/>
        <v/>
      </c>
      <c r="V792" s="95" t="str">
        <f t="shared" si="152"/>
        <v/>
      </c>
      <c r="W792" s="95" t="str">
        <f t="shared" si="153"/>
        <v/>
      </c>
      <c r="X792" s="95" t="str">
        <f t="shared" si="154"/>
        <v/>
      </c>
      <c r="Y792" s="95" t="str">
        <f>IF(T792&lt;&gt;"",SUM($X$10:X792),"")</f>
        <v/>
      </c>
      <c r="Z792" s="95" t="str">
        <f t="shared" si="155"/>
        <v/>
      </c>
    </row>
    <row r="793" spans="1:26">
      <c r="A793" s="3" t="str">
        <f t="shared" si="144"/>
        <v/>
      </c>
      <c r="B793" s="12" t="str">
        <f t="shared" si="145"/>
        <v/>
      </c>
      <c r="C793" s="95" t="str">
        <f t="shared" si="146"/>
        <v/>
      </c>
      <c r="D793" s="95" t="str">
        <f t="shared" si="147"/>
        <v/>
      </c>
      <c r="E793" s="95" t="str">
        <f t="shared" si="148"/>
        <v/>
      </c>
      <c r="F793" s="95" t="str">
        <f>IF(A793&lt;&gt;"",SUM($E$10:E793),"")</f>
        <v/>
      </c>
      <c r="G793" s="95" t="str">
        <f t="shared" si="149"/>
        <v/>
      </c>
      <c r="T793" s="3" t="str">
        <f t="shared" si="150"/>
        <v/>
      </c>
      <c r="U793" s="12" t="str">
        <f t="shared" si="151"/>
        <v/>
      </c>
      <c r="V793" s="95" t="str">
        <f t="shared" si="152"/>
        <v/>
      </c>
      <c r="W793" s="95" t="str">
        <f t="shared" si="153"/>
        <v/>
      </c>
      <c r="X793" s="95" t="str">
        <f t="shared" si="154"/>
        <v/>
      </c>
      <c r="Y793" s="95" t="str">
        <f>IF(T793&lt;&gt;"",SUM($X$10:X793),"")</f>
        <v/>
      </c>
      <c r="Z793" s="95" t="str">
        <f t="shared" si="155"/>
        <v/>
      </c>
    </row>
    <row r="794" spans="1:26">
      <c r="A794" s="3" t="str">
        <f t="shared" si="144"/>
        <v/>
      </c>
      <c r="B794" s="12" t="str">
        <f t="shared" si="145"/>
        <v/>
      </c>
      <c r="C794" s="95" t="str">
        <f t="shared" si="146"/>
        <v/>
      </c>
      <c r="D794" s="95" t="str">
        <f t="shared" si="147"/>
        <v/>
      </c>
      <c r="E794" s="95" t="str">
        <f t="shared" si="148"/>
        <v/>
      </c>
      <c r="F794" s="95" t="str">
        <f>IF(A794&lt;&gt;"",SUM($E$10:E794),"")</f>
        <v/>
      </c>
      <c r="G794" s="95" t="str">
        <f t="shared" si="149"/>
        <v/>
      </c>
      <c r="T794" s="3" t="str">
        <f t="shared" si="150"/>
        <v/>
      </c>
      <c r="U794" s="12" t="str">
        <f t="shared" si="151"/>
        <v/>
      </c>
      <c r="V794" s="95" t="str">
        <f t="shared" si="152"/>
        <v/>
      </c>
      <c r="W794" s="95" t="str">
        <f t="shared" si="153"/>
        <v/>
      </c>
      <c r="X794" s="95" t="str">
        <f t="shared" si="154"/>
        <v/>
      </c>
      <c r="Y794" s="95" t="str">
        <f>IF(T794&lt;&gt;"",SUM($X$10:X794),"")</f>
        <v/>
      </c>
      <c r="Z794" s="95" t="str">
        <f t="shared" si="155"/>
        <v/>
      </c>
    </row>
    <row r="795" spans="1:26">
      <c r="A795" s="3" t="str">
        <f t="shared" si="144"/>
        <v/>
      </c>
      <c r="B795" s="12" t="str">
        <f t="shared" si="145"/>
        <v/>
      </c>
      <c r="C795" s="95" t="str">
        <f t="shared" si="146"/>
        <v/>
      </c>
      <c r="D795" s="95" t="str">
        <f t="shared" si="147"/>
        <v/>
      </c>
      <c r="E795" s="95" t="str">
        <f t="shared" si="148"/>
        <v/>
      </c>
      <c r="F795" s="95" t="str">
        <f>IF(A795&lt;&gt;"",SUM($E$10:E795),"")</f>
        <v/>
      </c>
      <c r="G795" s="95" t="str">
        <f t="shared" si="149"/>
        <v/>
      </c>
      <c r="T795" s="3" t="str">
        <f t="shared" si="150"/>
        <v/>
      </c>
      <c r="U795" s="12" t="str">
        <f t="shared" si="151"/>
        <v/>
      </c>
      <c r="V795" s="95" t="str">
        <f t="shared" si="152"/>
        <v/>
      </c>
      <c r="W795" s="95" t="str">
        <f t="shared" si="153"/>
        <v/>
      </c>
      <c r="X795" s="95" t="str">
        <f t="shared" si="154"/>
        <v/>
      </c>
      <c r="Y795" s="95" t="str">
        <f>IF(T795&lt;&gt;"",SUM($X$10:X795),"")</f>
        <v/>
      </c>
      <c r="Z795" s="95" t="str">
        <f t="shared" si="155"/>
        <v/>
      </c>
    </row>
    <row r="796" spans="1:26">
      <c r="A796" s="3" t="str">
        <f t="shared" si="144"/>
        <v/>
      </c>
      <c r="B796" s="12" t="str">
        <f t="shared" si="145"/>
        <v/>
      </c>
      <c r="C796" s="95" t="str">
        <f t="shared" si="146"/>
        <v/>
      </c>
      <c r="D796" s="95" t="str">
        <f t="shared" si="147"/>
        <v/>
      </c>
      <c r="E796" s="95" t="str">
        <f t="shared" si="148"/>
        <v/>
      </c>
      <c r="F796" s="95" t="str">
        <f>IF(A796&lt;&gt;"",SUM($E$10:E796),"")</f>
        <v/>
      </c>
      <c r="G796" s="95" t="str">
        <f t="shared" si="149"/>
        <v/>
      </c>
      <c r="T796" s="3" t="str">
        <f t="shared" si="150"/>
        <v/>
      </c>
      <c r="U796" s="12" t="str">
        <f t="shared" si="151"/>
        <v/>
      </c>
      <c r="V796" s="95" t="str">
        <f t="shared" si="152"/>
        <v/>
      </c>
      <c r="W796" s="95" t="str">
        <f t="shared" si="153"/>
        <v/>
      </c>
      <c r="X796" s="95" t="str">
        <f t="shared" si="154"/>
        <v/>
      </c>
      <c r="Y796" s="95" t="str">
        <f>IF(T796&lt;&gt;"",SUM($X$10:X796),"")</f>
        <v/>
      </c>
      <c r="Z796" s="95" t="str">
        <f t="shared" si="155"/>
        <v/>
      </c>
    </row>
    <row r="797" spans="1:26">
      <c r="A797" s="3" t="str">
        <f t="shared" si="144"/>
        <v/>
      </c>
      <c r="B797" s="12" t="str">
        <f t="shared" si="145"/>
        <v/>
      </c>
      <c r="C797" s="95" t="str">
        <f t="shared" si="146"/>
        <v/>
      </c>
      <c r="D797" s="95" t="str">
        <f t="shared" si="147"/>
        <v/>
      </c>
      <c r="E797" s="95" t="str">
        <f t="shared" si="148"/>
        <v/>
      </c>
      <c r="F797" s="95" t="str">
        <f>IF(A797&lt;&gt;"",SUM($E$10:E797),"")</f>
        <v/>
      </c>
      <c r="G797" s="95" t="str">
        <f t="shared" si="149"/>
        <v/>
      </c>
      <c r="T797" s="3" t="str">
        <f t="shared" si="150"/>
        <v/>
      </c>
      <c r="U797" s="12" t="str">
        <f t="shared" si="151"/>
        <v/>
      </c>
      <c r="V797" s="95" t="str">
        <f t="shared" si="152"/>
        <v/>
      </c>
      <c r="W797" s="95" t="str">
        <f t="shared" si="153"/>
        <v/>
      </c>
      <c r="X797" s="95" t="str">
        <f t="shared" si="154"/>
        <v/>
      </c>
      <c r="Y797" s="95" t="str">
        <f>IF(T797&lt;&gt;"",SUM($X$10:X797),"")</f>
        <v/>
      </c>
      <c r="Z797" s="95" t="str">
        <f t="shared" si="155"/>
        <v/>
      </c>
    </row>
    <row r="798" spans="1:26">
      <c r="A798" s="3" t="str">
        <f t="shared" si="144"/>
        <v/>
      </c>
      <c r="B798" s="12" t="str">
        <f t="shared" si="145"/>
        <v/>
      </c>
      <c r="C798" s="95" t="str">
        <f t="shared" si="146"/>
        <v/>
      </c>
      <c r="D798" s="95" t="str">
        <f t="shared" si="147"/>
        <v/>
      </c>
      <c r="E798" s="95" t="str">
        <f t="shared" si="148"/>
        <v/>
      </c>
      <c r="F798" s="95" t="str">
        <f>IF(A798&lt;&gt;"",SUM($E$10:E798),"")</f>
        <v/>
      </c>
      <c r="G798" s="95" t="str">
        <f t="shared" si="149"/>
        <v/>
      </c>
      <c r="T798" s="3" t="str">
        <f t="shared" si="150"/>
        <v/>
      </c>
      <c r="U798" s="12" t="str">
        <f t="shared" si="151"/>
        <v/>
      </c>
      <c r="V798" s="95" t="str">
        <f t="shared" si="152"/>
        <v/>
      </c>
      <c r="W798" s="95" t="str">
        <f t="shared" si="153"/>
        <v/>
      </c>
      <c r="X798" s="95" t="str">
        <f t="shared" si="154"/>
        <v/>
      </c>
      <c r="Y798" s="95" t="str">
        <f>IF(T798&lt;&gt;"",SUM($X$10:X798),"")</f>
        <v/>
      </c>
      <c r="Z798" s="95" t="str">
        <f t="shared" si="155"/>
        <v/>
      </c>
    </row>
    <row r="799" spans="1:26">
      <c r="A799" s="3" t="str">
        <f t="shared" si="144"/>
        <v/>
      </c>
      <c r="B799" s="12" t="str">
        <f t="shared" si="145"/>
        <v/>
      </c>
      <c r="C799" s="95" t="str">
        <f t="shared" si="146"/>
        <v/>
      </c>
      <c r="D799" s="95" t="str">
        <f t="shared" si="147"/>
        <v/>
      </c>
      <c r="E799" s="95" t="str">
        <f t="shared" si="148"/>
        <v/>
      </c>
      <c r="F799" s="95" t="str">
        <f>IF(A799&lt;&gt;"",SUM($E$10:E799),"")</f>
        <v/>
      </c>
      <c r="G799" s="95" t="str">
        <f t="shared" si="149"/>
        <v/>
      </c>
      <c r="T799" s="3" t="str">
        <f t="shared" si="150"/>
        <v/>
      </c>
      <c r="U799" s="12" t="str">
        <f t="shared" si="151"/>
        <v/>
      </c>
      <c r="V799" s="95" t="str">
        <f t="shared" si="152"/>
        <v/>
      </c>
      <c r="W799" s="95" t="str">
        <f t="shared" si="153"/>
        <v/>
      </c>
      <c r="X799" s="95" t="str">
        <f t="shared" si="154"/>
        <v/>
      </c>
      <c r="Y799" s="95" t="str">
        <f>IF(T799&lt;&gt;"",SUM($X$10:X799),"")</f>
        <v/>
      </c>
      <c r="Z799" s="95" t="str">
        <f t="shared" si="155"/>
        <v/>
      </c>
    </row>
    <row r="800" spans="1:26">
      <c r="A800" s="3" t="str">
        <f t="shared" si="144"/>
        <v/>
      </c>
      <c r="B800" s="12" t="str">
        <f t="shared" si="145"/>
        <v/>
      </c>
      <c r="C800" s="95" t="str">
        <f t="shared" si="146"/>
        <v/>
      </c>
      <c r="D800" s="95" t="str">
        <f t="shared" si="147"/>
        <v/>
      </c>
      <c r="E800" s="95" t="str">
        <f t="shared" si="148"/>
        <v/>
      </c>
      <c r="F800" s="95" t="str">
        <f>IF(A800&lt;&gt;"",SUM($E$10:E800),"")</f>
        <v/>
      </c>
      <c r="G800" s="95" t="str">
        <f t="shared" si="149"/>
        <v/>
      </c>
      <c r="T800" s="3" t="str">
        <f t="shared" si="150"/>
        <v/>
      </c>
      <c r="U800" s="12" t="str">
        <f t="shared" si="151"/>
        <v/>
      </c>
      <c r="V800" s="95" t="str">
        <f t="shared" si="152"/>
        <v/>
      </c>
      <c r="W800" s="95" t="str">
        <f t="shared" si="153"/>
        <v/>
      </c>
      <c r="X800" s="95" t="str">
        <f t="shared" si="154"/>
        <v/>
      </c>
      <c r="Y800" s="95" t="str">
        <f>IF(T800&lt;&gt;"",SUM($X$10:X800),"")</f>
        <v/>
      </c>
      <c r="Z800" s="95" t="str">
        <f t="shared" si="155"/>
        <v/>
      </c>
    </row>
    <row r="801" spans="1:26">
      <c r="A801" s="3" t="str">
        <f t="shared" si="144"/>
        <v/>
      </c>
      <c r="B801" s="12" t="str">
        <f t="shared" si="145"/>
        <v/>
      </c>
      <c r="C801" s="95" t="str">
        <f t="shared" si="146"/>
        <v/>
      </c>
      <c r="D801" s="95" t="str">
        <f t="shared" si="147"/>
        <v/>
      </c>
      <c r="E801" s="95" t="str">
        <f t="shared" si="148"/>
        <v/>
      </c>
      <c r="F801" s="95" t="str">
        <f>IF(A801&lt;&gt;"",SUM($E$10:E801),"")</f>
        <v/>
      </c>
      <c r="G801" s="95" t="str">
        <f t="shared" si="149"/>
        <v/>
      </c>
      <c r="T801" s="3" t="str">
        <f t="shared" si="150"/>
        <v/>
      </c>
      <c r="U801" s="12" t="str">
        <f t="shared" si="151"/>
        <v/>
      </c>
      <c r="V801" s="95" t="str">
        <f t="shared" si="152"/>
        <v/>
      </c>
      <c r="W801" s="95" t="str">
        <f t="shared" si="153"/>
        <v/>
      </c>
      <c r="X801" s="95" t="str">
        <f t="shared" si="154"/>
        <v/>
      </c>
      <c r="Y801" s="95" t="str">
        <f>IF(T801&lt;&gt;"",SUM($X$10:X801),"")</f>
        <v/>
      </c>
      <c r="Z801" s="95" t="str">
        <f t="shared" si="155"/>
        <v/>
      </c>
    </row>
    <row r="802" spans="1:26">
      <c r="A802" s="3" t="str">
        <f t="shared" si="144"/>
        <v/>
      </c>
      <c r="B802" s="12" t="str">
        <f t="shared" si="145"/>
        <v/>
      </c>
      <c r="C802" s="95" t="str">
        <f t="shared" si="146"/>
        <v/>
      </c>
      <c r="D802" s="95" t="str">
        <f t="shared" si="147"/>
        <v/>
      </c>
      <c r="E802" s="95" t="str">
        <f t="shared" si="148"/>
        <v/>
      </c>
      <c r="F802" s="95" t="str">
        <f>IF(A802&lt;&gt;"",SUM($E$10:E802),"")</f>
        <v/>
      </c>
      <c r="G802" s="95" t="str">
        <f t="shared" si="149"/>
        <v/>
      </c>
      <c r="T802" s="3" t="str">
        <f t="shared" si="150"/>
        <v/>
      </c>
      <c r="U802" s="12" t="str">
        <f t="shared" si="151"/>
        <v/>
      </c>
      <c r="V802" s="95" t="str">
        <f t="shared" si="152"/>
        <v/>
      </c>
      <c r="W802" s="95" t="str">
        <f t="shared" si="153"/>
        <v/>
      </c>
      <c r="X802" s="95" t="str">
        <f t="shared" si="154"/>
        <v/>
      </c>
      <c r="Y802" s="95" t="str">
        <f>IF(T802&lt;&gt;"",SUM($X$10:X802),"")</f>
        <v/>
      </c>
      <c r="Z802" s="95" t="str">
        <f t="shared" si="155"/>
        <v/>
      </c>
    </row>
    <row r="803" spans="1:26">
      <c r="A803" s="3" t="str">
        <f t="shared" si="144"/>
        <v/>
      </c>
      <c r="B803" s="12" t="str">
        <f t="shared" si="145"/>
        <v/>
      </c>
      <c r="C803" s="95" t="str">
        <f t="shared" si="146"/>
        <v/>
      </c>
      <c r="D803" s="95" t="str">
        <f t="shared" si="147"/>
        <v/>
      </c>
      <c r="E803" s="95" t="str">
        <f t="shared" si="148"/>
        <v/>
      </c>
      <c r="F803" s="95" t="str">
        <f>IF(A803&lt;&gt;"",SUM($E$10:E803),"")</f>
        <v/>
      </c>
      <c r="G803" s="95" t="str">
        <f t="shared" si="149"/>
        <v/>
      </c>
      <c r="T803" s="3" t="str">
        <f t="shared" si="150"/>
        <v/>
      </c>
      <c r="U803" s="12" t="str">
        <f t="shared" si="151"/>
        <v/>
      </c>
      <c r="V803" s="95" t="str">
        <f t="shared" si="152"/>
        <v/>
      </c>
      <c r="W803" s="95" t="str">
        <f t="shared" si="153"/>
        <v/>
      </c>
      <c r="X803" s="95" t="str">
        <f t="shared" si="154"/>
        <v/>
      </c>
      <c r="Y803" s="95" t="str">
        <f>IF(T803&lt;&gt;"",SUM($X$10:X803),"")</f>
        <v/>
      </c>
      <c r="Z803" s="95" t="str">
        <f t="shared" si="155"/>
        <v/>
      </c>
    </row>
    <row r="804" spans="1:26">
      <c r="A804" s="3" t="str">
        <f t="shared" si="144"/>
        <v/>
      </c>
      <c r="B804" s="12" t="str">
        <f t="shared" si="145"/>
        <v/>
      </c>
      <c r="C804" s="95" t="str">
        <f t="shared" si="146"/>
        <v/>
      </c>
      <c r="D804" s="95" t="str">
        <f t="shared" si="147"/>
        <v/>
      </c>
      <c r="E804" s="95" t="str">
        <f t="shared" si="148"/>
        <v/>
      </c>
      <c r="F804" s="95" t="str">
        <f>IF(A804&lt;&gt;"",SUM($E$10:E804),"")</f>
        <v/>
      </c>
      <c r="G804" s="95" t="str">
        <f t="shared" si="149"/>
        <v/>
      </c>
      <c r="T804" s="3" t="str">
        <f t="shared" si="150"/>
        <v/>
      </c>
      <c r="U804" s="12" t="str">
        <f t="shared" si="151"/>
        <v/>
      </c>
      <c r="V804" s="95" t="str">
        <f t="shared" si="152"/>
        <v/>
      </c>
      <c r="W804" s="95" t="str">
        <f t="shared" si="153"/>
        <v/>
      </c>
      <c r="X804" s="95" t="str">
        <f t="shared" si="154"/>
        <v/>
      </c>
      <c r="Y804" s="95" t="str">
        <f>IF(T804&lt;&gt;"",SUM($X$10:X804),"")</f>
        <v/>
      </c>
      <c r="Z804" s="95" t="str">
        <f t="shared" si="155"/>
        <v/>
      </c>
    </row>
    <row r="805" spans="1:26">
      <c r="A805" s="3" t="str">
        <f t="shared" si="144"/>
        <v/>
      </c>
      <c r="B805" s="12" t="str">
        <f t="shared" si="145"/>
        <v/>
      </c>
      <c r="C805" s="95" t="str">
        <f t="shared" si="146"/>
        <v/>
      </c>
      <c r="D805" s="95" t="str">
        <f t="shared" si="147"/>
        <v/>
      </c>
      <c r="E805" s="95" t="str">
        <f t="shared" si="148"/>
        <v/>
      </c>
      <c r="F805" s="95" t="str">
        <f>IF(A805&lt;&gt;"",SUM($E$10:E805),"")</f>
        <v/>
      </c>
      <c r="G805" s="95" t="str">
        <f t="shared" si="149"/>
        <v/>
      </c>
      <c r="T805" s="3" t="str">
        <f t="shared" si="150"/>
        <v/>
      </c>
      <c r="U805" s="12" t="str">
        <f t="shared" si="151"/>
        <v/>
      </c>
      <c r="V805" s="95" t="str">
        <f t="shared" si="152"/>
        <v/>
      </c>
      <c r="W805" s="95" t="str">
        <f t="shared" si="153"/>
        <v/>
      </c>
      <c r="X805" s="95" t="str">
        <f t="shared" si="154"/>
        <v/>
      </c>
      <c r="Y805" s="95" t="str">
        <f>IF(T805&lt;&gt;"",SUM($X$10:X805),"")</f>
        <v/>
      </c>
      <c r="Z805" s="95" t="str">
        <f t="shared" si="155"/>
        <v/>
      </c>
    </row>
    <row r="806" spans="1:26">
      <c r="A806" s="3" t="str">
        <f t="shared" si="144"/>
        <v/>
      </c>
      <c r="B806" s="12" t="str">
        <f t="shared" si="145"/>
        <v/>
      </c>
      <c r="C806" s="95" t="str">
        <f t="shared" si="146"/>
        <v/>
      </c>
      <c r="D806" s="95" t="str">
        <f t="shared" si="147"/>
        <v/>
      </c>
      <c r="E806" s="95" t="str">
        <f t="shared" si="148"/>
        <v/>
      </c>
      <c r="F806" s="95" t="str">
        <f>IF(A806&lt;&gt;"",SUM($E$10:E806),"")</f>
        <v/>
      </c>
      <c r="G806" s="95" t="str">
        <f t="shared" si="149"/>
        <v/>
      </c>
      <c r="T806" s="3" t="str">
        <f t="shared" si="150"/>
        <v/>
      </c>
      <c r="U806" s="12" t="str">
        <f t="shared" si="151"/>
        <v/>
      </c>
      <c r="V806" s="95" t="str">
        <f t="shared" si="152"/>
        <v/>
      </c>
      <c r="W806" s="95" t="str">
        <f t="shared" si="153"/>
        <v/>
      </c>
      <c r="X806" s="95" t="str">
        <f t="shared" si="154"/>
        <v/>
      </c>
      <c r="Y806" s="95" t="str">
        <f>IF(T806&lt;&gt;"",SUM($X$10:X806),"")</f>
        <v/>
      </c>
      <c r="Z806" s="95" t="str">
        <f t="shared" si="155"/>
        <v/>
      </c>
    </row>
    <row r="807" spans="1:26">
      <c r="A807" s="3" t="str">
        <f t="shared" si="144"/>
        <v/>
      </c>
      <c r="B807" s="12" t="str">
        <f t="shared" si="145"/>
        <v/>
      </c>
      <c r="C807" s="95" t="str">
        <f t="shared" si="146"/>
        <v/>
      </c>
      <c r="D807" s="95" t="str">
        <f t="shared" si="147"/>
        <v/>
      </c>
      <c r="E807" s="95" t="str">
        <f t="shared" si="148"/>
        <v/>
      </c>
      <c r="F807" s="95" t="str">
        <f>IF(A807&lt;&gt;"",SUM($E$10:E807),"")</f>
        <v/>
      </c>
      <c r="G807" s="95" t="str">
        <f t="shared" si="149"/>
        <v/>
      </c>
      <c r="T807" s="3" t="str">
        <f t="shared" si="150"/>
        <v/>
      </c>
      <c r="U807" s="12" t="str">
        <f t="shared" si="151"/>
        <v/>
      </c>
      <c r="V807" s="95" t="str">
        <f t="shared" si="152"/>
        <v/>
      </c>
      <c r="W807" s="95" t="str">
        <f t="shared" si="153"/>
        <v/>
      </c>
      <c r="X807" s="95" t="str">
        <f t="shared" si="154"/>
        <v/>
      </c>
      <c r="Y807" s="95" t="str">
        <f>IF(T807&lt;&gt;"",SUM($X$10:X807),"")</f>
        <v/>
      </c>
      <c r="Z807" s="95" t="str">
        <f t="shared" si="155"/>
        <v/>
      </c>
    </row>
    <row r="808" spans="1:26">
      <c r="A808" s="3" t="str">
        <f t="shared" si="144"/>
        <v/>
      </c>
      <c r="B808" s="12" t="str">
        <f t="shared" si="145"/>
        <v/>
      </c>
      <c r="C808" s="95" t="str">
        <f t="shared" si="146"/>
        <v/>
      </c>
      <c r="D808" s="95" t="str">
        <f t="shared" si="147"/>
        <v/>
      </c>
      <c r="E808" s="95" t="str">
        <f t="shared" si="148"/>
        <v/>
      </c>
      <c r="F808" s="95" t="str">
        <f>IF(A808&lt;&gt;"",SUM($E$10:E808),"")</f>
        <v/>
      </c>
      <c r="G808" s="95" t="str">
        <f t="shared" si="149"/>
        <v/>
      </c>
      <c r="T808" s="3" t="str">
        <f t="shared" si="150"/>
        <v/>
      </c>
      <c r="U808" s="12" t="str">
        <f t="shared" si="151"/>
        <v/>
      </c>
      <c r="V808" s="95" t="str">
        <f t="shared" si="152"/>
        <v/>
      </c>
      <c r="W808" s="95" t="str">
        <f t="shared" si="153"/>
        <v/>
      </c>
      <c r="X808" s="95" t="str">
        <f t="shared" si="154"/>
        <v/>
      </c>
      <c r="Y808" s="95" t="str">
        <f>IF(T808&lt;&gt;"",SUM($X$10:X808),"")</f>
        <v/>
      </c>
      <c r="Z808" s="95" t="str">
        <f t="shared" si="155"/>
        <v/>
      </c>
    </row>
    <row r="809" spans="1:26">
      <c r="A809" s="3" t="str">
        <f t="shared" si="144"/>
        <v/>
      </c>
      <c r="B809" s="12" t="str">
        <f t="shared" si="145"/>
        <v/>
      </c>
      <c r="C809" s="95" t="str">
        <f t="shared" si="146"/>
        <v/>
      </c>
      <c r="D809" s="95" t="str">
        <f t="shared" si="147"/>
        <v/>
      </c>
      <c r="E809" s="95" t="str">
        <f t="shared" si="148"/>
        <v/>
      </c>
      <c r="F809" s="95" t="str">
        <f>IF(A809&lt;&gt;"",SUM($E$10:E809),"")</f>
        <v/>
      </c>
      <c r="G809" s="95" t="str">
        <f t="shared" si="149"/>
        <v/>
      </c>
      <c r="T809" s="3" t="str">
        <f t="shared" si="150"/>
        <v/>
      </c>
      <c r="U809" s="12" t="str">
        <f t="shared" si="151"/>
        <v/>
      </c>
      <c r="V809" s="95" t="str">
        <f t="shared" si="152"/>
        <v/>
      </c>
      <c r="W809" s="95" t="str">
        <f t="shared" si="153"/>
        <v/>
      </c>
      <c r="X809" s="95" t="str">
        <f t="shared" si="154"/>
        <v/>
      </c>
      <c r="Y809" s="95" t="str">
        <f>IF(T809&lt;&gt;"",SUM($X$10:X809),"")</f>
        <v/>
      </c>
      <c r="Z809" s="95" t="str">
        <f t="shared" si="155"/>
        <v/>
      </c>
    </row>
    <row r="810" spans="1:26">
      <c r="A810" s="3" t="str">
        <f t="shared" si="144"/>
        <v/>
      </c>
      <c r="B810" s="12" t="str">
        <f t="shared" si="145"/>
        <v/>
      </c>
      <c r="C810" s="95" t="str">
        <f t="shared" si="146"/>
        <v/>
      </c>
      <c r="D810" s="95" t="str">
        <f t="shared" si="147"/>
        <v/>
      </c>
      <c r="E810" s="95" t="str">
        <f t="shared" si="148"/>
        <v/>
      </c>
      <c r="F810" s="95" t="str">
        <f>IF(A810&lt;&gt;"",SUM($E$10:E810),"")</f>
        <v/>
      </c>
      <c r="G810" s="95" t="str">
        <f t="shared" si="149"/>
        <v/>
      </c>
      <c r="T810" s="3" t="str">
        <f t="shared" si="150"/>
        <v/>
      </c>
      <c r="U810" s="12" t="str">
        <f t="shared" si="151"/>
        <v/>
      </c>
      <c r="V810" s="95" t="str">
        <f t="shared" si="152"/>
        <v/>
      </c>
      <c r="W810" s="95" t="str">
        <f t="shared" si="153"/>
        <v/>
      </c>
      <c r="X810" s="95" t="str">
        <f t="shared" si="154"/>
        <v/>
      </c>
      <c r="Y810" s="95" t="str">
        <f>IF(T810&lt;&gt;"",SUM($X$10:X810),"")</f>
        <v/>
      </c>
      <c r="Z810" s="95" t="str">
        <f t="shared" si="155"/>
        <v/>
      </c>
    </row>
    <row r="811" spans="1:26">
      <c r="A811" s="3" t="str">
        <f t="shared" si="144"/>
        <v/>
      </c>
      <c r="B811" s="12" t="str">
        <f t="shared" si="145"/>
        <v/>
      </c>
      <c r="C811" s="95" t="str">
        <f t="shared" si="146"/>
        <v/>
      </c>
      <c r="D811" s="95" t="str">
        <f t="shared" si="147"/>
        <v/>
      </c>
      <c r="E811" s="95" t="str">
        <f t="shared" si="148"/>
        <v/>
      </c>
      <c r="F811" s="95" t="str">
        <f>IF(A811&lt;&gt;"",SUM($E$10:E811),"")</f>
        <v/>
      </c>
      <c r="G811" s="95" t="str">
        <f t="shared" si="149"/>
        <v/>
      </c>
      <c r="T811" s="3" t="str">
        <f t="shared" si="150"/>
        <v/>
      </c>
      <c r="U811" s="12" t="str">
        <f t="shared" si="151"/>
        <v/>
      </c>
      <c r="V811" s="95" t="str">
        <f t="shared" si="152"/>
        <v/>
      </c>
      <c r="W811" s="95" t="str">
        <f t="shared" si="153"/>
        <v/>
      </c>
      <c r="X811" s="95" t="str">
        <f t="shared" si="154"/>
        <v/>
      </c>
      <c r="Y811" s="95" t="str">
        <f>IF(T811&lt;&gt;"",SUM($X$10:X811),"")</f>
        <v/>
      </c>
      <c r="Z811" s="95" t="str">
        <f t="shared" si="155"/>
        <v/>
      </c>
    </row>
    <row r="812" spans="1:26">
      <c r="A812" s="3" t="str">
        <f t="shared" si="144"/>
        <v/>
      </c>
      <c r="B812" s="12" t="str">
        <f t="shared" si="145"/>
        <v/>
      </c>
      <c r="C812" s="95" t="str">
        <f t="shared" si="146"/>
        <v/>
      </c>
      <c r="D812" s="95" t="str">
        <f t="shared" si="147"/>
        <v/>
      </c>
      <c r="E812" s="95" t="str">
        <f t="shared" si="148"/>
        <v/>
      </c>
      <c r="F812" s="95" t="str">
        <f>IF(A812&lt;&gt;"",SUM($E$10:E812),"")</f>
        <v/>
      </c>
      <c r="G812" s="95" t="str">
        <f t="shared" si="149"/>
        <v/>
      </c>
      <c r="T812" s="3" t="str">
        <f t="shared" si="150"/>
        <v/>
      </c>
      <c r="U812" s="12" t="str">
        <f t="shared" si="151"/>
        <v/>
      </c>
      <c r="V812" s="95" t="str">
        <f t="shared" si="152"/>
        <v/>
      </c>
      <c r="W812" s="95" t="str">
        <f t="shared" si="153"/>
        <v/>
      </c>
      <c r="X812" s="95" t="str">
        <f t="shared" si="154"/>
        <v/>
      </c>
      <c r="Y812" s="95" t="str">
        <f>IF(T812&lt;&gt;"",SUM($X$10:X812),"")</f>
        <v/>
      </c>
      <c r="Z812" s="95" t="str">
        <f t="shared" si="155"/>
        <v/>
      </c>
    </row>
    <row r="813" spans="1:26">
      <c r="A813" s="3" t="str">
        <f t="shared" si="144"/>
        <v/>
      </c>
      <c r="B813" s="12" t="str">
        <f t="shared" si="145"/>
        <v/>
      </c>
      <c r="C813" s="95" t="str">
        <f t="shared" si="146"/>
        <v/>
      </c>
      <c r="D813" s="95" t="str">
        <f t="shared" si="147"/>
        <v/>
      </c>
      <c r="E813" s="95" t="str">
        <f t="shared" si="148"/>
        <v/>
      </c>
      <c r="F813" s="95" t="str">
        <f>IF(A813&lt;&gt;"",SUM($E$10:E813),"")</f>
        <v/>
      </c>
      <c r="G813" s="95" t="str">
        <f t="shared" si="149"/>
        <v/>
      </c>
      <c r="T813" s="3" t="str">
        <f t="shared" si="150"/>
        <v/>
      </c>
      <c r="U813" s="12" t="str">
        <f t="shared" si="151"/>
        <v/>
      </c>
      <c r="V813" s="95" t="str">
        <f t="shared" si="152"/>
        <v/>
      </c>
      <c r="W813" s="95" t="str">
        <f t="shared" si="153"/>
        <v/>
      </c>
      <c r="X813" s="95" t="str">
        <f t="shared" si="154"/>
        <v/>
      </c>
      <c r="Y813" s="95" t="str">
        <f>IF(T813&lt;&gt;"",SUM($X$10:X813),"")</f>
        <v/>
      </c>
      <c r="Z813" s="95" t="str">
        <f t="shared" si="155"/>
        <v/>
      </c>
    </row>
    <row r="814" spans="1:26">
      <c r="A814" s="3" t="str">
        <f t="shared" si="144"/>
        <v/>
      </c>
      <c r="B814" s="12" t="str">
        <f t="shared" si="145"/>
        <v/>
      </c>
      <c r="C814" s="95" t="str">
        <f t="shared" si="146"/>
        <v/>
      </c>
      <c r="D814" s="95" t="str">
        <f t="shared" si="147"/>
        <v/>
      </c>
      <c r="E814" s="95" t="str">
        <f t="shared" si="148"/>
        <v/>
      </c>
      <c r="F814" s="95" t="str">
        <f>IF(A814&lt;&gt;"",SUM($E$10:E814),"")</f>
        <v/>
      </c>
      <c r="G814" s="95" t="str">
        <f t="shared" si="149"/>
        <v/>
      </c>
      <c r="T814" s="3" t="str">
        <f t="shared" si="150"/>
        <v/>
      </c>
      <c r="U814" s="12" t="str">
        <f t="shared" si="151"/>
        <v/>
      </c>
      <c r="V814" s="95" t="str">
        <f t="shared" si="152"/>
        <v/>
      </c>
      <c r="W814" s="95" t="str">
        <f t="shared" si="153"/>
        <v/>
      </c>
      <c r="X814" s="95" t="str">
        <f t="shared" si="154"/>
        <v/>
      </c>
      <c r="Y814" s="95" t="str">
        <f>IF(T814&lt;&gt;"",SUM($X$10:X814),"")</f>
        <v/>
      </c>
      <c r="Z814" s="95" t="str">
        <f t="shared" si="155"/>
        <v/>
      </c>
    </row>
    <row r="815" spans="1:26">
      <c r="A815" s="3" t="str">
        <f t="shared" si="144"/>
        <v/>
      </c>
      <c r="B815" s="12" t="str">
        <f t="shared" si="145"/>
        <v/>
      </c>
      <c r="C815" s="95" t="str">
        <f t="shared" si="146"/>
        <v/>
      </c>
      <c r="D815" s="95" t="str">
        <f t="shared" si="147"/>
        <v/>
      </c>
      <c r="E815" s="95" t="str">
        <f t="shared" si="148"/>
        <v/>
      </c>
      <c r="F815" s="95" t="str">
        <f>IF(A815&lt;&gt;"",SUM($E$10:E815),"")</f>
        <v/>
      </c>
      <c r="G815" s="95" t="str">
        <f t="shared" si="149"/>
        <v/>
      </c>
      <c r="T815" s="3" t="str">
        <f t="shared" si="150"/>
        <v/>
      </c>
      <c r="U815" s="12" t="str">
        <f t="shared" si="151"/>
        <v/>
      </c>
      <c r="V815" s="95" t="str">
        <f t="shared" si="152"/>
        <v/>
      </c>
      <c r="W815" s="95" t="str">
        <f t="shared" si="153"/>
        <v/>
      </c>
      <c r="X815" s="95" t="str">
        <f t="shared" si="154"/>
        <v/>
      </c>
      <c r="Y815" s="95" t="str">
        <f>IF(T815&lt;&gt;"",SUM($X$10:X815),"")</f>
        <v/>
      </c>
      <c r="Z815" s="95" t="str">
        <f t="shared" si="155"/>
        <v/>
      </c>
    </row>
    <row r="816" spans="1:26">
      <c r="A816" s="3" t="str">
        <f t="shared" si="144"/>
        <v/>
      </c>
      <c r="B816" s="12" t="str">
        <f t="shared" si="145"/>
        <v/>
      </c>
      <c r="C816" s="95" t="str">
        <f t="shared" si="146"/>
        <v/>
      </c>
      <c r="D816" s="95" t="str">
        <f t="shared" si="147"/>
        <v/>
      </c>
      <c r="E816" s="95" t="str">
        <f t="shared" si="148"/>
        <v/>
      </c>
      <c r="F816" s="95" t="str">
        <f>IF(A816&lt;&gt;"",SUM($E$10:E816),"")</f>
        <v/>
      </c>
      <c r="G816" s="95" t="str">
        <f t="shared" si="149"/>
        <v/>
      </c>
      <c r="T816" s="3" t="str">
        <f t="shared" si="150"/>
        <v/>
      </c>
      <c r="U816" s="12" t="str">
        <f t="shared" si="151"/>
        <v/>
      </c>
      <c r="V816" s="95" t="str">
        <f t="shared" si="152"/>
        <v/>
      </c>
      <c r="W816" s="95" t="str">
        <f t="shared" si="153"/>
        <v/>
      </c>
      <c r="X816" s="95" t="str">
        <f t="shared" si="154"/>
        <v/>
      </c>
      <c r="Y816" s="95" t="str">
        <f>IF(T816&lt;&gt;"",SUM($X$10:X816),"")</f>
        <v/>
      </c>
      <c r="Z816" s="95" t="str">
        <f t="shared" si="155"/>
        <v/>
      </c>
    </row>
    <row r="817" spans="1:26">
      <c r="A817" s="3" t="str">
        <f t="shared" si="144"/>
        <v/>
      </c>
      <c r="B817" s="12" t="str">
        <f t="shared" si="145"/>
        <v/>
      </c>
      <c r="C817" s="95" t="str">
        <f t="shared" si="146"/>
        <v/>
      </c>
      <c r="D817" s="95" t="str">
        <f t="shared" si="147"/>
        <v/>
      </c>
      <c r="E817" s="95" t="str">
        <f t="shared" si="148"/>
        <v/>
      </c>
      <c r="F817" s="95" t="str">
        <f>IF(A817&lt;&gt;"",SUM($E$10:E817),"")</f>
        <v/>
      </c>
      <c r="G817" s="95" t="str">
        <f t="shared" si="149"/>
        <v/>
      </c>
      <c r="T817" s="3" t="str">
        <f t="shared" si="150"/>
        <v/>
      </c>
      <c r="U817" s="12" t="str">
        <f t="shared" si="151"/>
        <v/>
      </c>
      <c r="V817" s="95" t="str">
        <f t="shared" si="152"/>
        <v/>
      </c>
      <c r="W817" s="95" t="str">
        <f t="shared" si="153"/>
        <v/>
      </c>
      <c r="X817" s="95" t="str">
        <f t="shared" si="154"/>
        <v/>
      </c>
      <c r="Y817" s="95" t="str">
        <f>IF(T817&lt;&gt;"",SUM($X$10:X817),"")</f>
        <v/>
      </c>
      <c r="Z817" s="95" t="str">
        <f t="shared" si="155"/>
        <v/>
      </c>
    </row>
    <row r="818" spans="1:26">
      <c r="A818" s="3" t="str">
        <f t="shared" si="144"/>
        <v/>
      </c>
      <c r="B818" s="12" t="str">
        <f t="shared" si="145"/>
        <v/>
      </c>
      <c r="C818" s="95" t="str">
        <f t="shared" si="146"/>
        <v/>
      </c>
      <c r="D818" s="95" t="str">
        <f t="shared" si="147"/>
        <v/>
      </c>
      <c r="E818" s="95" t="str">
        <f t="shared" si="148"/>
        <v/>
      </c>
      <c r="F818" s="95" t="str">
        <f>IF(A818&lt;&gt;"",SUM($E$10:E818),"")</f>
        <v/>
      </c>
      <c r="G818" s="95" t="str">
        <f t="shared" si="149"/>
        <v/>
      </c>
      <c r="T818" s="3" t="str">
        <f t="shared" si="150"/>
        <v/>
      </c>
      <c r="U818" s="12" t="str">
        <f t="shared" si="151"/>
        <v/>
      </c>
      <c r="V818" s="95" t="str">
        <f t="shared" si="152"/>
        <v/>
      </c>
      <c r="W818" s="95" t="str">
        <f t="shared" si="153"/>
        <v/>
      </c>
      <c r="X818" s="95" t="str">
        <f t="shared" si="154"/>
        <v/>
      </c>
      <c r="Y818" s="95" t="str">
        <f>IF(T818&lt;&gt;"",SUM($X$10:X818),"")</f>
        <v/>
      </c>
      <c r="Z818" s="95" t="str">
        <f t="shared" si="155"/>
        <v/>
      </c>
    </row>
    <row r="819" spans="1:26">
      <c r="A819" s="3" t="str">
        <f t="shared" si="144"/>
        <v/>
      </c>
      <c r="B819" s="12" t="str">
        <f t="shared" si="145"/>
        <v/>
      </c>
      <c r="C819" s="95" t="str">
        <f t="shared" si="146"/>
        <v/>
      </c>
      <c r="D819" s="95" t="str">
        <f t="shared" si="147"/>
        <v/>
      </c>
      <c r="E819" s="95" t="str">
        <f t="shared" si="148"/>
        <v/>
      </c>
      <c r="F819" s="95" t="str">
        <f>IF(A819&lt;&gt;"",SUM($E$10:E819),"")</f>
        <v/>
      </c>
      <c r="G819" s="95" t="str">
        <f t="shared" si="149"/>
        <v/>
      </c>
      <c r="T819" s="3" t="str">
        <f t="shared" si="150"/>
        <v/>
      </c>
      <c r="U819" s="12" t="str">
        <f t="shared" si="151"/>
        <v/>
      </c>
      <c r="V819" s="95" t="str">
        <f t="shared" si="152"/>
        <v/>
      </c>
      <c r="W819" s="95" t="str">
        <f t="shared" si="153"/>
        <v/>
      </c>
      <c r="X819" s="95" t="str">
        <f t="shared" si="154"/>
        <v/>
      </c>
      <c r="Y819" s="95" t="str">
        <f>IF(T819&lt;&gt;"",SUM($X$10:X819),"")</f>
        <v/>
      </c>
      <c r="Z819" s="95" t="str">
        <f t="shared" si="155"/>
        <v/>
      </c>
    </row>
    <row r="820" spans="1:26">
      <c r="A820" s="3" t="str">
        <f t="shared" si="144"/>
        <v/>
      </c>
      <c r="B820" s="12" t="str">
        <f t="shared" si="145"/>
        <v/>
      </c>
      <c r="C820" s="95" t="str">
        <f t="shared" si="146"/>
        <v/>
      </c>
      <c r="D820" s="95" t="str">
        <f t="shared" si="147"/>
        <v/>
      </c>
      <c r="E820" s="95" t="str">
        <f t="shared" si="148"/>
        <v/>
      </c>
      <c r="F820" s="95" t="str">
        <f>IF(A820&lt;&gt;"",SUM($E$10:E820),"")</f>
        <v/>
      </c>
      <c r="G820" s="95" t="str">
        <f t="shared" si="149"/>
        <v/>
      </c>
      <c r="T820" s="3" t="str">
        <f t="shared" si="150"/>
        <v/>
      </c>
      <c r="U820" s="12" t="str">
        <f t="shared" si="151"/>
        <v/>
      </c>
      <c r="V820" s="95" t="str">
        <f t="shared" si="152"/>
        <v/>
      </c>
      <c r="W820" s="95" t="str">
        <f t="shared" si="153"/>
        <v/>
      </c>
      <c r="X820" s="95" t="str">
        <f t="shared" si="154"/>
        <v/>
      </c>
      <c r="Y820" s="95" t="str">
        <f>IF(T820&lt;&gt;"",SUM($X$10:X820),"")</f>
        <v/>
      </c>
      <c r="Z820" s="95" t="str">
        <f t="shared" si="155"/>
        <v/>
      </c>
    </row>
    <row r="821" spans="1:26">
      <c r="A821" s="3" t="str">
        <f t="shared" si="144"/>
        <v/>
      </c>
      <c r="B821" s="12" t="str">
        <f t="shared" si="145"/>
        <v/>
      </c>
      <c r="C821" s="95" t="str">
        <f t="shared" si="146"/>
        <v/>
      </c>
      <c r="D821" s="95" t="str">
        <f t="shared" si="147"/>
        <v/>
      </c>
      <c r="E821" s="95" t="str">
        <f t="shared" si="148"/>
        <v/>
      </c>
      <c r="F821" s="95" t="str">
        <f>IF(A821&lt;&gt;"",SUM($E$10:E821),"")</f>
        <v/>
      </c>
      <c r="G821" s="95" t="str">
        <f t="shared" si="149"/>
        <v/>
      </c>
      <c r="T821" s="3" t="str">
        <f t="shared" si="150"/>
        <v/>
      </c>
      <c r="U821" s="12" t="str">
        <f t="shared" si="151"/>
        <v/>
      </c>
      <c r="V821" s="95" t="str">
        <f t="shared" si="152"/>
        <v/>
      </c>
      <c r="W821" s="95" t="str">
        <f t="shared" si="153"/>
        <v/>
      </c>
      <c r="X821" s="95" t="str">
        <f t="shared" si="154"/>
        <v/>
      </c>
      <c r="Y821" s="95" t="str">
        <f>IF(T821&lt;&gt;"",SUM($X$10:X821),"")</f>
        <v/>
      </c>
      <c r="Z821" s="95" t="str">
        <f t="shared" si="155"/>
        <v/>
      </c>
    </row>
    <row r="822" spans="1:26">
      <c r="A822" s="3" t="str">
        <f t="shared" si="144"/>
        <v/>
      </c>
      <c r="B822" s="12" t="str">
        <f t="shared" si="145"/>
        <v/>
      </c>
      <c r="C822" s="95" t="str">
        <f t="shared" si="146"/>
        <v/>
      </c>
      <c r="D822" s="95" t="str">
        <f t="shared" si="147"/>
        <v/>
      </c>
      <c r="E822" s="95" t="str">
        <f t="shared" si="148"/>
        <v/>
      </c>
      <c r="F822" s="95" t="str">
        <f>IF(A822&lt;&gt;"",SUM($E$10:E822),"")</f>
        <v/>
      </c>
      <c r="G822" s="95" t="str">
        <f t="shared" si="149"/>
        <v/>
      </c>
      <c r="T822" s="3" t="str">
        <f t="shared" si="150"/>
        <v/>
      </c>
      <c r="U822" s="12" t="str">
        <f t="shared" si="151"/>
        <v/>
      </c>
      <c r="V822" s="95" t="str">
        <f t="shared" si="152"/>
        <v/>
      </c>
      <c r="W822" s="95" t="str">
        <f t="shared" si="153"/>
        <v/>
      </c>
      <c r="X822" s="95" t="str">
        <f t="shared" si="154"/>
        <v/>
      </c>
      <c r="Y822" s="95" t="str">
        <f>IF(T822&lt;&gt;"",SUM($X$10:X822),"")</f>
        <v/>
      </c>
      <c r="Z822" s="95" t="str">
        <f t="shared" si="155"/>
        <v/>
      </c>
    </row>
    <row r="823" spans="1:26">
      <c r="A823" s="3" t="str">
        <f t="shared" si="144"/>
        <v/>
      </c>
      <c r="B823" s="12" t="str">
        <f t="shared" si="145"/>
        <v/>
      </c>
      <c r="C823" s="95" t="str">
        <f t="shared" si="146"/>
        <v/>
      </c>
      <c r="D823" s="95" t="str">
        <f t="shared" si="147"/>
        <v/>
      </c>
      <c r="E823" s="95" t="str">
        <f t="shared" si="148"/>
        <v/>
      </c>
      <c r="F823" s="95" t="str">
        <f>IF(A823&lt;&gt;"",SUM($E$10:E823),"")</f>
        <v/>
      </c>
      <c r="G823" s="95" t="str">
        <f t="shared" si="149"/>
        <v/>
      </c>
      <c r="T823" s="3" t="str">
        <f t="shared" si="150"/>
        <v/>
      </c>
      <c r="U823" s="12" t="str">
        <f t="shared" si="151"/>
        <v/>
      </c>
      <c r="V823" s="95" t="str">
        <f t="shared" si="152"/>
        <v/>
      </c>
      <c r="W823" s="95" t="str">
        <f t="shared" si="153"/>
        <v/>
      </c>
      <c r="X823" s="95" t="str">
        <f t="shared" si="154"/>
        <v/>
      </c>
      <c r="Y823" s="95" t="str">
        <f>IF(T823&lt;&gt;"",SUM($X$10:X823),"")</f>
        <v/>
      </c>
      <c r="Z823" s="95" t="str">
        <f t="shared" si="155"/>
        <v/>
      </c>
    </row>
    <row r="824" spans="1:26">
      <c r="A824" s="3" t="str">
        <f t="shared" si="144"/>
        <v/>
      </c>
      <c r="B824" s="12" t="str">
        <f t="shared" si="145"/>
        <v/>
      </c>
      <c r="C824" s="95" t="str">
        <f t="shared" si="146"/>
        <v/>
      </c>
      <c r="D824" s="95" t="str">
        <f t="shared" si="147"/>
        <v/>
      </c>
      <c r="E824" s="95" t="str">
        <f t="shared" si="148"/>
        <v/>
      </c>
      <c r="F824" s="95" t="str">
        <f>IF(A824&lt;&gt;"",SUM($E$10:E824),"")</f>
        <v/>
      </c>
      <c r="G824" s="95" t="str">
        <f t="shared" si="149"/>
        <v/>
      </c>
      <c r="T824" s="3" t="str">
        <f t="shared" si="150"/>
        <v/>
      </c>
      <c r="U824" s="12" t="str">
        <f t="shared" si="151"/>
        <v/>
      </c>
      <c r="V824" s="95" t="str">
        <f t="shared" si="152"/>
        <v/>
      </c>
      <c r="W824" s="95" t="str">
        <f t="shared" si="153"/>
        <v/>
      </c>
      <c r="X824" s="95" t="str">
        <f t="shared" si="154"/>
        <v/>
      </c>
      <c r="Y824" s="95" t="str">
        <f>IF(T824&lt;&gt;"",SUM($X$10:X824),"")</f>
        <v/>
      </c>
      <c r="Z824" s="95" t="str">
        <f t="shared" si="155"/>
        <v/>
      </c>
    </row>
    <row r="825" spans="1:26">
      <c r="A825" s="3" t="str">
        <f t="shared" si="144"/>
        <v/>
      </c>
      <c r="B825" s="12" t="str">
        <f t="shared" si="145"/>
        <v/>
      </c>
      <c r="C825" s="95" t="str">
        <f t="shared" si="146"/>
        <v/>
      </c>
      <c r="D825" s="95" t="str">
        <f t="shared" si="147"/>
        <v/>
      </c>
      <c r="E825" s="95" t="str">
        <f t="shared" si="148"/>
        <v/>
      </c>
      <c r="F825" s="95" t="str">
        <f>IF(A825&lt;&gt;"",SUM($E$10:E825),"")</f>
        <v/>
      </c>
      <c r="G825" s="95" t="str">
        <f t="shared" si="149"/>
        <v/>
      </c>
      <c r="T825" s="3" t="str">
        <f t="shared" si="150"/>
        <v/>
      </c>
      <c r="U825" s="12" t="str">
        <f t="shared" si="151"/>
        <v/>
      </c>
      <c r="V825" s="95" t="str">
        <f t="shared" si="152"/>
        <v/>
      </c>
      <c r="W825" s="95" t="str">
        <f t="shared" si="153"/>
        <v/>
      </c>
      <c r="X825" s="95" t="str">
        <f t="shared" si="154"/>
        <v/>
      </c>
      <c r="Y825" s="95" t="str">
        <f>IF(T825&lt;&gt;"",SUM($X$10:X825),"")</f>
        <v/>
      </c>
      <c r="Z825" s="95" t="str">
        <f t="shared" si="155"/>
        <v/>
      </c>
    </row>
    <row r="826" spans="1:26">
      <c r="A826" s="3" t="str">
        <f t="shared" si="144"/>
        <v/>
      </c>
      <c r="B826" s="12" t="str">
        <f t="shared" si="145"/>
        <v/>
      </c>
      <c r="C826" s="95" t="str">
        <f t="shared" si="146"/>
        <v/>
      </c>
      <c r="D826" s="95" t="str">
        <f t="shared" si="147"/>
        <v/>
      </c>
      <c r="E826" s="95" t="str">
        <f t="shared" si="148"/>
        <v/>
      </c>
      <c r="F826" s="95" t="str">
        <f>IF(A826&lt;&gt;"",SUM($E$10:E826),"")</f>
        <v/>
      </c>
      <c r="G826" s="95" t="str">
        <f t="shared" si="149"/>
        <v/>
      </c>
      <c r="T826" s="3" t="str">
        <f t="shared" si="150"/>
        <v/>
      </c>
      <c r="U826" s="12" t="str">
        <f t="shared" si="151"/>
        <v/>
      </c>
      <c r="V826" s="95" t="str">
        <f t="shared" si="152"/>
        <v/>
      </c>
      <c r="W826" s="95" t="str">
        <f t="shared" si="153"/>
        <v/>
      </c>
      <c r="X826" s="95" t="str">
        <f t="shared" si="154"/>
        <v/>
      </c>
      <c r="Y826" s="95" t="str">
        <f>IF(T826&lt;&gt;"",SUM($X$10:X826),"")</f>
        <v/>
      </c>
      <c r="Z826" s="95" t="str">
        <f t="shared" si="155"/>
        <v/>
      </c>
    </row>
    <row r="827" spans="1:26">
      <c r="A827" s="3" t="str">
        <f t="shared" si="144"/>
        <v/>
      </c>
      <c r="B827" s="12" t="str">
        <f t="shared" si="145"/>
        <v/>
      </c>
      <c r="C827" s="95" t="str">
        <f t="shared" si="146"/>
        <v/>
      </c>
      <c r="D827" s="95" t="str">
        <f t="shared" si="147"/>
        <v/>
      </c>
      <c r="E827" s="95" t="str">
        <f t="shared" si="148"/>
        <v/>
      </c>
      <c r="F827" s="95" t="str">
        <f>IF(A827&lt;&gt;"",SUM($E$10:E827),"")</f>
        <v/>
      </c>
      <c r="G827" s="95" t="str">
        <f t="shared" si="149"/>
        <v/>
      </c>
      <c r="T827" s="3" t="str">
        <f t="shared" si="150"/>
        <v/>
      </c>
      <c r="U827" s="12" t="str">
        <f t="shared" si="151"/>
        <v/>
      </c>
      <c r="V827" s="95" t="str">
        <f t="shared" si="152"/>
        <v/>
      </c>
      <c r="W827" s="95" t="str">
        <f t="shared" si="153"/>
        <v/>
      </c>
      <c r="X827" s="95" t="str">
        <f t="shared" si="154"/>
        <v/>
      </c>
      <c r="Y827" s="95" t="str">
        <f>IF(T827&lt;&gt;"",SUM($X$10:X827),"")</f>
        <v/>
      </c>
      <c r="Z827" s="95" t="str">
        <f t="shared" si="155"/>
        <v/>
      </c>
    </row>
    <row r="828" spans="1:26">
      <c r="A828" s="3" t="str">
        <f t="shared" si="144"/>
        <v/>
      </c>
      <c r="B828" s="12" t="str">
        <f t="shared" si="145"/>
        <v/>
      </c>
      <c r="C828" s="95" t="str">
        <f t="shared" si="146"/>
        <v/>
      </c>
      <c r="D828" s="95" t="str">
        <f t="shared" si="147"/>
        <v/>
      </c>
      <c r="E828" s="95" t="str">
        <f t="shared" si="148"/>
        <v/>
      </c>
      <c r="F828" s="95" t="str">
        <f>IF(A828&lt;&gt;"",SUM($E$10:E828),"")</f>
        <v/>
      </c>
      <c r="G828" s="95" t="str">
        <f t="shared" si="149"/>
        <v/>
      </c>
      <c r="T828" s="3" t="str">
        <f t="shared" si="150"/>
        <v/>
      </c>
      <c r="U828" s="12" t="str">
        <f t="shared" si="151"/>
        <v/>
      </c>
      <c r="V828" s="95" t="str">
        <f t="shared" si="152"/>
        <v/>
      </c>
      <c r="W828" s="95" t="str">
        <f t="shared" si="153"/>
        <v/>
      </c>
      <c r="X828" s="95" t="str">
        <f t="shared" si="154"/>
        <v/>
      </c>
      <c r="Y828" s="95" t="str">
        <f>IF(T828&lt;&gt;"",SUM($X$10:X828),"")</f>
        <v/>
      </c>
      <c r="Z828" s="95" t="str">
        <f t="shared" si="155"/>
        <v/>
      </c>
    </row>
    <row r="829" spans="1:26">
      <c r="A829" s="3" t="str">
        <f t="shared" si="144"/>
        <v/>
      </c>
      <c r="B829" s="12" t="str">
        <f t="shared" si="145"/>
        <v/>
      </c>
      <c r="C829" s="95" t="str">
        <f t="shared" si="146"/>
        <v/>
      </c>
      <c r="D829" s="95" t="str">
        <f t="shared" si="147"/>
        <v/>
      </c>
      <c r="E829" s="95" t="str">
        <f t="shared" si="148"/>
        <v/>
      </c>
      <c r="F829" s="95" t="str">
        <f>IF(A829&lt;&gt;"",SUM($E$10:E829),"")</f>
        <v/>
      </c>
      <c r="G829" s="95" t="str">
        <f t="shared" si="149"/>
        <v/>
      </c>
      <c r="T829" s="3" t="str">
        <f t="shared" si="150"/>
        <v/>
      </c>
      <c r="U829" s="12" t="str">
        <f t="shared" si="151"/>
        <v/>
      </c>
      <c r="V829" s="95" t="str">
        <f t="shared" si="152"/>
        <v/>
      </c>
      <c r="W829" s="95" t="str">
        <f t="shared" si="153"/>
        <v/>
      </c>
      <c r="X829" s="95" t="str">
        <f t="shared" si="154"/>
        <v/>
      </c>
      <c r="Y829" s="95" t="str">
        <f>IF(T829&lt;&gt;"",SUM($X$10:X829),"")</f>
        <v/>
      </c>
      <c r="Z829" s="95" t="str">
        <f t="shared" si="155"/>
        <v/>
      </c>
    </row>
    <row r="830" spans="1:26">
      <c r="A830" s="3" t="str">
        <f t="shared" si="144"/>
        <v/>
      </c>
      <c r="B830" s="12" t="str">
        <f t="shared" si="145"/>
        <v/>
      </c>
      <c r="C830" s="95" t="str">
        <f t="shared" si="146"/>
        <v/>
      </c>
      <c r="D830" s="95" t="str">
        <f t="shared" si="147"/>
        <v/>
      </c>
      <c r="E830" s="95" t="str">
        <f t="shared" si="148"/>
        <v/>
      </c>
      <c r="F830" s="95" t="str">
        <f>IF(A830&lt;&gt;"",SUM($E$10:E830),"")</f>
        <v/>
      </c>
      <c r="G830" s="95" t="str">
        <f t="shared" si="149"/>
        <v/>
      </c>
      <c r="T830" s="3" t="str">
        <f t="shared" si="150"/>
        <v/>
      </c>
      <c r="U830" s="12" t="str">
        <f t="shared" si="151"/>
        <v/>
      </c>
      <c r="V830" s="95" t="str">
        <f t="shared" si="152"/>
        <v/>
      </c>
      <c r="W830" s="95" t="str">
        <f t="shared" si="153"/>
        <v/>
      </c>
      <c r="X830" s="95" t="str">
        <f t="shared" si="154"/>
        <v/>
      </c>
      <c r="Y830" s="95" t="str">
        <f>IF(T830&lt;&gt;"",SUM($X$10:X830),"")</f>
        <v/>
      </c>
      <c r="Z830" s="95" t="str">
        <f t="shared" si="155"/>
        <v/>
      </c>
    </row>
    <row r="831" spans="1:26">
      <c r="A831" s="3" t="str">
        <f t="shared" si="144"/>
        <v/>
      </c>
      <c r="B831" s="12" t="str">
        <f t="shared" si="145"/>
        <v/>
      </c>
      <c r="C831" s="95" t="str">
        <f t="shared" si="146"/>
        <v/>
      </c>
      <c r="D831" s="95" t="str">
        <f t="shared" si="147"/>
        <v/>
      </c>
      <c r="E831" s="95" t="str">
        <f t="shared" si="148"/>
        <v/>
      </c>
      <c r="F831" s="95" t="str">
        <f>IF(A831&lt;&gt;"",SUM($E$10:E831),"")</f>
        <v/>
      </c>
      <c r="G831" s="95" t="str">
        <f t="shared" si="149"/>
        <v/>
      </c>
      <c r="T831" s="3" t="str">
        <f t="shared" si="150"/>
        <v/>
      </c>
      <c r="U831" s="12" t="str">
        <f t="shared" si="151"/>
        <v/>
      </c>
      <c r="V831" s="95" t="str">
        <f t="shared" si="152"/>
        <v/>
      </c>
      <c r="W831" s="95" t="str">
        <f t="shared" si="153"/>
        <v/>
      </c>
      <c r="X831" s="95" t="str">
        <f t="shared" si="154"/>
        <v/>
      </c>
      <c r="Y831" s="95" t="str">
        <f>IF(T831&lt;&gt;"",SUM($X$10:X831),"")</f>
        <v/>
      </c>
      <c r="Z831" s="95" t="str">
        <f t="shared" si="155"/>
        <v/>
      </c>
    </row>
    <row r="832" spans="1:26">
      <c r="A832" s="3" t="str">
        <f t="shared" si="144"/>
        <v/>
      </c>
      <c r="B832" s="12" t="str">
        <f t="shared" si="145"/>
        <v/>
      </c>
      <c r="C832" s="95" t="str">
        <f t="shared" si="146"/>
        <v/>
      </c>
      <c r="D832" s="95" t="str">
        <f t="shared" si="147"/>
        <v/>
      </c>
      <c r="E832" s="95" t="str">
        <f t="shared" si="148"/>
        <v/>
      </c>
      <c r="F832" s="95" t="str">
        <f>IF(A832&lt;&gt;"",SUM($E$10:E832),"")</f>
        <v/>
      </c>
      <c r="G832" s="95" t="str">
        <f t="shared" si="149"/>
        <v/>
      </c>
      <c r="T832" s="3" t="str">
        <f t="shared" si="150"/>
        <v/>
      </c>
      <c r="U832" s="12" t="str">
        <f t="shared" si="151"/>
        <v/>
      </c>
      <c r="V832" s="95" t="str">
        <f t="shared" si="152"/>
        <v/>
      </c>
      <c r="W832" s="95" t="str">
        <f t="shared" si="153"/>
        <v/>
      </c>
      <c r="X832" s="95" t="str">
        <f t="shared" si="154"/>
        <v/>
      </c>
      <c r="Y832" s="95" t="str">
        <f>IF(T832&lt;&gt;"",SUM($X$10:X832),"")</f>
        <v/>
      </c>
      <c r="Z832" s="95" t="str">
        <f t="shared" si="155"/>
        <v/>
      </c>
    </row>
    <row r="833" spans="1:26">
      <c r="A833" s="3" t="str">
        <f t="shared" si="144"/>
        <v/>
      </c>
      <c r="B833" s="12" t="str">
        <f t="shared" si="145"/>
        <v/>
      </c>
      <c r="C833" s="95" t="str">
        <f t="shared" si="146"/>
        <v/>
      </c>
      <c r="D833" s="95" t="str">
        <f t="shared" si="147"/>
        <v/>
      </c>
      <c r="E833" s="95" t="str">
        <f t="shared" si="148"/>
        <v/>
      </c>
      <c r="F833" s="95" t="str">
        <f>IF(A833&lt;&gt;"",SUM($E$10:E833),"")</f>
        <v/>
      </c>
      <c r="G833" s="95" t="str">
        <f t="shared" si="149"/>
        <v/>
      </c>
      <c r="T833" s="3" t="str">
        <f t="shared" si="150"/>
        <v/>
      </c>
      <c r="U833" s="12" t="str">
        <f t="shared" si="151"/>
        <v/>
      </c>
      <c r="V833" s="95" t="str">
        <f t="shared" si="152"/>
        <v/>
      </c>
      <c r="W833" s="95" t="str">
        <f t="shared" si="153"/>
        <v/>
      </c>
      <c r="X833" s="95" t="str">
        <f t="shared" si="154"/>
        <v/>
      </c>
      <c r="Y833" s="95" t="str">
        <f>IF(T833&lt;&gt;"",SUM($X$10:X833),"")</f>
        <v/>
      </c>
      <c r="Z833" s="95" t="str">
        <f t="shared" si="155"/>
        <v/>
      </c>
    </row>
    <row r="834" spans="1:26">
      <c r="A834" s="3" t="str">
        <f t="shared" si="144"/>
        <v/>
      </c>
      <c r="B834" s="12" t="str">
        <f t="shared" si="145"/>
        <v/>
      </c>
      <c r="C834" s="95" t="str">
        <f t="shared" si="146"/>
        <v/>
      </c>
      <c r="D834" s="95" t="str">
        <f t="shared" si="147"/>
        <v/>
      </c>
      <c r="E834" s="95" t="str">
        <f t="shared" si="148"/>
        <v/>
      </c>
      <c r="F834" s="95" t="str">
        <f>IF(A834&lt;&gt;"",SUM($E$10:E834),"")</f>
        <v/>
      </c>
      <c r="G834" s="95" t="str">
        <f t="shared" si="149"/>
        <v/>
      </c>
      <c r="T834" s="3" t="str">
        <f t="shared" si="150"/>
        <v/>
      </c>
      <c r="U834" s="12" t="str">
        <f t="shared" si="151"/>
        <v/>
      </c>
      <c r="V834" s="95" t="str">
        <f t="shared" si="152"/>
        <v/>
      </c>
      <c r="W834" s="95" t="str">
        <f t="shared" si="153"/>
        <v/>
      </c>
      <c r="X834" s="95" t="str">
        <f t="shared" si="154"/>
        <v/>
      </c>
      <c r="Y834" s="95" t="str">
        <f>IF(T834&lt;&gt;"",SUM($X$10:X834),"")</f>
        <v/>
      </c>
      <c r="Z834" s="95" t="str">
        <f t="shared" si="155"/>
        <v/>
      </c>
    </row>
    <row r="835" spans="1:26">
      <c r="A835" s="3" t="str">
        <f t="shared" si="144"/>
        <v/>
      </c>
      <c r="B835" s="12" t="str">
        <f t="shared" si="145"/>
        <v/>
      </c>
      <c r="C835" s="95" t="str">
        <f t="shared" si="146"/>
        <v/>
      </c>
      <c r="D835" s="95" t="str">
        <f t="shared" si="147"/>
        <v/>
      </c>
      <c r="E835" s="95" t="str">
        <f t="shared" si="148"/>
        <v/>
      </c>
      <c r="F835" s="95" t="str">
        <f>IF(A835&lt;&gt;"",SUM($E$10:E835),"")</f>
        <v/>
      </c>
      <c r="G835" s="95" t="str">
        <f t="shared" si="149"/>
        <v/>
      </c>
      <c r="T835" s="3" t="str">
        <f t="shared" si="150"/>
        <v/>
      </c>
      <c r="U835" s="12" t="str">
        <f t="shared" si="151"/>
        <v/>
      </c>
      <c r="V835" s="95" t="str">
        <f t="shared" si="152"/>
        <v/>
      </c>
      <c r="W835" s="95" t="str">
        <f t="shared" si="153"/>
        <v/>
      </c>
      <c r="X835" s="95" t="str">
        <f t="shared" si="154"/>
        <v/>
      </c>
      <c r="Y835" s="95" t="str">
        <f>IF(T835&lt;&gt;"",SUM($X$10:X835),"")</f>
        <v/>
      </c>
      <c r="Z835" s="95" t="str">
        <f t="shared" si="155"/>
        <v/>
      </c>
    </row>
    <row r="836" spans="1:26">
      <c r="A836" s="3" t="str">
        <f t="shared" si="144"/>
        <v/>
      </c>
      <c r="B836" s="12" t="str">
        <f t="shared" si="145"/>
        <v/>
      </c>
      <c r="C836" s="95" t="str">
        <f t="shared" si="146"/>
        <v/>
      </c>
      <c r="D836" s="95" t="str">
        <f t="shared" si="147"/>
        <v/>
      </c>
      <c r="E836" s="95" t="str">
        <f t="shared" si="148"/>
        <v/>
      </c>
      <c r="F836" s="95" t="str">
        <f>IF(A836&lt;&gt;"",SUM($E$10:E836),"")</f>
        <v/>
      </c>
      <c r="G836" s="95" t="str">
        <f t="shared" si="149"/>
        <v/>
      </c>
      <c r="T836" s="3" t="str">
        <f t="shared" si="150"/>
        <v/>
      </c>
      <c r="U836" s="12" t="str">
        <f t="shared" si="151"/>
        <v/>
      </c>
      <c r="V836" s="95" t="str">
        <f t="shared" si="152"/>
        <v/>
      </c>
      <c r="W836" s="95" t="str">
        <f t="shared" si="153"/>
        <v/>
      </c>
      <c r="X836" s="95" t="str">
        <f t="shared" si="154"/>
        <v/>
      </c>
      <c r="Y836" s="95" t="str">
        <f>IF(T836&lt;&gt;"",SUM($X$10:X836),"")</f>
        <v/>
      </c>
      <c r="Z836" s="95" t="str">
        <f t="shared" si="155"/>
        <v/>
      </c>
    </row>
    <row r="837" spans="1:26">
      <c r="A837" s="3" t="str">
        <f t="shared" si="144"/>
        <v/>
      </c>
      <c r="B837" s="12" t="str">
        <f t="shared" si="145"/>
        <v/>
      </c>
      <c r="C837" s="95" t="str">
        <f t="shared" si="146"/>
        <v/>
      </c>
      <c r="D837" s="95" t="str">
        <f t="shared" si="147"/>
        <v/>
      </c>
      <c r="E837" s="95" t="str">
        <f t="shared" si="148"/>
        <v/>
      </c>
      <c r="F837" s="95" t="str">
        <f>IF(A837&lt;&gt;"",SUM($E$10:E837),"")</f>
        <v/>
      </c>
      <c r="G837" s="95" t="str">
        <f t="shared" si="149"/>
        <v/>
      </c>
      <c r="T837" s="3" t="str">
        <f t="shared" si="150"/>
        <v/>
      </c>
      <c r="U837" s="12" t="str">
        <f t="shared" si="151"/>
        <v/>
      </c>
      <c r="V837" s="95" t="str">
        <f t="shared" si="152"/>
        <v/>
      </c>
      <c r="W837" s="95" t="str">
        <f t="shared" si="153"/>
        <v/>
      </c>
      <c r="X837" s="95" t="str">
        <f t="shared" si="154"/>
        <v/>
      </c>
      <c r="Y837" s="95" t="str">
        <f>IF(T837&lt;&gt;"",SUM($X$10:X837),"")</f>
        <v/>
      </c>
      <c r="Z837" s="95" t="str">
        <f t="shared" si="155"/>
        <v/>
      </c>
    </row>
    <row r="838" spans="1:26">
      <c r="A838" s="3" t="str">
        <f t="shared" si="144"/>
        <v/>
      </c>
      <c r="B838" s="12" t="str">
        <f t="shared" si="145"/>
        <v/>
      </c>
      <c r="C838" s="95" t="str">
        <f t="shared" si="146"/>
        <v/>
      </c>
      <c r="D838" s="95" t="str">
        <f t="shared" si="147"/>
        <v/>
      </c>
      <c r="E838" s="95" t="str">
        <f t="shared" si="148"/>
        <v/>
      </c>
      <c r="F838" s="95" t="str">
        <f>IF(A838&lt;&gt;"",SUM($E$10:E838),"")</f>
        <v/>
      </c>
      <c r="G838" s="95" t="str">
        <f t="shared" si="149"/>
        <v/>
      </c>
      <c r="T838" s="3" t="str">
        <f t="shared" si="150"/>
        <v/>
      </c>
      <c r="U838" s="12" t="str">
        <f t="shared" si="151"/>
        <v/>
      </c>
      <c r="V838" s="95" t="str">
        <f t="shared" si="152"/>
        <v/>
      </c>
      <c r="W838" s="95" t="str">
        <f t="shared" si="153"/>
        <v/>
      </c>
      <c r="X838" s="95" t="str">
        <f t="shared" si="154"/>
        <v/>
      </c>
      <c r="Y838" s="95" t="str">
        <f>IF(T838&lt;&gt;"",SUM($X$10:X838),"")</f>
        <v/>
      </c>
      <c r="Z838" s="95" t="str">
        <f t="shared" si="155"/>
        <v/>
      </c>
    </row>
    <row r="839" spans="1:26">
      <c r="A839" s="3" t="str">
        <f t="shared" si="144"/>
        <v/>
      </c>
      <c r="B839" s="12" t="str">
        <f t="shared" si="145"/>
        <v/>
      </c>
      <c r="C839" s="95" t="str">
        <f t="shared" si="146"/>
        <v/>
      </c>
      <c r="D839" s="95" t="str">
        <f t="shared" si="147"/>
        <v/>
      </c>
      <c r="E839" s="95" t="str">
        <f t="shared" si="148"/>
        <v/>
      </c>
      <c r="F839" s="95" t="str">
        <f>IF(A839&lt;&gt;"",SUM($E$10:E839),"")</f>
        <v/>
      </c>
      <c r="G839" s="95" t="str">
        <f t="shared" si="149"/>
        <v/>
      </c>
      <c r="T839" s="3" t="str">
        <f t="shared" si="150"/>
        <v/>
      </c>
      <c r="U839" s="12" t="str">
        <f t="shared" si="151"/>
        <v/>
      </c>
      <c r="V839" s="95" t="str">
        <f t="shared" si="152"/>
        <v/>
      </c>
      <c r="W839" s="95" t="str">
        <f t="shared" si="153"/>
        <v/>
      </c>
      <c r="X839" s="95" t="str">
        <f t="shared" si="154"/>
        <v/>
      </c>
      <c r="Y839" s="95" t="str">
        <f>IF(T839&lt;&gt;"",SUM($X$10:X839),"")</f>
        <v/>
      </c>
      <c r="Z839" s="95" t="str">
        <f t="shared" si="155"/>
        <v/>
      </c>
    </row>
    <row r="840" spans="1:26">
      <c r="A840" s="3" t="str">
        <f t="shared" si="144"/>
        <v/>
      </c>
      <c r="B840" s="12" t="str">
        <f t="shared" si="145"/>
        <v/>
      </c>
      <c r="C840" s="95" t="str">
        <f t="shared" si="146"/>
        <v/>
      </c>
      <c r="D840" s="95" t="str">
        <f t="shared" si="147"/>
        <v/>
      </c>
      <c r="E840" s="95" t="str">
        <f t="shared" si="148"/>
        <v/>
      </c>
      <c r="F840" s="95" t="str">
        <f>IF(A840&lt;&gt;"",SUM($E$10:E840),"")</f>
        <v/>
      </c>
      <c r="G840" s="95" t="str">
        <f t="shared" si="149"/>
        <v/>
      </c>
      <c r="T840" s="3" t="str">
        <f t="shared" si="150"/>
        <v/>
      </c>
      <c r="U840" s="12" t="str">
        <f t="shared" si="151"/>
        <v/>
      </c>
      <c r="V840" s="95" t="str">
        <f t="shared" si="152"/>
        <v/>
      </c>
      <c r="W840" s="95" t="str">
        <f t="shared" si="153"/>
        <v/>
      </c>
      <c r="X840" s="95" t="str">
        <f t="shared" si="154"/>
        <v/>
      </c>
      <c r="Y840" s="95" t="str">
        <f>IF(T840&lt;&gt;"",SUM($X$10:X840),"")</f>
        <v/>
      </c>
      <c r="Z840" s="95" t="str">
        <f t="shared" si="155"/>
        <v/>
      </c>
    </row>
    <row r="841" spans="1:26">
      <c r="A841" s="3" t="str">
        <f t="shared" si="144"/>
        <v/>
      </c>
      <c r="B841" s="12" t="str">
        <f t="shared" si="145"/>
        <v/>
      </c>
      <c r="C841" s="95" t="str">
        <f t="shared" si="146"/>
        <v/>
      </c>
      <c r="D841" s="95" t="str">
        <f t="shared" si="147"/>
        <v/>
      </c>
      <c r="E841" s="95" t="str">
        <f t="shared" si="148"/>
        <v/>
      </c>
      <c r="F841" s="95" t="str">
        <f>IF(A841&lt;&gt;"",SUM($E$10:E841),"")</f>
        <v/>
      </c>
      <c r="G841" s="95" t="str">
        <f t="shared" si="149"/>
        <v/>
      </c>
      <c r="T841" s="3" t="str">
        <f t="shared" si="150"/>
        <v/>
      </c>
      <c r="U841" s="12" t="str">
        <f t="shared" si="151"/>
        <v/>
      </c>
      <c r="V841" s="95" t="str">
        <f t="shared" si="152"/>
        <v/>
      </c>
      <c r="W841" s="95" t="str">
        <f t="shared" si="153"/>
        <v/>
      </c>
      <c r="X841" s="95" t="str">
        <f t="shared" si="154"/>
        <v/>
      </c>
      <c r="Y841" s="95" t="str">
        <f>IF(T841&lt;&gt;"",SUM($X$10:X841),"")</f>
        <v/>
      </c>
      <c r="Z841" s="95" t="str">
        <f t="shared" si="155"/>
        <v/>
      </c>
    </row>
    <row r="842" spans="1:26">
      <c r="A842" s="3" t="str">
        <f t="shared" si="144"/>
        <v/>
      </c>
      <c r="B842" s="12" t="str">
        <f t="shared" si="145"/>
        <v/>
      </c>
      <c r="C842" s="95" t="str">
        <f t="shared" si="146"/>
        <v/>
      </c>
      <c r="D842" s="95" t="str">
        <f t="shared" si="147"/>
        <v/>
      </c>
      <c r="E842" s="95" t="str">
        <f t="shared" si="148"/>
        <v/>
      </c>
      <c r="F842" s="95" t="str">
        <f>IF(A842&lt;&gt;"",SUM($E$10:E842),"")</f>
        <v/>
      </c>
      <c r="G842" s="95" t="str">
        <f t="shared" si="149"/>
        <v/>
      </c>
      <c r="T842" s="3" t="str">
        <f t="shared" si="150"/>
        <v/>
      </c>
      <c r="U842" s="12" t="str">
        <f t="shared" si="151"/>
        <v/>
      </c>
      <c r="V842" s="95" t="str">
        <f t="shared" si="152"/>
        <v/>
      </c>
      <c r="W842" s="95" t="str">
        <f t="shared" si="153"/>
        <v/>
      </c>
      <c r="X842" s="95" t="str">
        <f t="shared" si="154"/>
        <v/>
      </c>
      <c r="Y842" s="95" t="str">
        <f>IF(T842&lt;&gt;"",SUM($X$10:X842),"")</f>
        <v/>
      </c>
      <c r="Z842" s="95" t="str">
        <f t="shared" si="155"/>
        <v/>
      </c>
    </row>
    <row r="843" spans="1:26">
      <c r="A843" s="3" t="str">
        <f t="shared" si="144"/>
        <v/>
      </c>
      <c r="B843" s="12" t="str">
        <f t="shared" si="145"/>
        <v/>
      </c>
      <c r="C843" s="95" t="str">
        <f t="shared" si="146"/>
        <v/>
      </c>
      <c r="D843" s="95" t="str">
        <f t="shared" si="147"/>
        <v/>
      </c>
      <c r="E843" s="95" t="str">
        <f t="shared" si="148"/>
        <v/>
      </c>
      <c r="F843" s="95" t="str">
        <f>IF(A843&lt;&gt;"",SUM($E$10:E843),"")</f>
        <v/>
      </c>
      <c r="G843" s="95" t="str">
        <f t="shared" si="149"/>
        <v/>
      </c>
      <c r="T843" s="3" t="str">
        <f t="shared" si="150"/>
        <v/>
      </c>
      <c r="U843" s="12" t="str">
        <f t="shared" si="151"/>
        <v/>
      </c>
      <c r="V843" s="95" t="str">
        <f t="shared" si="152"/>
        <v/>
      </c>
      <c r="W843" s="95" t="str">
        <f t="shared" si="153"/>
        <v/>
      </c>
      <c r="X843" s="95" t="str">
        <f t="shared" si="154"/>
        <v/>
      </c>
      <c r="Y843" s="95" t="str">
        <f>IF(T843&lt;&gt;"",SUM($X$10:X843),"")</f>
        <v/>
      </c>
      <c r="Z843" s="95" t="str">
        <f t="shared" si="155"/>
        <v/>
      </c>
    </row>
    <row r="844" spans="1:26">
      <c r="A844" s="3" t="str">
        <f t="shared" ref="A844:A907" si="156">IF(A843&lt;$G$4,A843+1,"")</f>
        <v/>
      </c>
      <c r="B844" s="12" t="str">
        <f t="shared" ref="B844:B907" si="157">IF(A844&lt;&gt;"",EDATE($C$7,A844*12/$G$3),"")</f>
        <v/>
      </c>
      <c r="C844" s="95" t="str">
        <f t="shared" ref="C844:C907" si="158">IF(A844&lt;&gt;"",D844+E844,"")</f>
        <v/>
      </c>
      <c r="D844" s="95" t="str">
        <f t="shared" ref="D844:D907" si="159">IF(A844&lt;&gt;"",G843*$G$5,"")</f>
        <v/>
      </c>
      <c r="E844" s="95" t="str">
        <f t="shared" ref="E844:E907" si="160">IF(A844&lt;&gt;"",$G$6,"")</f>
        <v/>
      </c>
      <c r="F844" s="95" t="str">
        <f>IF(A844&lt;&gt;"",SUM($E$10:E844),"")</f>
        <v/>
      </c>
      <c r="G844" s="95" t="str">
        <f t="shared" ref="G844:G907" si="161">IF(A844&lt;&gt;"",G843-E844,"")</f>
        <v/>
      </c>
      <c r="T844" s="3" t="str">
        <f t="shared" ref="T844:T907" si="162">IF(T843&lt;$G$4,T843+1,"")</f>
        <v/>
      </c>
      <c r="U844" s="12" t="str">
        <f t="shared" ref="U844:U907" si="163">IF(T844&lt;&gt;"",EDATE($C$7,T844*12/$G$3),"")</f>
        <v/>
      </c>
      <c r="V844" s="95" t="str">
        <f t="shared" ref="V844:V907" si="164">IF(T844&lt;&gt;"",C844,"")</f>
        <v/>
      </c>
      <c r="W844" s="95" t="str">
        <f t="shared" ref="W844:W907" si="165">IF(T844&lt;&gt;"",Z843*$Z$5,"")</f>
        <v/>
      </c>
      <c r="X844" s="95" t="str">
        <f t="shared" ref="X844:X907" si="166">IF(T844&lt;&gt;"",V844-W844,"")</f>
        <v/>
      </c>
      <c r="Y844" s="95" t="str">
        <f>IF(T844&lt;&gt;"",SUM($X$10:X844),"")</f>
        <v/>
      </c>
      <c r="Z844" s="95" t="str">
        <f t="shared" ref="Z844:Z907" si="167">IF(T844&lt;&gt;"",Z843-X844,"")</f>
        <v/>
      </c>
    </row>
    <row r="845" spans="1:26">
      <c r="A845" s="3" t="str">
        <f t="shared" si="156"/>
        <v/>
      </c>
      <c r="B845" s="12" t="str">
        <f t="shared" si="157"/>
        <v/>
      </c>
      <c r="C845" s="95" t="str">
        <f t="shared" si="158"/>
        <v/>
      </c>
      <c r="D845" s="95" t="str">
        <f t="shared" si="159"/>
        <v/>
      </c>
      <c r="E845" s="95" t="str">
        <f t="shared" si="160"/>
        <v/>
      </c>
      <c r="F845" s="95" t="str">
        <f>IF(A845&lt;&gt;"",SUM($E$10:E845),"")</f>
        <v/>
      </c>
      <c r="G845" s="95" t="str">
        <f t="shared" si="161"/>
        <v/>
      </c>
      <c r="T845" s="3" t="str">
        <f t="shared" si="162"/>
        <v/>
      </c>
      <c r="U845" s="12" t="str">
        <f t="shared" si="163"/>
        <v/>
      </c>
      <c r="V845" s="95" t="str">
        <f t="shared" si="164"/>
        <v/>
      </c>
      <c r="W845" s="95" t="str">
        <f t="shared" si="165"/>
        <v/>
      </c>
      <c r="X845" s="95" t="str">
        <f t="shared" si="166"/>
        <v/>
      </c>
      <c r="Y845" s="95" t="str">
        <f>IF(T845&lt;&gt;"",SUM($X$10:X845),"")</f>
        <v/>
      </c>
      <c r="Z845" s="95" t="str">
        <f t="shared" si="167"/>
        <v/>
      </c>
    </row>
    <row r="846" spans="1:26">
      <c r="A846" s="3" t="str">
        <f t="shared" si="156"/>
        <v/>
      </c>
      <c r="B846" s="12" t="str">
        <f t="shared" si="157"/>
        <v/>
      </c>
      <c r="C846" s="95" t="str">
        <f t="shared" si="158"/>
        <v/>
      </c>
      <c r="D846" s="95" t="str">
        <f t="shared" si="159"/>
        <v/>
      </c>
      <c r="E846" s="95" t="str">
        <f t="shared" si="160"/>
        <v/>
      </c>
      <c r="F846" s="95" t="str">
        <f>IF(A846&lt;&gt;"",SUM($E$10:E846),"")</f>
        <v/>
      </c>
      <c r="G846" s="95" t="str">
        <f t="shared" si="161"/>
        <v/>
      </c>
      <c r="T846" s="3" t="str">
        <f t="shared" si="162"/>
        <v/>
      </c>
      <c r="U846" s="12" t="str">
        <f t="shared" si="163"/>
        <v/>
      </c>
      <c r="V846" s="95" t="str">
        <f t="shared" si="164"/>
        <v/>
      </c>
      <c r="W846" s="95" t="str">
        <f t="shared" si="165"/>
        <v/>
      </c>
      <c r="X846" s="95" t="str">
        <f t="shared" si="166"/>
        <v/>
      </c>
      <c r="Y846" s="95" t="str">
        <f>IF(T846&lt;&gt;"",SUM($X$10:X846),"")</f>
        <v/>
      </c>
      <c r="Z846" s="95" t="str">
        <f t="shared" si="167"/>
        <v/>
      </c>
    </row>
    <row r="847" spans="1:26">
      <c r="A847" s="3" t="str">
        <f t="shared" si="156"/>
        <v/>
      </c>
      <c r="B847" s="12" t="str">
        <f t="shared" si="157"/>
        <v/>
      </c>
      <c r="C847" s="95" t="str">
        <f t="shared" si="158"/>
        <v/>
      </c>
      <c r="D847" s="95" t="str">
        <f t="shared" si="159"/>
        <v/>
      </c>
      <c r="E847" s="95" t="str">
        <f t="shared" si="160"/>
        <v/>
      </c>
      <c r="F847" s="95" t="str">
        <f>IF(A847&lt;&gt;"",SUM($E$10:E847),"")</f>
        <v/>
      </c>
      <c r="G847" s="95" t="str">
        <f t="shared" si="161"/>
        <v/>
      </c>
      <c r="T847" s="3" t="str">
        <f t="shared" si="162"/>
        <v/>
      </c>
      <c r="U847" s="12" t="str">
        <f t="shared" si="163"/>
        <v/>
      </c>
      <c r="V847" s="95" t="str">
        <f t="shared" si="164"/>
        <v/>
      </c>
      <c r="W847" s="95" t="str">
        <f t="shared" si="165"/>
        <v/>
      </c>
      <c r="X847" s="95" t="str">
        <f t="shared" si="166"/>
        <v/>
      </c>
      <c r="Y847" s="95" t="str">
        <f>IF(T847&lt;&gt;"",SUM($X$10:X847),"")</f>
        <v/>
      </c>
      <c r="Z847" s="95" t="str">
        <f t="shared" si="167"/>
        <v/>
      </c>
    </row>
    <row r="848" spans="1:26">
      <c r="A848" s="3" t="str">
        <f t="shared" si="156"/>
        <v/>
      </c>
      <c r="B848" s="12" t="str">
        <f t="shared" si="157"/>
        <v/>
      </c>
      <c r="C848" s="95" t="str">
        <f t="shared" si="158"/>
        <v/>
      </c>
      <c r="D848" s="95" t="str">
        <f t="shared" si="159"/>
        <v/>
      </c>
      <c r="E848" s="95" t="str">
        <f t="shared" si="160"/>
        <v/>
      </c>
      <c r="F848" s="95" t="str">
        <f>IF(A848&lt;&gt;"",SUM($E$10:E848),"")</f>
        <v/>
      </c>
      <c r="G848" s="95" t="str">
        <f t="shared" si="161"/>
        <v/>
      </c>
      <c r="T848" s="3" t="str">
        <f t="shared" si="162"/>
        <v/>
      </c>
      <c r="U848" s="12" t="str">
        <f t="shared" si="163"/>
        <v/>
      </c>
      <c r="V848" s="95" t="str">
        <f t="shared" si="164"/>
        <v/>
      </c>
      <c r="W848" s="95" t="str">
        <f t="shared" si="165"/>
        <v/>
      </c>
      <c r="X848" s="95" t="str">
        <f t="shared" si="166"/>
        <v/>
      </c>
      <c r="Y848" s="95" t="str">
        <f>IF(T848&lt;&gt;"",SUM($X$10:X848),"")</f>
        <v/>
      </c>
      <c r="Z848" s="95" t="str">
        <f t="shared" si="167"/>
        <v/>
      </c>
    </row>
    <row r="849" spans="1:26">
      <c r="A849" s="3" t="str">
        <f t="shared" si="156"/>
        <v/>
      </c>
      <c r="B849" s="12" t="str">
        <f t="shared" si="157"/>
        <v/>
      </c>
      <c r="C849" s="95" t="str">
        <f t="shared" si="158"/>
        <v/>
      </c>
      <c r="D849" s="95" t="str">
        <f t="shared" si="159"/>
        <v/>
      </c>
      <c r="E849" s="95" t="str">
        <f t="shared" si="160"/>
        <v/>
      </c>
      <c r="F849" s="95" t="str">
        <f>IF(A849&lt;&gt;"",SUM($E$10:E849),"")</f>
        <v/>
      </c>
      <c r="G849" s="95" t="str">
        <f t="shared" si="161"/>
        <v/>
      </c>
      <c r="T849" s="3" t="str">
        <f t="shared" si="162"/>
        <v/>
      </c>
      <c r="U849" s="12" t="str">
        <f t="shared" si="163"/>
        <v/>
      </c>
      <c r="V849" s="95" t="str">
        <f t="shared" si="164"/>
        <v/>
      </c>
      <c r="W849" s="95" t="str">
        <f t="shared" si="165"/>
        <v/>
      </c>
      <c r="X849" s="95" t="str">
        <f t="shared" si="166"/>
        <v/>
      </c>
      <c r="Y849" s="95" t="str">
        <f>IF(T849&lt;&gt;"",SUM($X$10:X849),"")</f>
        <v/>
      </c>
      <c r="Z849" s="95" t="str">
        <f t="shared" si="167"/>
        <v/>
      </c>
    </row>
    <row r="850" spans="1:26">
      <c r="A850" s="3" t="str">
        <f t="shared" si="156"/>
        <v/>
      </c>
      <c r="B850" s="12" t="str">
        <f t="shared" si="157"/>
        <v/>
      </c>
      <c r="C850" s="95" t="str">
        <f t="shared" si="158"/>
        <v/>
      </c>
      <c r="D850" s="95" t="str">
        <f t="shared" si="159"/>
        <v/>
      </c>
      <c r="E850" s="95" t="str">
        <f t="shared" si="160"/>
        <v/>
      </c>
      <c r="F850" s="95" t="str">
        <f>IF(A850&lt;&gt;"",SUM($E$10:E850),"")</f>
        <v/>
      </c>
      <c r="G850" s="95" t="str">
        <f t="shared" si="161"/>
        <v/>
      </c>
      <c r="T850" s="3" t="str">
        <f t="shared" si="162"/>
        <v/>
      </c>
      <c r="U850" s="12" t="str">
        <f t="shared" si="163"/>
        <v/>
      </c>
      <c r="V850" s="95" t="str">
        <f t="shared" si="164"/>
        <v/>
      </c>
      <c r="W850" s="95" t="str">
        <f t="shared" si="165"/>
        <v/>
      </c>
      <c r="X850" s="95" t="str">
        <f t="shared" si="166"/>
        <v/>
      </c>
      <c r="Y850" s="95" t="str">
        <f>IF(T850&lt;&gt;"",SUM($X$10:X850),"")</f>
        <v/>
      </c>
      <c r="Z850" s="95" t="str">
        <f t="shared" si="167"/>
        <v/>
      </c>
    </row>
    <row r="851" spans="1:26">
      <c r="A851" s="3" t="str">
        <f t="shared" si="156"/>
        <v/>
      </c>
      <c r="B851" s="12" t="str">
        <f t="shared" si="157"/>
        <v/>
      </c>
      <c r="C851" s="95" t="str">
        <f t="shared" si="158"/>
        <v/>
      </c>
      <c r="D851" s="95" t="str">
        <f t="shared" si="159"/>
        <v/>
      </c>
      <c r="E851" s="95" t="str">
        <f t="shared" si="160"/>
        <v/>
      </c>
      <c r="F851" s="95" t="str">
        <f>IF(A851&lt;&gt;"",SUM($E$10:E851),"")</f>
        <v/>
      </c>
      <c r="G851" s="95" t="str">
        <f t="shared" si="161"/>
        <v/>
      </c>
      <c r="T851" s="3" t="str">
        <f t="shared" si="162"/>
        <v/>
      </c>
      <c r="U851" s="12" t="str">
        <f t="shared" si="163"/>
        <v/>
      </c>
      <c r="V851" s="95" t="str">
        <f t="shared" si="164"/>
        <v/>
      </c>
      <c r="W851" s="95" t="str">
        <f t="shared" si="165"/>
        <v/>
      </c>
      <c r="X851" s="95" t="str">
        <f t="shared" si="166"/>
        <v/>
      </c>
      <c r="Y851" s="95" t="str">
        <f>IF(T851&lt;&gt;"",SUM($X$10:X851),"")</f>
        <v/>
      </c>
      <c r="Z851" s="95" t="str">
        <f t="shared" si="167"/>
        <v/>
      </c>
    </row>
    <row r="852" spans="1:26">
      <c r="A852" s="3" t="str">
        <f t="shared" si="156"/>
        <v/>
      </c>
      <c r="B852" s="12" t="str">
        <f t="shared" si="157"/>
        <v/>
      </c>
      <c r="C852" s="95" t="str">
        <f t="shared" si="158"/>
        <v/>
      </c>
      <c r="D852" s="95" t="str">
        <f t="shared" si="159"/>
        <v/>
      </c>
      <c r="E852" s="95" t="str">
        <f t="shared" si="160"/>
        <v/>
      </c>
      <c r="F852" s="95" t="str">
        <f>IF(A852&lt;&gt;"",SUM($E$10:E852),"")</f>
        <v/>
      </c>
      <c r="G852" s="95" t="str">
        <f t="shared" si="161"/>
        <v/>
      </c>
      <c r="T852" s="3" t="str">
        <f t="shared" si="162"/>
        <v/>
      </c>
      <c r="U852" s="12" t="str">
        <f t="shared" si="163"/>
        <v/>
      </c>
      <c r="V852" s="95" t="str">
        <f t="shared" si="164"/>
        <v/>
      </c>
      <c r="W852" s="95" t="str">
        <f t="shared" si="165"/>
        <v/>
      </c>
      <c r="X852" s="95" t="str">
        <f t="shared" si="166"/>
        <v/>
      </c>
      <c r="Y852" s="95" t="str">
        <f>IF(T852&lt;&gt;"",SUM($X$10:X852),"")</f>
        <v/>
      </c>
      <c r="Z852" s="95" t="str">
        <f t="shared" si="167"/>
        <v/>
      </c>
    </row>
    <row r="853" spans="1:26">
      <c r="A853" s="3" t="str">
        <f t="shared" si="156"/>
        <v/>
      </c>
      <c r="B853" s="12" t="str">
        <f t="shared" si="157"/>
        <v/>
      </c>
      <c r="C853" s="95" t="str">
        <f t="shared" si="158"/>
        <v/>
      </c>
      <c r="D853" s="95" t="str">
        <f t="shared" si="159"/>
        <v/>
      </c>
      <c r="E853" s="95" t="str">
        <f t="shared" si="160"/>
        <v/>
      </c>
      <c r="F853" s="95" t="str">
        <f>IF(A853&lt;&gt;"",SUM($E$10:E853),"")</f>
        <v/>
      </c>
      <c r="G853" s="95" t="str">
        <f t="shared" si="161"/>
        <v/>
      </c>
      <c r="T853" s="3" t="str">
        <f t="shared" si="162"/>
        <v/>
      </c>
      <c r="U853" s="12" t="str">
        <f t="shared" si="163"/>
        <v/>
      </c>
      <c r="V853" s="95" t="str">
        <f t="shared" si="164"/>
        <v/>
      </c>
      <c r="W853" s="95" t="str">
        <f t="shared" si="165"/>
        <v/>
      </c>
      <c r="X853" s="95" t="str">
        <f t="shared" si="166"/>
        <v/>
      </c>
      <c r="Y853" s="95" t="str">
        <f>IF(T853&lt;&gt;"",SUM($X$10:X853),"")</f>
        <v/>
      </c>
      <c r="Z853" s="95" t="str">
        <f t="shared" si="167"/>
        <v/>
      </c>
    </row>
    <row r="854" spans="1:26">
      <c r="A854" s="3" t="str">
        <f t="shared" si="156"/>
        <v/>
      </c>
      <c r="B854" s="12" t="str">
        <f t="shared" si="157"/>
        <v/>
      </c>
      <c r="C854" s="95" t="str">
        <f t="shared" si="158"/>
        <v/>
      </c>
      <c r="D854" s="95" t="str">
        <f t="shared" si="159"/>
        <v/>
      </c>
      <c r="E854" s="95" t="str">
        <f t="shared" si="160"/>
        <v/>
      </c>
      <c r="F854" s="95" t="str">
        <f>IF(A854&lt;&gt;"",SUM($E$10:E854),"")</f>
        <v/>
      </c>
      <c r="G854" s="95" t="str">
        <f t="shared" si="161"/>
        <v/>
      </c>
      <c r="T854" s="3" t="str">
        <f t="shared" si="162"/>
        <v/>
      </c>
      <c r="U854" s="12" t="str">
        <f t="shared" si="163"/>
        <v/>
      </c>
      <c r="V854" s="95" t="str">
        <f t="shared" si="164"/>
        <v/>
      </c>
      <c r="W854" s="95" t="str">
        <f t="shared" si="165"/>
        <v/>
      </c>
      <c r="X854" s="95" t="str">
        <f t="shared" si="166"/>
        <v/>
      </c>
      <c r="Y854" s="95" t="str">
        <f>IF(T854&lt;&gt;"",SUM($X$10:X854),"")</f>
        <v/>
      </c>
      <c r="Z854" s="95" t="str">
        <f t="shared" si="167"/>
        <v/>
      </c>
    </row>
    <row r="855" spans="1:26">
      <c r="A855" s="3" t="str">
        <f t="shared" si="156"/>
        <v/>
      </c>
      <c r="B855" s="12" t="str">
        <f t="shared" si="157"/>
        <v/>
      </c>
      <c r="C855" s="95" t="str">
        <f t="shared" si="158"/>
        <v/>
      </c>
      <c r="D855" s="95" t="str">
        <f t="shared" si="159"/>
        <v/>
      </c>
      <c r="E855" s="95" t="str">
        <f t="shared" si="160"/>
        <v/>
      </c>
      <c r="F855" s="95" t="str">
        <f>IF(A855&lt;&gt;"",SUM($E$10:E855),"")</f>
        <v/>
      </c>
      <c r="G855" s="95" t="str">
        <f t="shared" si="161"/>
        <v/>
      </c>
      <c r="T855" s="3" t="str">
        <f t="shared" si="162"/>
        <v/>
      </c>
      <c r="U855" s="12" t="str">
        <f t="shared" si="163"/>
        <v/>
      </c>
      <c r="V855" s="95" t="str">
        <f t="shared" si="164"/>
        <v/>
      </c>
      <c r="W855" s="95" t="str">
        <f t="shared" si="165"/>
        <v/>
      </c>
      <c r="X855" s="95" t="str">
        <f t="shared" si="166"/>
        <v/>
      </c>
      <c r="Y855" s="95" t="str">
        <f>IF(T855&lt;&gt;"",SUM($X$10:X855),"")</f>
        <v/>
      </c>
      <c r="Z855" s="95" t="str">
        <f t="shared" si="167"/>
        <v/>
      </c>
    </row>
    <row r="856" spans="1:26">
      <c r="A856" s="3" t="str">
        <f t="shared" si="156"/>
        <v/>
      </c>
      <c r="B856" s="12" t="str">
        <f t="shared" si="157"/>
        <v/>
      </c>
      <c r="C856" s="95" t="str">
        <f t="shared" si="158"/>
        <v/>
      </c>
      <c r="D856" s="95" t="str">
        <f t="shared" si="159"/>
        <v/>
      </c>
      <c r="E856" s="95" t="str">
        <f t="shared" si="160"/>
        <v/>
      </c>
      <c r="F856" s="95" t="str">
        <f>IF(A856&lt;&gt;"",SUM($E$10:E856),"")</f>
        <v/>
      </c>
      <c r="G856" s="95" t="str">
        <f t="shared" si="161"/>
        <v/>
      </c>
      <c r="T856" s="3" t="str">
        <f t="shared" si="162"/>
        <v/>
      </c>
      <c r="U856" s="12" t="str">
        <f t="shared" si="163"/>
        <v/>
      </c>
      <c r="V856" s="95" t="str">
        <f t="shared" si="164"/>
        <v/>
      </c>
      <c r="W856" s="95" t="str">
        <f t="shared" si="165"/>
        <v/>
      </c>
      <c r="X856" s="95" t="str">
        <f t="shared" si="166"/>
        <v/>
      </c>
      <c r="Y856" s="95" t="str">
        <f>IF(T856&lt;&gt;"",SUM($X$10:X856),"")</f>
        <v/>
      </c>
      <c r="Z856" s="95" t="str">
        <f t="shared" si="167"/>
        <v/>
      </c>
    </row>
    <row r="857" spans="1:26">
      <c r="A857" s="3" t="str">
        <f t="shared" si="156"/>
        <v/>
      </c>
      <c r="B857" s="12" t="str">
        <f t="shared" si="157"/>
        <v/>
      </c>
      <c r="C857" s="95" t="str">
        <f t="shared" si="158"/>
        <v/>
      </c>
      <c r="D857" s="95" t="str">
        <f t="shared" si="159"/>
        <v/>
      </c>
      <c r="E857" s="95" t="str">
        <f t="shared" si="160"/>
        <v/>
      </c>
      <c r="F857" s="95" t="str">
        <f>IF(A857&lt;&gt;"",SUM($E$10:E857),"")</f>
        <v/>
      </c>
      <c r="G857" s="95" t="str">
        <f t="shared" si="161"/>
        <v/>
      </c>
      <c r="T857" s="3" t="str">
        <f t="shared" si="162"/>
        <v/>
      </c>
      <c r="U857" s="12" t="str">
        <f t="shared" si="163"/>
        <v/>
      </c>
      <c r="V857" s="95" t="str">
        <f t="shared" si="164"/>
        <v/>
      </c>
      <c r="W857" s="95" t="str">
        <f t="shared" si="165"/>
        <v/>
      </c>
      <c r="X857" s="95" t="str">
        <f t="shared" si="166"/>
        <v/>
      </c>
      <c r="Y857" s="95" t="str">
        <f>IF(T857&lt;&gt;"",SUM($X$10:X857),"")</f>
        <v/>
      </c>
      <c r="Z857" s="95" t="str">
        <f t="shared" si="167"/>
        <v/>
      </c>
    </row>
    <row r="858" spans="1:26">
      <c r="A858" s="3" t="str">
        <f t="shared" si="156"/>
        <v/>
      </c>
      <c r="B858" s="12" t="str">
        <f t="shared" si="157"/>
        <v/>
      </c>
      <c r="C858" s="95" t="str">
        <f t="shared" si="158"/>
        <v/>
      </c>
      <c r="D858" s="95" t="str">
        <f t="shared" si="159"/>
        <v/>
      </c>
      <c r="E858" s="95" t="str">
        <f t="shared" si="160"/>
        <v/>
      </c>
      <c r="F858" s="95" t="str">
        <f>IF(A858&lt;&gt;"",SUM($E$10:E858),"")</f>
        <v/>
      </c>
      <c r="G858" s="95" t="str">
        <f t="shared" si="161"/>
        <v/>
      </c>
      <c r="T858" s="3" t="str">
        <f t="shared" si="162"/>
        <v/>
      </c>
      <c r="U858" s="12" t="str">
        <f t="shared" si="163"/>
        <v/>
      </c>
      <c r="V858" s="95" t="str">
        <f t="shared" si="164"/>
        <v/>
      </c>
      <c r="W858" s="95" t="str">
        <f t="shared" si="165"/>
        <v/>
      </c>
      <c r="X858" s="95" t="str">
        <f t="shared" si="166"/>
        <v/>
      </c>
      <c r="Y858" s="95" t="str">
        <f>IF(T858&lt;&gt;"",SUM($X$10:X858),"")</f>
        <v/>
      </c>
      <c r="Z858" s="95" t="str">
        <f t="shared" si="167"/>
        <v/>
      </c>
    </row>
    <row r="859" spans="1:26">
      <c r="A859" s="3" t="str">
        <f t="shared" si="156"/>
        <v/>
      </c>
      <c r="B859" s="12" t="str">
        <f t="shared" si="157"/>
        <v/>
      </c>
      <c r="C859" s="95" t="str">
        <f t="shared" si="158"/>
        <v/>
      </c>
      <c r="D859" s="95" t="str">
        <f t="shared" si="159"/>
        <v/>
      </c>
      <c r="E859" s="95" t="str">
        <f t="shared" si="160"/>
        <v/>
      </c>
      <c r="F859" s="95" t="str">
        <f>IF(A859&lt;&gt;"",SUM($E$10:E859),"")</f>
        <v/>
      </c>
      <c r="G859" s="95" t="str">
        <f t="shared" si="161"/>
        <v/>
      </c>
      <c r="T859" s="3" t="str">
        <f t="shared" si="162"/>
        <v/>
      </c>
      <c r="U859" s="12" t="str">
        <f t="shared" si="163"/>
        <v/>
      </c>
      <c r="V859" s="95" t="str">
        <f t="shared" si="164"/>
        <v/>
      </c>
      <c r="W859" s="95" t="str">
        <f t="shared" si="165"/>
        <v/>
      </c>
      <c r="X859" s="95" t="str">
        <f t="shared" si="166"/>
        <v/>
      </c>
      <c r="Y859" s="95" t="str">
        <f>IF(T859&lt;&gt;"",SUM($X$10:X859),"")</f>
        <v/>
      </c>
      <c r="Z859" s="95" t="str">
        <f t="shared" si="167"/>
        <v/>
      </c>
    </row>
    <row r="860" spans="1:26">
      <c r="A860" s="3" t="str">
        <f t="shared" si="156"/>
        <v/>
      </c>
      <c r="B860" s="12" t="str">
        <f t="shared" si="157"/>
        <v/>
      </c>
      <c r="C860" s="95" t="str">
        <f t="shared" si="158"/>
        <v/>
      </c>
      <c r="D860" s="95" t="str">
        <f t="shared" si="159"/>
        <v/>
      </c>
      <c r="E860" s="95" t="str">
        <f t="shared" si="160"/>
        <v/>
      </c>
      <c r="F860" s="95" t="str">
        <f>IF(A860&lt;&gt;"",SUM($E$10:E860),"")</f>
        <v/>
      </c>
      <c r="G860" s="95" t="str">
        <f t="shared" si="161"/>
        <v/>
      </c>
      <c r="T860" s="3" t="str">
        <f t="shared" si="162"/>
        <v/>
      </c>
      <c r="U860" s="12" t="str">
        <f t="shared" si="163"/>
        <v/>
      </c>
      <c r="V860" s="95" t="str">
        <f t="shared" si="164"/>
        <v/>
      </c>
      <c r="W860" s="95" t="str">
        <f t="shared" si="165"/>
        <v/>
      </c>
      <c r="X860" s="95" t="str">
        <f t="shared" si="166"/>
        <v/>
      </c>
      <c r="Y860" s="95" t="str">
        <f>IF(T860&lt;&gt;"",SUM($X$10:X860),"")</f>
        <v/>
      </c>
      <c r="Z860" s="95" t="str">
        <f t="shared" si="167"/>
        <v/>
      </c>
    </row>
    <row r="861" spans="1:26">
      <c r="A861" s="3" t="str">
        <f t="shared" si="156"/>
        <v/>
      </c>
      <c r="B861" s="12" t="str">
        <f t="shared" si="157"/>
        <v/>
      </c>
      <c r="C861" s="95" t="str">
        <f t="shared" si="158"/>
        <v/>
      </c>
      <c r="D861" s="95" t="str">
        <f t="shared" si="159"/>
        <v/>
      </c>
      <c r="E861" s="95" t="str">
        <f t="shared" si="160"/>
        <v/>
      </c>
      <c r="F861" s="95" t="str">
        <f>IF(A861&lt;&gt;"",SUM($E$10:E861),"")</f>
        <v/>
      </c>
      <c r="G861" s="95" t="str">
        <f t="shared" si="161"/>
        <v/>
      </c>
      <c r="T861" s="3" t="str">
        <f t="shared" si="162"/>
        <v/>
      </c>
      <c r="U861" s="12" t="str">
        <f t="shared" si="163"/>
        <v/>
      </c>
      <c r="V861" s="95" t="str">
        <f t="shared" si="164"/>
        <v/>
      </c>
      <c r="W861" s="95" t="str">
        <f t="shared" si="165"/>
        <v/>
      </c>
      <c r="X861" s="95" t="str">
        <f t="shared" si="166"/>
        <v/>
      </c>
      <c r="Y861" s="95" t="str">
        <f>IF(T861&lt;&gt;"",SUM($X$10:X861),"")</f>
        <v/>
      </c>
      <c r="Z861" s="95" t="str">
        <f t="shared" si="167"/>
        <v/>
      </c>
    </row>
    <row r="862" spans="1:26">
      <c r="A862" s="3" t="str">
        <f t="shared" si="156"/>
        <v/>
      </c>
      <c r="B862" s="12" t="str">
        <f t="shared" si="157"/>
        <v/>
      </c>
      <c r="C862" s="95" t="str">
        <f t="shared" si="158"/>
        <v/>
      </c>
      <c r="D862" s="95" t="str">
        <f t="shared" si="159"/>
        <v/>
      </c>
      <c r="E862" s="95" t="str">
        <f t="shared" si="160"/>
        <v/>
      </c>
      <c r="F862" s="95" t="str">
        <f>IF(A862&lt;&gt;"",SUM($E$10:E862),"")</f>
        <v/>
      </c>
      <c r="G862" s="95" t="str">
        <f t="shared" si="161"/>
        <v/>
      </c>
      <c r="T862" s="3" t="str">
        <f t="shared" si="162"/>
        <v/>
      </c>
      <c r="U862" s="12" t="str">
        <f t="shared" si="163"/>
        <v/>
      </c>
      <c r="V862" s="95" t="str">
        <f t="shared" si="164"/>
        <v/>
      </c>
      <c r="W862" s="95" t="str">
        <f t="shared" si="165"/>
        <v/>
      </c>
      <c r="X862" s="95" t="str">
        <f t="shared" si="166"/>
        <v/>
      </c>
      <c r="Y862" s="95" t="str">
        <f>IF(T862&lt;&gt;"",SUM($X$10:X862),"")</f>
        <v/>
      </c>
      <c r="Z862" s="95" t="str">
        <f t="shared" si="167"/>
        <v/>
      </c>
    </row>
    <row r="863" spans="1:26">
      <c r="A863" s="3" t="str">
        <f t="shared" si="156"/>
        <v/>
      </c>
      <c r="B863" s="12" t="str">
        <f t="shared" si="157"/>
        <v/>
      </c>
      <c r="C863" s="95" t="str">
        <f t="shared" si="158"/>
        <v/>
      </c>
      <c r="D863" s="95" t="str">
        <f t="shared" si="159"/>
        <v/>
      </c>
      <c r="E863" s="95" t="str">
        <f t="shared" si="160"/>
        <v/>
      </c>
      <c r="F863" s="95" t="str">
        <f>IF(A863&lt;&gt;"",SUM($E$10:E863),"")</f>
        <v/>
      </c>
      <c r="G863" s="95" t="str">
        <f t="shared" si="161"/>
        <v/>
      </c>
      <c r="T863" s="3" t="str">
        <f t="shared" si="162"/>
        <v/>
      </c>
      <c r="U863" s="12" t="str">
        <f t="shared" si="163"/>
        <v/>
      </c>
      <c r="V863" s="95" t="str">
        <f t="shared" si="164"/>
        <v/>
      </c>
      <c r="W863" s="95" t="str">
        <f t="shared" si="165"/>
        <v/>
      </c>
      <c r="X863" s="95" t="str">
        <f t="shared" si="166"/>
        <v/>
      </c>
      <c r="Y863" s="95" t="str">
        <f>IF(T863&lt;&gt;"",SUM($X$10:X863),"")</f>
        <v/>
      </c>
      <c r="Z863" s="95" t="str">
        <f t="shared" si="167"/>
        <v/>
      </c>
    </row>
    <row r="864" spans="1:26">
      <c r="A864" s="3" t="str">
        <f t="shared" si="156"/>
        <v/>
      </c>
      <c r="B864" s="12" t="str">
        <f t="shared" si="157"/>
        <v/>
      </c>
      <c r="C864" s="95" t="str">
        <f t="shared" si="158"/>
        <v/>
      </c>
      <c r="D864" s="95" t="str">
        <f t="shared" si="159"/>
        <v/>
      </c>
      <c r="E864" s="95" t="str">
        <f t="shared" si="160"/>
        <v/>
      </c>
      <c r="F864" s="95" t="str">
        <f>IF(A864&lt;&gt;"",SUM($E$10:E864),"")</f>
        <v/>
      </c>
      <c r="G864" s="95" t="str">
        <f t="shared" si="161"/>
        <v/>
      </c>
      <c r="T864" s="3" t="str">
        <f t="shared" si="162"/>
        <v/>
      </c>
      <c r="U864" s="12" t="str">
        <f t="shared" si="163"/>
        <v/>
      </c>
      <c r="V864" s="95" t="str">
        <f t="shared" si="164"/>
        <v/>
      </c>
      <c r="W864" s="95" t="str">
        <f t="shared" si="165"/>
        <v/>
      </c>
      <c r="X864" s="95" t="str">
        <f t="shared" si="166"/>
        <v/>
      </c>
      <c r="Y864" s="95" t="str">
        <f>IF(T864&lt;&gt;"",SUM($X$10:X864),"")</f>
        <v/>
      </c>
      <c r="Z864" s="95" t="str">
        <f t="shared" si="167"/>
        <v/>
      </c>
    </row>
    <row r="865" spans="1:26">
      <c r="A865" s="3" t="str">
        <f t="shared" si="156"/>
        <v/>
      </c>
      <c r="B865" s="12" t="str">
        <f t="shared" si="157"/>
        <v/>
      </c>
      <c r="C865" s="95" t="str">
        <f t="shared" si="158"/>
        <v/>
      </c>
      <c r="D865" s="95" t="str">
        <f t="shared" si="159"/>
        <v/>
      </c>
      <c r="E865" s="95" t="str">
        <f t="shared" si="160"/>
        <v/>
      </c>
      <c r="F865" s="95" t="str">
        <f>IF(A865&lt;&gt;"",SUM($E$10:E865),"")</f>
        <v/>
      </c>
      <c r="G865" s="95" t="str">
        <f t="shared" si="161"/>
        <v/>
      </c>
      <c r="T865" s="3" t="str">
        <f t="shared" si="162"/>
        <v/>
      </c>
      <c r="U865" s="12" t="str">
        <f t="shared" si="163"/>
        <v/>
      </c>
      <c r="V865" s="95" t="str">
        <f t="shared" si="164"/>
        <v/>
      </c>
      <c r="W865" s="95" t="str">
        <f t="shared" si="165"/>
        <v/>
      </c>
      <c r="X865" s="95" t="str">
        <f t="shared" si="166"/>
        <v/>
      </c>
      <c r="Y865" s="95" t="str">
        <f>IF(T865&lt;&gt;"",SUM($X$10:X865),"")</f>
        <v/>
      </c>
      <c r="Z865" s="95" t="str">
        <f t="shared" si="167"/>
        <v/>
      </c>
    </row>
    <row r="866" spans="1:26">
      <c r="A866" s="3" t="str">
        <f t="shared" si="156"/>
        <v/>
      </c>
      <c r="B866" s="12" t="str">
        <f t="shared" si="157"/>
        <v/>
      </c>
      <c r="C866" s="95" t="str">
        <f t="shared" si="158"/>
        <v/>
      </c>
      <c r="D866" s="95" t="str">
        <f t="shared" si="159"/>
        <v/>
      </c>
      <c r="E866" s="95" t="str">
        <f t="shared" si="160"/>
        <v/>
      </c>
      <c r="F866" s="95" t="str">
        <f>IF(A866&lt;&gt;"",SUM($E$10:E866),"")</f>
        <v/>
      </c>
      <c r="G866" s="95" t="str">
        <f t="shared" si="161"/>
        <v/>
      </c>
      <c r="T866" s="3" t="str">
        <f t="shared" si="162"/>
        <v/>
      </c>
      <c r="U866" s="12" t="str">
        <f t="shared" si="163"/>
        <v/>
      </c>
      <c r="V866" s="95" t="str">
        <f t="shared" si="164"/>
        <v/>
      </c>
      <c r="W866" s="95" t="str">
        <f t="shared" si="165"/>
        <v/>
      </c>
      <c r="X866" s="95" t="str">
        <f t="shared" si="166"/>
        <v/>
      </c>
      <c r="Y866" s="95" t="str">
        <f>IF(T866&lt;&gt;"",SUM($X$10:X866),"")</f>
        <v/>
      </c>
      <c r="Z866" s="95" t="str">
        <f t="shared" si="167"/>
        <v/>
      </c>
    </row>
    <row r="867" spans="1:26">
      <c r="A867" s="3" t="str">
        <f t="shared" si="156"/>
        <v/>
      </c>
      <c r="B867" s="12" t="str">
        <f t="shared" si="157"/>
        <v/>
      </c>
      <c r="C867" s="95" t="str">
        <f t="shared" si="158"/>
        <v/>
      </c>
      <c r="D867" s="95" t="str">
        <f t="shared" si="159"/>
        <v/>
      </c>
      <c r="E867" s="95" t="str">
        <f t="shared" si="160"/>
        <v/>
      </c>
      <c r="F867" s="95" t="str">
        <f>IF(A867&lt;&gt;"",SUM($E$10:E867),"")</f>
        <v/>
      </c>
      <c r="G867" s="95" t="str">
        <f t="shared" si="161"/>
        <v/>
      </c>
      <c r="T867" s="3" t="str">
        <f t="shared" si="162"/>
        <v/>
      </c>
      <c r="U867" s="12" t="str">
        <f t="shared" si="163"/>
        <v/>
      </c>
      <c r="V867" s="95" t="str">
        <f t="shared" si="164"/>
        <v/>
      </c>
      <c r="W867" s="95" t="str">
        <f t="shared" si="165"/>
        <v/>
      </c>
      <c r="X867" s="95" t="str">
        <f t="shared" si="166"/>
        <v/>
      </c>
      <c r="Y867" s="95" t="str">
        <f>IF(T867&lt;&gt;"",SUM($X$10:X867),"")</f>
        <v/>
      </c>
      <c r="Z867" s="95" t="str">
        <f t="shared" si="167"/>
        <v/>
      </c>
    </row>
    <row r="868" spans="1:26">
      <c r="A868" s="3" t="str">
        <f t="shared" si="156"/>
        <v/>
      </c>
      <c r="B868" s="12" t="str">
        <f t="shared" si="157"/>
        <v/>
      </c>
      <c r="C868" s="95" t="str">
        <f t="shared" si="158"/>
        <v/>
      </c>
      <c r="D868" s="95" t="str">
        <f t="shared" si="159"/>
        <v/>
      </c>
      <c r="E868" s="95" t="str">
        <f t="shared" si="160"/>
        <v/>
      </c>
      <c r="F868" s="95" t="str">
        <f>IF(A868&lt;&gt;"",SUM($E$10:E868),"")</f>
        <v/>
      </c>
      <c r="G868" s="95" t="str">
        <f t="shared" si="161"/>
        <v/>
      </c>
      <c r="T868" s="3" t="str">
        <f t="shared" si="162"/>
        <v/>
      </c>
      <c r="U868" s="12" t="str">
        <f t="shared" si="163"/>
        <v/>
      </c>
      <c r="V868" s="95" t="str">
        <f t="shared" si="164"/>
        <v/>
      </c>
      <c r="W868" s="95" t="str">
        <f t="shared" si="165"/>
        <v/>
      </c>
      <c r="X868" s="95" t="str">
        <f t="shared" si="166"/>
        <v/>
      </c>
      <c r="Y868" s="95" t="str">
        <f>IF(T868&lt;&gt;"",SUM($X$10:X868),"")</f>
        <v/>
      </c>
      <c r="Z868" s="95" t="str">
        <f t="shared" si="167"/>
        <v/>
      </c>
    </row>
    <row r="869" spans="1:26">
      <c r="A869" s="3" t="str">
        <f t="shared" si="156"/>
        <v/>
      </c>
      <c r="B869" s="12" t="str">
        <f t="shared" si="157"/>
        <v/>
      </c>
      <c r="C869" s="95" t="str">
        <f t="shared" si="158"/>
        <v/>
      </c>
      <c r="D869" s="95" t="str">
        <f t="shared" si="159"/>
        <v/>
      </c>
      <c r="E869" s="95" t="str">
        <f t="shared" si="160"/>
        <v/>
      </c>
      <c r="F869" s="95" t="str">
        <f>IF(A869&lt;&gt;"",SUM($E$10:E869),"")</f>
        <v/>
      </c>
      <c r="G869" s="95" t="str">
        <f t="shared" si="161"/>
        <v/>
      </c>
      <c r="T869" s="3" t="str">
        <f t="shared" si="162"/>
        <v/>
      </c>
      <c r="U869" s="12" t="str">
        <f t="shared" si="163"/>
        <v/>
      </c>
      <c r="V869" s="95" t="str">
        <f t="shared" si="164"/>
        <v/>
      </c>
      <c r="W869" s="95" t="str">
        <f t="shared" si="165"/>
        <v/>
      </c>
      <c r="X869" s="95" t="str">
        <f t="shared" si="166"/>
        <v/>
      </c>
      <c r="Y869" s="95" t="str">
        <f>IF(T869&lt;&gt;"",SUM($X$10:X869),"")</f>
        <v/>
      </c>
      <c r="Z869" s="95" t="str">
        <f t="shared" si="167"/>
        <v/>
      </c>
    </row>
    <row r="870" spans="1:26">
      <c r="A870" s="3" t="str">
        <f t="shared" si="156"/>
        <v/>
      </c>
      <c r="B870" s="12" t="str">
        <f t="shared" si="157"/>
        <v/>
      </c>
      <c r="C870" s="95" t="str">
        <f t="shared" si="158"/>
        <v/>
      </c>
      <c r="D870" s="95" t="str">
        <f t="shared" si="159"/>
        <v/>
      </c>
      <c r="E870" s="95" t="str">
        <f t="shared" si="160"/>
        <v/>
      </c>
      <c r="F870" s="95" t="str">
        <f>IF(A870&lt;&gt;"",SUM($E$10:E870),"")</f>
        <v/>
      </c>
      <c r="G870" s="95" t="str">
        <f t="shared" si="161"/>
        <v/>
      </c>
      <c r="T870" s="3" t="str">
        <f t="shared" si="162"/>
        <v/>
      </c>
      <c r="U870" s="12" t="str">
        <f t="shared" si="163"/>
        <v/>
      </c>
      <c r="V870" s="95" t="str">
        <f t="shared" si="164"/>
        <v/>
      </c>
      <c r="W870" s="95" t="str">
        <f t="shared" si="165"/>
        <v/>
      </c>
      <c r="X870" s="95" t="str">
        <f t="shared" si="166"/>
        <v/>
      </c>
      <c r="Y870" s="95" t="str">
        <f>IF(T870&lt;&gt;"",SUM($X$10:X870),"")</f>
        <v/>
      </c>
      <c r="Z870" s="95" t="str">
        <f t="shared" si="167"/>
        <v/>
      </c>
    </row>
    <row r="871" spans="1:26">
      <c r="A871" s="3" t="str">
        <f t="shared" si="156"/>
        <v/>
      </c>
      <c r="B871" s="12" t="str">
        <f t="shared" si="157"/>
        <v/>
      </c>
      <c r="C871" s="95" t="str">
        <f t="shared" si="158"/>
        <v/>
      </c>
      <c r="D871" s="95" t="str">
        <f t="shared" si="159"/>
        <v/>
      </c>
      <c r="E871" s="95" t="str">
        <f t="shared" si="160"/>
        <v/>
      </c>
      <c r="F871" s="95" t="str">
        <f>IF(A871&lt;&gt;"",SUM($E$10:E871),"")</f>
        <v/>
      </c>
      <c r="G871" s="95" t="str">
        <f t="shared" si="161"/>
        <v/>
      </c>
      <c r="T871" s="3" t="str">
        <f t="shared" si="162"/>
        <v/>
      </c>
      <c r="U871" s="12" t="str">
        <f t="shared" si="163"/>
        <v/>
      </c>
      <c r="V871" s="95" t="str">
        <f t="shared" si="164"/>
        <v/>
      </c>
      <c r="W871" s="95" t="str">
        <f t="shared" si="165"/>
        <v/>
      </c>
      <c r="X871" s="95" t="str">
        <f t="shared" si="166"/>
        <v/>
      </c>
      <c r="Y871" s="95" t="str">
        <f>IF(T871&lt;&gt;"",SUM($X$10:X871),"")</f>
        <v/>
      </c>
      <c r="Z871" s="95" t="str">
        <f t="shared" si="167"/>
        <v/>
      </c>
    </row>
    <row r="872" spans="1:26">
      <c r="A872" s="3" t="str">
        <f t="shared" si="156"/>
        <v/>
      </c>
      <c r="B872" s="12" t="str">
        <f t="shared" si="157"/>
        <v/>
      </c>
      <c r="C872" s="95" t="str">
        <f t="shared" si="158"/>
        <v/>
      </c>
      <c r="D872" s="95" t="str">
        <f t="shared" si="159"/>
        <v/>
      </c>
      <c r="E872" s="95" t="str">
        <f t="shared" si="160"/>
        <v/>
      </c>
      <c r="F872" s="95" t="str">
        <f>IF(A872&lt;&gt;"",SUM($E$10:E872),"")</f>
        <v/>
      </c>
      <c r="G872" s="95" t="str">
        <f t="shared" si="161"/>
        <v/>
      </c>
      <c r="T872" s="3" t="str">
        <f t="shared" si="162"/>
        <v/>
      </c>
      <c r="U872" s="12" t="str">
        <f t="shared" si="163"/>
        <v/>
      </c>
      <c r="V872" s="95" t="str">
        <f t="shared" si="164"/>
        <v/>
      </c>
      <c r="W872" s="95" t="str">
        <f t="shared" si="165"/>
        <v/>
      </c>
      <c r="X872" s="95" t="str">
        <f t="shared" si="166"/>
        <v/>
      </c>
      <c r="Y872" s="95" t="str">
        <f>IF(T872&lt;&gt;"",SUM($X$10:X872),"")</f>
        <v/>
      </c>
      <c r="Z872" s="95" t="str">
        <f t="shared" si="167"/>
        <v/>
      </c>
    </row>
    <row r="873" spans="1:26">
      <c r="A873" s="3" t="str">
        <f t="shared" si="156"/>
        <v/>
      </c>
      <c r="B873" s="12" t="str">
        <f t="shared" si="157"/>
        <v/>
      </c>
      <c r="C873" s="95" t="str">
        <f t="shared" si="158"/>
        <v/>
      </c>
      <c r="D873" s="95" t="str">
        <f t="shared" si="159"/>
        <v/>
      </c>
      <c r="E873" s="95" t="str">
        <f t="shared" si="160"/>
        <v/>
      </c>
      <c r="F873" s="95" t="str">
        <f>IF(A873&lt;&gt;"",SUM($E$10:E873),"")</f>
        <v/>
      </c>
      <c r="G873" s="95" t="str">
        <f t="shared" si="161"/>
        <v/>
      </c>
      <c r="T873" s="3" t="str">
        <f t="shared" si="162"/>
        <v/>
      </c>
      <c r="U873" s="12" t="str">
        <f t="shared" si="163"/>
        <v/>
      </c>
      <c r="V873" s="95" t="str">
        <f t="shared" si="164"/>
        <v/>
      </c>
      <c r="W873" s="95" t="str">
        <f t="shared" si="165"/>
        <v/>
      </c>
      <c r="X873" s="95" t="str">
        <f t="shared" si="166"/>
        <v/>
      </c>
      <c r="Y873" s="95" t="str">
        <f>IF(T873&lt;&gt;"",SUM($X$10:X873),"")</f>
        <v/>
      </c>
      <c r="Z873" s="95" t="str">
        <f t="shared" si="167"/>
        <v/>
      </c>
    </row>
    <row r="874" spans="1:26">
      <c r="A874" s="3" t="str">
        <f t="shared" si="156"/>
        <v/>
      </c>
      <c r="B874" s="12" t="str">
        <f t="shared" si="157"/>
        <v/>
      </c>
      <c r="C874" s="95" t="str">
        <f t="shared" si="158"/>
        <v/>
      </c>
      <c r="D874" s="95" t="str">
        <f t="shared" si="159"/>
        <v/>
      </c>
      <c r="E874" s="95" t="str">
        <f t="shared" si="160"/>
        <v/>
      </c>
      <c r="F874" s="95" t="str">
        <f>IF(A874&lt;&gt;"",SUM($E$10:E874),"")</f>
        <v/>
      </c>
      <c r="G874" s="95" t="str">
        <f t="shared" si="161"/>
        <v/>
      </c>
      <c r="T874" s="3" t="str">
        <f t="shared" si="162"/>
        <v/>
      </c>
      <c r="U874" s="12" t="str">
        <f t="shared" si="163"/>
        <v/>
      </c>
      <c r="V874" s="95" t="str">
        <f t="shared" si="164"/>
        <v/>
      </c>
      <c r="W874" s="95" t="str">
        <f t="shared" si="165"/>
        <v/>
      </c>
      <c r="X874" s="95" t="str">
        <f t="shared" si="166"/>
        <v/>
      </c>
      <c r="Y874" s="95" t="str">
        <f>IF(T874&lt;&gt;"",SUM($X$10:X874),"")</f>
        <v/>
      </c>
      <c r="Z874" s="95" t="str">
        <f t="shared" si="167"/>
        <v/>
      </c>
    </row>
    <row r="875" spans="1:26">
      <c r="A875" s="3" t="str">
        <f t="shared" si="156"/>
        <v/>
      </c>
      <c r="B875" s="12" t="str">
        <f t="shared" si="157"/>
        <v/>
      </c>
      <c r="C875" s="95" t="str">
        <f t="shared" si="158"/>
        <v/>
      </c>
      <c r="D875" s="95" t="str">
        <f t="shared" si="159"/>
        <v/>
      </c>
      <c r="E875" s="95" t="str">
        <f t="shared" si="160"/>
        <v/>
      </c>
      <c r="F875" s="95" t="str">
        <f>IF(A875&lt;&gt;"",SUM($E$10:E875),"")</f>
        <v/>
      </c>
      <c r="G875" s="95" t="str">
        <f t="shared" si="161"/>
        <v/>
      </c>
      <c r="T875" s="3" t="str">
        <f t="shared" si="162"/>
        <v/>
      </c>
      <c r="U875" s="12" t="str">
        <f t="shared" si="163"/>
        <v/>
      </c>
      <c r="V875" s="95" t="str">
        <f t="shared" si="164"/>
        <v/>
      </c>
      <c r="W875" s="95" t="str">
        <f t="shared" si="165"/>
        <v/>
      </c>
      <c r="X875" s="95" t="str">
        <f t="shared" si="166"/>
        <v/>
      </c>
      <c r="Y875" s="95" t="str">
        <f>IF(T875&lt;&gt;"",SUM($X$10:X875),"")</f>
        <v/>
      </c>
      <c r="Z875" s="95" t="str">
        <f t="shared" si="167"/>
        <v/>
      </c>
    </row>
    <row r="876" spans="1:26">
      <c r="A876" s="3" t="str">
        <f t="shared" si="156"/>
        <v/>
      </c>
      <c r="B876" s="12" t="str">
        <f t="shared" si="157"/>
        <v/>
      </c>
      <c r="C876" s="95" t="str">
        <f t="shared" si="158"/>
        <v/>
      </c>
      <c r="D876" s="95" t="str">
        <f t="shared" si="159"/>
        <v/>
      </c>
      <c r="E876" s="95" t="str">
        <f t="shared" si="160"/>
        <v/>
      </c>
      <c r="F876" s="95" t="str">
        <f>IF(A876&lt;&gt;"",SUM($E$10:E876),"")</f>
        <v/>
      </c>
      <c r="G876" s="95" t="str">
        <f t="shared" si="161"/>
        <v/>
      </c>
      <c r="T876" s="3" t="str">
        <f t="shared" si="162"/>
        <v/>
      </c>
      <c r="U876" s="12" t="str">
        <f t="shared" si="163"/>
        <v/>
      </c>
      <c r="V876" s="95" t="str">
        <f t="shared" si="164"/>
        <v/>
      </c>
      <c r="W876" s="95" t="str">
        <f t="shared" si="165"/>
        <v/>
      </c>
      <c r="X876" s="95" t="str">
        <f t="shared" si="166"/>
        <v/>
      </c>
      <c r="Y876" s="95" t="str">
        <f>IF(T876&lt;&gt;"",SUM($X$10:X876),"")</f>
        <v/>
      </c>
      <c r="Z876" s="95" t="str">
        <f t="shared" si="167"/>
        <v/>
      </c>
    </row>
    <row r="877" spans="1:26">
      <c r="A877" s="3" t="str">
        <f t="shared" si="156"/>
        <v/>
      </c>
      <c r="B877" s="12" t="str">
        <f t="shared" si="157"/>
        <v/>
      </c>
      <c r="C877" s="95" t="str">
        <f t="shared" si="158"/>
        <v/>
      </c>
      <c r="D877" s="95" t="str">
        <f t="shared" si="159"/>
        <v/>
      </c>
      <c r="E877" s="95" t="str">
        <f t="shared" si="160"/>
        <v/>
      </c>
      <c r="F877" s="95" t="str">
        <f>IF(A877&lt;&gt;"",SUM($E$10:E877),"")</f>
        <v/>
      </c>
      <c r="G877" s="95" t="str">
        <f t="shared" si="161"/>
        <v/>
      </c>
      <c r="T877" s="3" t="str">
        <f t="shared" si="162"/>
        <v/>
      </c>
      <c r="U877" s="12" t="str">
        <f t="shared" si="163"/>
        <v/>
      </c>
      <c r="V877" s="95" t="str">
        <f t="shared" si="164"/>
        <v/>
      </c>
      <c r="W877" s="95" t="str">
        <f t="shared" si="165"/>
        <v/>
      </c>
      <c r="X877" s="95" t="str">
        <f t="shared" si="166"/>
        <v/>
      </c>
      <c r="Y877" s="95" t="str">
        <f>IF(T877&lt;&gt;"",SUM($X$10:X877),"")</f>
        <v/>
      </c>
      <c r="Z877" s="95" t="str">
        <f t="shared" si="167"/>
        <v/>
      </c>
    </row>
    <row r="878" spans="1:26">
      <c r="A878" s="3" t="str">
        <f t="shared" si="156"/>
        <v/>
      </c>
      <c r="B878" s="12" t="str">
        <f t="shared" si="157"/>
        <v/>
      </c>
      <c r="C878" s="95" t="str">
        <f t="shared" si="158"/>
        <v/>
      </c>
      <c r="D878" s="95" t="str">
        <f t="shared" si="159"/>
        <v/>
      </c>
      <c r="E878" s="95" t="str">
        <f t="shared" si="160"/>
        <v/>
      </c>
      <c r="F878" s="95" t="str">
        <f>IF(A878&lt;&gt;"",SUM($E$10:E878),"")</f>
        <v/>
      </c>
      <c r="G878" s="95" t="str">
        <f t="shared" si="161"/>
        <v/>
      </c>
      <c r="T878" s="3" t="str">
        <f t="shared" si="162"/>
        <v/>
      </c>
      <c r="U878" s="12" t="str">
        <f t="shared" si="163"/>
        <v/>
      </c>
      <c r="V878" s="95" t="str">
        <f t="shared" si="164"/>
        <v/>
      </c>
      <c r="W878" s="95" t="str">
        <f t="shared" si="165"/>
        <v/>
      </c>
      <c r="X878" s="95" t="str">
        <f t="shared" si="166"/>
        <v/>
      </c>
      <c r="Y878" s="95" t="str">
        <f>IF(T878&lt;&gt;"",SUM($X$10:X878),"")</f>
        <v/>
      </c>
      <c r="Z878" s="95" t="str">
        <f t="shared" si="167"/>
        <v/>
      </c>
    </row>
    <row r="879" spans="1:26">
      <c r="A879" s="3" t="str">
        <f t="shared" si="156"/>
        <v/>
      </c>
      <c r="B879" s="12" t="str">
        <f t="shared" si="157"/>
        <v/>
      </c>
      <c r="C879" s="95" t="str">
        <f t="shared" si="158"/>
        <v/>
      </c>
      <c r="D879" s="95" t="str">
        <f t="shared" si="159"/>
        <v/>
      </c>
      <c r="E879" s="95" t="str">
        <f t="shared" si="160"/>
        <v/>
      </c>
      <c r="F879" s="95" t="str">
        <f>IF(A879&lt;&gt;"",SUM($E$10:E879),"")</f>
        <v/>
      </c>
      <c r="G879" s="95" t="str">
        <f t="shared" si="161"/>
        <v/>
      </c>
      <c r="T879" s="3" t="str">
        <f t="shared" si="162"/>
        <v/>
      </c>
      <c r="U879" s="12" t="str">
        <f t="shared" si="163"/>
        <v/>
      </c>
      <c r="V879" s="95" t="str">
        <f t="shared" si="164"/>
        <v/>
      </c>
      <c r="W879" s="95" t="str">
        <f t="shared" si="165"/>
        <v/>
      </c>
      <c r="X879" s="95" t="str">
        <f t="shared" si="166"/>
        <v/>
      </c>
      <c r="Y879" s="95" t="str">
        <f>IF(T879&lt;&gt;"",SUM($X$10:X879),"")</f>
        <v/>
      </c>
      <c r="Z879" s="95" t="str">
        <f t="shared" si="167"/>
        <v/>
      </c>
    </row>
    <row r="880" spans="1:26">
      <c r="A880" s="3" t="str">
        <f t="shared" si="156"/>
        <v/>
      </c>
      <c r="B880" s="12" t="str">
        <f t="shared" si="157"/>
        <v/>
      </c>
      <c r="C880" s="95" t="str">
        <f t="shared" si="158"/>
        <v/>
      </c>
      <c r="D880" s="95" t="str">
        <f t="shared" si="159"/>
        <v/>
      </c>
      <c r="E880" s="95" t="str">
        <f t="shared" si="160"/>
        <v/>
      </c>
      <c r="F880" s="95" t="str">
        <f>IF(A880&lt;&gt;"",SUM($E$10:E880),"")</f>
        <v/>
      </c>
      <c r="G880" s="95" t="str">
        <f t="shared" si="161"/>
        <v/>
      </c>
      <c r="T880" s="3" t="str">
        <f t="shared" si="162"/>
        <v/>
      </c>
      <c r="U880" s="12" t="str">
        <f t="shared" si="163"/>
        <v/>
      </c>
      <c r="V880" s="95" t="str">
        <f t="shared" si="164"/>
        <v/>
      </c>
      <c r="W880" s="95" t="str">
        <f t="shared" si="165"/>
        <v/>
      </c>
      <c r="X880" s="95" t="str">
        <f t="shared" si="166"/>
        <v/>
      </c>
      <c r="Y880" s="95" t="str">
        <f>IF(T880&lt;&gt;"",SUM($X$10:X880),"")</f>
        <v/>
      </c>
      <c r="Z880" s="95" t="str">
        <f t="shared" si="167"/>
        <v/>
      </c>
    </row>
    <row r="881" spans="1:26">
      <c r="A881" s="3" t="str">
        <f t="shared" si="156"/>
        <v/>
      </c>
      <c r="B881" s="12" t="str">
        <f t="shared" si="157"/>
        <v/>
      </c>
      <c r="C881" s="95" t="str">
        <f t="shared" si="158"/>
        <v/>
      </c>
      <c r="D881" s="95" t="str">
        <f t="shared" si="159"/>
        <v/>
      </c>
      <c r="E881" s="95" t="str">
        <f t="shared" si="160"/>
        <v/>
      </c>
      <c r="F881" s="95" t="str">
        <f>IF(A881&lt;&gt;"",SUM($E$10:E881),"")</f>
        <v/>
      </c>
      <c r="G881" s="95" t="str">
        <f t="shared" si="161"/>
        <v/>
      </c>
      <c r="T881" s="3" t="str">
        <f t="shared" si="162"/>
        <v/>
      </c>
      <c r="U881" s="12" t="str">
        <f t="shared" si="163"/>
        <v/>
      </c>
      <c r="V881" s="95" t="str">
        <f t="shared" si="164"/>
        <v/>
      </c>
      <c r="W881" s="95" t="str">
        <f t="shared" si="165"/>
        <v/>
      </c>
      <c r="X881" s="95" t="str">
        <f t="shared" si="166"/>
        <v/>
      </c>
      <c r="Y881" s="95" t="str">
        <f>IF(T881&lt;&gt;"",SUM($X$10:X881),"")</f>
        <v/>
      </c>
      <c r="Z881" s="95" t="str">
        <f t="shared" si="167"/>
        <v/>
      </c>
    </row>
    <row r="882" spans="1:26">
      <c r="A882" s="3" t="str">
        <f t="shared" si="156"/>
        <v/>
      </c>
      <c r="B882" s="12" t="str">
        <f t="shared" si="157"/>
        <v/>
      </c>
      <c r="C882" s="95" t="str">
        <f t="shared" si="158"/>
        <v/>
      </c>
      <c r="D882" s="95" t="str">
        <f t="shared" si="159"/>
        <v/>
      </c>
      <c r="E882" s="95" t="str">
        <f t="shared" si="160"/>
        <v/>
      </c>
      <c r="F882" s="95" t="str">
        <f>IF(A882&lt;&gt;"",SUM($E$10:E882),"")</f>
        <v/>
      </c>
      <c r="G882" s="95" t="str">
        <f t="shared" si="161"/>
        <v/>
      </c>
      <c r="T882" s="3" t="str">
        <f t="shared" si="162"/>
        <v/>
      </c>
      <c r="U882" s="12" t="str">
        <f t="shared" si="163"/>
        <v/>
      </c>
      <c r="V882" s="95" t="str">
        <f t="shared" si="164"/>
        <v/>
      </c>
      <c r="W882" s="95" t="str">
        <f t="shared" si="165"/>
        <v/>
      </c>
      <c r="X882" s="95" t="str">
        <f t="shared" si="166"/>
        <v/>
      </c>
      <c r="Y882" s="95" t="str">
        <f>IF(T882&lt;&gt;"",SUM($X$10:X882),"")</f>
        <v/>
      </c>
      <c r="Z882" s="95" t="str">
        <f t="shared" si="167"/>
        <v/>
      </c>
    </row>
    <row r="883" spans="1:26">
      <c r="A883" s="3" t="str">
        <f t="shared" si="156"/>
        <v/>
      </c>
      <c r="B883" s="12" t="str">
        <f t="shared" si="157"/>
        <v/>
      </c>
      <c r="C883" s="95" t="str">
        <f t="shared" si="158"/>
        <v/>
      </c>
      <c r="D883" s="95" t="str">
        <f t="shared" si="159"/>
        <v/>
      </c>
      <c r="E883" s="95" t="str">
        <f t="shared" si="160"/>
        <v/>
      </c>
      <c r="F883" s="95" t="str">
        <f>IF(A883&lt;&gt;"",SUM($E$10:E883),"")</f>
        <v/>
      </c>
      <c r="G883" s="95" t="str">
        <f t="shared" si="161"/>
        <v/>
      </c>
      <c r="T883" s="3" t="str">
        <f t="shared" si="162"/>
        <v/>
      </c>
      <c r="U883" s="12" t="str">
        <f t="shared" si="163"/>
        <v/>
      </c>
      <c r="V883" s="95" t="str">
        <f t="shared" si="164"/>
        <v/>
      </c>
      <c r="W883" s="95" t="str">
        <f t="shared" si="165"/>
        <v/>
      </c>
      <c r="X883" s="95" t="str">
        <f t="shared" si="166"/>
        <v/>
      </c>
      <c r="Y883" s="95" t="str">
        <f>IF(T883&lt;&gt;"",SUM($X$10:X883),"")</f>
        <v/>
      </c>
      <c r="Z883" s="95" t="str">
        <f t="shared" si="167"/>
        <v/>
      </c>
    </row>
    <row r="884" spans="1:26">
      <c r="A884" s="3" t="str">
        <f t="shared" si="156"/>
        <v/>
      </c>
      <c r="B884" s="12" t="str">
        <f t="shared" si="157"/>
        <v/>
      </c>
      <c r="C884" s="95" t="str">
        <f t="shared" si="158"/>
        <v/>
      </c>
      <c r="D884" s="95" t="str">
        <f t="shared" si="159"/>
        <v/>
      </c>
      <c r="E884" s="95" t="str">
        <f t="shared" si="160"/>
        <v/>
      </c>
      <c r="F884" s="95" t="str">
        <f>IF(A884&lt;&gt;"",SUM($E$10:E884),"")</f>
        <v/>
      </c>
      <c r="G884" s="95" t="str">
        <f t="shared" si="161"/>
        <v/>
      </c>
      <c r="T884" s="3" t="str">
        <f t="shared" si="162"/>
        <v/>
      </c>
      <c r="U884" s="12" t="str">
        <f t="shared" si="163"/>
        <v/>
      </c>
      <c r="V884" s="95" t="str">
        <f t="shared" si="164"/>
        <v/>
      </c>
      <c r="W884" s="95" t="str">
        <f t="shared" si="165"/>
        <v/>
      </c>
      <c r="X884" s="95" t="str">
        <f t="shared" si="166"/>
        <v/>
      </c>
      <c r="Y884" s="95" t="str">
        <f>IF(T884&lt;&gt;"",SUM($X$10:X884),"")</f>
        <v/>
      </c>
      <c r="Z884" s="95" t="str">
        <f t="shared" si="167"/>
        <v/>
      </c>
    </row>
    <row r="885" spans="1:26">
      <c r="A885" s="3" t="str">
        <f t="shared" si="156"/>
        <v/>
      </c>
      <c r="B885" s="12" t="str">
        <f t="shared" si="157"/>
        <v/>
      </c>
      <c r="C885" s="95" t="str">
        <f t="shared" si="158"/>
        <v/>
      </c>
      <c r="D885" s="95" t="str">
        <f t="shared" si="159"/>
        <v/>
      </c>
      <c r="E885" s="95" t="str">
        <f t="shared" si="160"/>
        <v/>
      </c>
      <c r="F885" s="95" t="str">
        <f>IF(A885&lt;&gt;"",SUM($E$10:E885),"")</f>
        <v/>
      </c>
      <c r="G885" s="95" t="str">
        <f t="shared" si="161"/>
        <v/>
      </c>
      <c r="T885" s="3" t="str">
        <f t="shared" si="162"/>
        <v/>
      </c>
      <c r="U885" s="12" t="str">
        <f t="shared" si="163"/>
        <v/>
      </c>
      <c r="V885" s="95" t="str">
        <f t="shared" si="164"/>
        <v/>
      </c>
      <c r="W885" s="95" t="str">
        <f t="shared" si="165"/>
        <v/>
      </c>
      <c r="X885" s="95" t="str">
        <f t="shared" si="166"/>
        <v/>
      </c>
      <c r="Y885" s="95" t="str">
        <f>IF(T885&lt;&gt;"",SUM($X$10:X885),"")</f>
        <v/>
      </c>
      <c r="Z885" s="95" t="str">
        <f t="shared" si="167"/>
        <v/>
      </c>
    </row>
    <row r="886" spans="1:26">
      <c r="A886" s="3" t="str">
        <f t="shared" si="156"/>
        <v/>
      </c>
      <c r="B886" s="12" t="str">
        <f t="shared" si="157"/>
        <v/>
      </c>
      <c r="C886" s="95" t="str">
        <f t="shared" si="158"/>
        <v/>
      </c>
      <c r="D886" s="95" t="str">
        <f t="shared" si="159"/>
        <v/>
      </c>
      <c r="E886" s="95" t="str">
        <f t="shared" si="160"/>
        <v/>
      </c>
      <c r="F886" s="95" t="str">
        <f>IF(A886&lt;&gt;"",SUM($E$10:E886),"")</f>
        <v/>
      </c>
      <c r="G886" s="95" t="str">
        <f t="shared" si="161"/>
        <v/>
      </c>
      <c r="T886" s="3" t="str">
        <f t="shared" si="162"/>
        <v/>
      </c>
      <c r="U886" s="12" t="str">
        <f t="shared" si="163"/>
        <v/>
      </c>
      <c r="V886" s="95" t="str">
        <f t="shared" si="164"/>
        <v/>
      </c>
      <c r="W886" s="95" t="str">
        <f t="shared" si="165"/>
        <v/>
      </c>
      <c r="X886" s="95" t="str">
        <f t="shared" si="166"/>
        <v/>
      </c>
      <c r="Y886" s="95" t="str">
        <f>IF(T886&lt;&gt;"",SUM($X$10:X886),"")</f>
        <v/>
      </c>
      <c r="Z886" s="95" t="str">
        <f t="shared" si="167"/>
        <v/>
      </c>
    </row>
    <row r="887" spans="1:26">
      <c r="A887" s="3" t="str">
        <f t="shared" si="156"/>
        <v/>
      </c>
      <c r="B887" s="12" t="str">
        <f t="shared" si="157"/>
        <v/>
      </c>
      <c r="C887" s="95" t="str">
        <f t="shared" si="158"/>
        <v/>
      </c>
      <c r="D887" s="95" t="str">
        <f t="shared" si="159"/>
        <v/>
      </c>
      <c r="E887" s="95" t="str">
        <f t="shared" si="160"/>
        <v/>
      </c>
      <c r="F887" s="95" t="str">
        <f>IF(A887&lt;&gt;"",SUM($E$10:E887),"")</f>
        <v/>
      </c>
      <c r="G887" s="95" t="str">
        <f t="shared" si="161"/>
        <v/>
      </c>
      <c r="T887" s="3" t="str">
        <f t="shared" si="162"/>
        <v/>
      </c>
      <c r="U887" s="12" t="str">
        <f t="shared" si="163"/>
        <v/>
      </c>
      <c r="V887" s="95" t="str">
        <f t="shared" si="164"/>
        <v/>
      </c>
      <c r="W887" s="95" t="str">
        <f t="shared" si="165"/>
        <v/>
      </c>
      <c r="X887" s="95" t="str">
        <f t="shared" si="166"/>
        <v/>
      </c>
      <c r="Y887" s="95" t="str">
        <f>IF(T887&lt;&gt;"",SUM($X$10:X887),"")</f>
        <v/>
      </c>
      <c r="Z887" s="95" t="str">
        <f t="shared" si="167"/>
        <v/>
      </c>
    </row>
    <row r="888" spans="1:26">
      <c r="A888" s="3" t="str">
        <f t="shared" si="156"/>
        <v/>
      </c>
      <c r="B888" s="12" t="str">
        <f t="shared" si="157"/>
        <v/>
      </c>
      <c r="C888" s="95" t="str">
        <f t="shared" si="158"/>
        <v/>
      </c>
      <c r="D888" s="95" t="str">
        <f t="shared" si="159"/>
        <v/>
      </c>
      <c r="E888" s="95" t="str">
        <f t="shared" si="160"/>
        <v/>
      </c>
      <c r="F888" s="95" t="str">
        <f>IF(A888&lt;&gt;"",SUM($E$10:E888),"")</f>
        <v/>
      </c>
      <c r="G888" s="95" t="str">
        <f t="shared" si="161"/>
        <v/>
      </c>
      <c r="T888" s="3" t="str">
        <f t="shared" si="162"/>
        <v/>
      </c>
      <c r="U888" s="12" t="str">
        <f t="shared" si="163"/>
        <v/>
      </c>
      <c r="V888" s="95" t="str">
        <f t="shared" si="164"/>
        <v/>
      </c>
      <c r="W888" s="95" t="str">
        <f t="shared" si="165"/>
        <v/>
      </c>
      <c r="X888" s="95" t="str">
        <f t="shared" si="166"/>
        <v/>
      </c>
      <c r="Y888" s="95" t="str">
        <f>IF(T888&lt;&gt;"",SUM($X$10:X888),"")</f>
        <v/>
      </c>
      <c r="Z888" s="95" t="str">
        <f t="shared" si="167"/>
        <v/>
      </c>
    </row>
    <row r="889" spans="1:26">
      <c r="A889" s="3" t="str">
        <f t="shared" si="156"/>
        <v/>
      </c>
      <c r="B889" s="12" t="str">
        <f t="shared" si="157"/>
        <v/>
      </c>
      <c r="C889" s="95" t="str">
        <f t="shared" si="158"/>
        <v/>
      </c>
      <c r="D889" s="95" t="str">
        <f t="shared" si="159"/>
        <v/>
      </c>
      <c r="E889" s="95" t="str">
        <f t="shared" si="160"/>
        <v/>
      </c>
      <c r="F889" s="95" t="str">
        <f>IF(A889&lt;&gt;"",SUM($E$10:E889),"")</f>
        <v/>
      </c>
      <c r="G889" s="95" t="str">
        <f t="shared" si="161"/>
        <v/>
      </c>
      <c r="T889" s="3" t="str">
        <f t="shared" si="162"/>
        <v/>
      </c>
      <c r="U889" s="12" t="str">
        <f t="shared" si="163"/>
        <v/>
      </c>
      <c r="V889" s="95" t="str">
        <f t="shared" si="164"/>
        <v/>
      </c>
      <c r="W889" s="95" t="str">
        <f t="shared" si="165"/>
        <v/>
      </c>
      <c r="X889" s="95" t="str">
        <f t="shared" si="166"/>
        <v/>
      </c>
      <c r="Y889" s="95" t="str">
        <f>IF(T889&lt;&gt;"",SUM($X$10:X889),"")</f>
        <v/>
      </c>
      <c r="Z889" s="95" t="str">
        <f t="shared" si="167"/>
        <v/>
      </c>
    </row>
    <row r="890" spans="1:26">
      <c r="A890" s="3" t="str">
        <f t="shared" si="156"/>
        <v/>
      </c>
      <c r="B890" s="12" t="str">
        <f t="shared" si="157"/>
        <v/>
      </c>
      <c r="C890" s="95" t="str">
        <f t="shared" si="158"/>
        <v/>
      </c>
      <c r="D890" s="95" t="str">
        <f t="shared" si="159"/>
        <v/>
      </c>
      <c r="E890" s="95" t="str">
        <f t="shared" si="160"/>
        <v/>
      </c>
      <c r="F890" s="95" t="str">
        <f>IF(A890&lt;&gt;"",SUM($E$10:E890),"")</f>
        <v/>
      </c>
      <c r="G890" s="95" t="str">
        <f t="shared" si="161"/>
        <v/>
      </c>
      <c r="T890" s="3" t="str">
        <f t="shared" si="162"/>
        <v/>
      </c>
      <c r="U890" s="12" t="str">
        <f t="shared" si="163"/>
        <v/>
      </c>
      <c r="V890" s="95" t="str">
        <f t="shared" si="164"/>
        <v/>
      </c>
      <c r="W890" s="95" t="str">
        <f t="shared" si="165"/>
        <v/>
      </c>
      <c r="X890" s="95" t="str">
        <f t="shared" si="166"/>
        <v/>
      </c>
      <c r="Y890" s="95" t="str">
        <f>IF(T890&lt;&gt;"",SUM($X$10:X890),"")</f>
        <v/>
      </c>
      <c r="Z890" s="95" t="str">
        <f t="shared" si="167"/>
        <v/>
      </c>
    </row>
    <row r="891" spans="1:26">
      <c r="A891" s="3" t="str">
        <f t="shared" si="156"/>
        <v/>
      </c>
      <c r="B891" s="12" t="str">
        <f t="shared" si="157"/>
        <v/>
      </c>
      <c r="C891" s="95" t="str">
        <f t="shared" si="158"/>
        <v/>
      </c>
      <c r="D891" s="95" t="str">
        <f t="shared" si="159"/>
        <v/>
      </c>
      <c r="E891" s="95" t="str">
        <f t="shared" si="160"/>
        <v/>
      </c>
      <c r="F891" s="95" t="str">
        <f>IF(A891&lt;&gt;"",SUM($E$10:E891),"")</f>
        <v/>
      </c>
      <c r="G891" s="95" t="str">
        <f t="shared" si="161"/>
        <v/>
      </c>
      <c r="T891" s="3" t="str">
        <f t="shared" si="162"/>
        <v/>
      </c>
      <c r="U891" s="12" t="str">
        <f t="shared" si="163"/>
        <v/>
      </c>
      <c r="V891" s="95" t="str">
        <f t="shared" si="164"/>
        <v/>
      </c>
      <c r="W891" s="95" t="str">
        <f t="shared" si="165"/>
        <v/>
      </c>
      <c r="X891" s="95" t="str">
        <f t="shared" si="166"/>
        <v/>
      </c>
      <c r="Y891" s="95" t="str">
        <f>IF(T891&lt;&gt;"",SUM($X$10:X891),"")</f>
        <v/>
      </c>
      <c r="Z891" s="95" t="str">
        <f t="shared" si="167"/>
        <v/>
      </c>
    </row>
    <row r="892" spans="1:26">
      <c r="A892" s="3" t="str">
        <f t="shared" si="156"/>
        <v/>
      </c>
      <c r="B892" s="12" t="str">
        <f t="shared" si="157"/>
        <v/>
      </c>
      <c r="C892" s="95" t="str">
        <f t="shared" si="158"/>
        <v/>
      </c>
      <c r="D892" s="95" t="str">
        <f t="shared" si="159"/>
        <v/>
      </c>
      <c r="E892" s="95" t="str">
        <f t="shared" si="160"/>
        <v/>
      </c>
      <c r="F892" s="95" t="str">
        <f>IF(A892&lt;&gt;"",SUM($E$10:E892),"")</f>
        <v/>
      </c>
      <c r="G892" s="95" t="str">
        <f t="shared" si="161"/>
        <v/>
      </c>
      <c r="T892" s="3" t="str">
        <f t="shared" si="162"/>
        <v/>
      </c>
      <c r="U892" s="12" t="str">
        <f t="shared" si="163"/>
        <v/>
      </c>
      <c r="V892" s="95" t="str">
        <f t="shared" si="164"/>
        <v/>
      </c>
      <c r="W892" s="95" t="str">
        <f t="shared" si="165"/>
        <v/>
      </c>
      <c r="X892" s="95" t="str">
        <f t="shared" si="166"/>
        <v/>
      </c>
      <c r="Y892" s="95" t="str">
        <f>IF(T892&lt;&gt;"",SUM($X$10:X892),"")</f>
        <v/>
      </c>
      <c r="Z892" s="95" t="str">
        <f t="shared" si="167"/>
        <v/>
      </c>
    </row>
    <row r="893" spans="1:26">
      <c r="A893" s="3" t="str">
        <f t="shared" si="156"/>
        <v/>
      </c>
      <c r="B893" s="12" t="str">
        <f t="shared" si="157"/>
        <v/>
      </c>
      <c r="C893" s="95" t="str">
        <f t="shared" si="158"/>
        <v/>
      </c>
      <c r="D893" s="95" t="str">
        <f t="shared" si="159"/>
        <v/>
      </c>
      <c r="E893" s="95" t="str">
        <f t="shared" si="160"/>
        <v/>
      </c>
      <c r="F893" s="95" t="str">
        <f>IF(A893&lt;&gt;"",SUM($E$10:E893),"")</f>
        <v/>
      </c>
      <c r="G893" s="95" t="str">
        <f t="shared" si="161"/>
        <v/>
      </c>
      <c r="T893" s="3" t="str">
        <f t="shared" si="162"/>
        <v/>
      </c>
      <c r="U893" s="12" t="str">
        <f t="shared" si="163"/>
        <v/>
      </c>
      <c r="V893" s="95" t="str">
        <f t="shared" si="164"/>
        <v/>
      </c>
      <c r="W893" s="95" t="str">
        <f t="shared" si="165"/>
        <v/>
      </c>
      <c r="X893" s="95" t="str">
        <f t="shared" si="166"/>
        <v/>
      </c>
      <c r="Y893" s="95" t="str">
        <f>IF(T893&lt;&gt;"",SUM($X$10:X893),"")</f>
        <v/>
      </c>
      <c r="Z893" s="95" t="str">
        <f t="shared" si="167"/>
        <v/>
      </c>
    </row>
    <row r="894" spans="1:26">
      <c r="A894" s="3" t="str">
        <f t="shared" si="156"/>
        <v/>
      </c>
      <c r="B894" s="12" t="str">
        <f t="shared" si="157"/>
        <v/>
      </c>
      <c r="C894" s="95" t="str">
        <f t="shared" si="158"/>
        <v/>
      </c>
      <c r="D894" s="95" t="str">
        <f t="shared" si="159"/>
        <v/>
      </c>
      <c r="E894" s="95" t="str">
        <f t="shared" si="160"/>
        <v/>
      </c>
      <c r="F894" s="95" t="str">
        <f>IF(A894&lt;&gt;"",SUM($E$10:E894),"")</f>
        <v/>
      </c>
      <c r="G894" s="95" t="str">
        <f t="shared" si="161"/>
        <v/>
      </c>
      <c r="T894" s="3" t="str">
        <f t="shared" si="162"/>
        <v/>
      </c>
      <c r="U894" s="12" t="str">
        <f t="shared" si="163"/>
        <v/>
      </c>
      <c r="V894" s="95" t="str">
        <f t="shared" si="164"/>
        <v/>
      </c>
      <c r="W894" s="95" t="str">
        <f t="shared" si="165"/>
        <v/>
      </c>
      <c r="X894" s="95" t="str">
        <f t="shared" si="166"/>
        <v/>
      </c>
      <c r="Y894" s="95" t="str">
        <f>IF(T894&lt;&gt;"",SUM($X$10:X894),"")</f>
        <v/>
      </c>
      <c r="Z894" s="95" t="str">
        <f t="shared" si="167"/>
        <v/>
      </c>
    </row>
    <row r="895" spans="1:26">
      <c r="A895" s="3" t="str">
        <f t="shared" si="156"/>
        <v/>
      </c>
      <c r="B895" s="12" t="str">
        <f t="shared" si="157"/>
        <v/>
      </c>
      <c r="C895" s="95" t="str">
        <f t="shared" si="158"/>
        <v/>
      </c>
      <c r="D895" s="95" t="str">
        <f t="shared" si="159"/>
        <v/>
      </c>
      <c r="E895" s="95" t="str">
        <f t="shared" si="160"/>
        <v/>
      </c>
      <c r="F895" s="95" t="str">
        <f>IF(A895&lt;&gt;"",SUM($E$10:E895),"")</f>
        <v/>
      </c>
      <c r="G895" s="95" t="str">
        <f t="shared" si="161"/>
        <v/>
      </c>
      <c r="T895" s="3" t="str">
        <f t="shared" si="162"/>
        <v/>
      </c>
      <c r="U895" s="12" t="str">
        <f t="shared" si="163"/>
        <v/>
      </c>
      <c r="V895" s="95" t="str">
        <f t="shared" si="164"/>
        <v/>
      </c>
      <c r="W895" s="95" t="str">
        <f t="shared" si="165"/>
        <v/>
      </c>
      <c r="X895" s="95" t="str">
        <f t="shared" si="166"/>
        <v/>
      </c>
      <c r="Y895" s="95" t="str">
        <f>IF(T895&lt;&gt;"",SUM($X$10:X895),"")</f>
        <v/>
      </c>
      <c r="Z895" s="95" t="str">
        <f t="shared" si="167"/>
        <v/>
      </c>
    </row>
    <row r="896" spans="1:26">
      <c r="A896" s="3" t="str">
        <f t="shared" si="156"/>
        <v/>
      </c>
      <c r="B896" s="12" t="str">
        <f t="shared" si="157"/>
        <v/>
      </c>
      <c r="C896" s="95" t="str">
        <f t="shared" si="158"/>
        <v/>
      </c>
      <c r="D896" s="95" t="str">
        <f t="shared" si="159"/>
        <v/>
      </c>
      <c r="E896" s="95" t="str">
        <f t="shared" si="160"/>
        <v/>
      </c>
      <c r="F896" s="95" t="str">
        <f>IF(A896&lt;&gt;"",SUM($E$10:E896),"")</f>
        <v/>
      </c>
      <c r="G896" s="95" t="str">
        <f t="shared" si="161"/>
        <v/>
      </c>
      <c r="T896" s="3" t="str">
        <f t="shared" si="162"/>
        <v/>
      </c>
      <c r="U896" s="12" t="str">
        <f t="shared" si="163"/>
        <v/>
      </c>
      <c r="V896" s="95" t="str">
        <f t="shared" si="164"/>
        <v/>
      </c>
      <c r="W896" s="95" t="str">
        <f t="shared" si="165"/>
        <v/>
      </c>
      <c r="X896" s="95" t="str">
        <f t="shared" si="166"/>
        <v/>
      </c>
      <c r="Y896" s="95" t="str">
        <f>IF(T896&lt;&gt;"",SUM($X$10:X896),"")</f>
        <v/>
      </c>
      <c r="Z896" s="95" t="str">
        <f t="shared" si="167"/>
        <v/>
      </c>
    </row>
    <row r="897" spans="1:26">
      <c r="A897" s="3" t="str">
        <f t="shared" si="156"/>
        <v/>
      </c>
      <c r="B897" s="12" t="str">
        <f t="shared" si="157"/>
        <v/>
      </c>
      <c r="C897" s="95" t="str">
        <f t="shared" si="158"/>
        <v/>
      </c>
      <c r="D897" s="95" t="str">
        <f t="shared" si="159"/>
        <v/>
      </c>
      <c r="E897" s="95" t="str">
        <f t="shared" si="160"/>
        <v/>
      </c>
      <c r="F897" s="95" t="str">
        <f>IF(A897&lt;&gt;"",SUM($E$10:E897),"")</f>
        <v/>
      </c>
      <c r="G897" s="95" t="str">
        <f t="shared" si="161"/>
        <v/>
      </c>
      <c r="T897" s="3" t="str">
        <f t="shared" si="162"/>
        <v/>
      </c>
      <c r="U897" s="12" t="str">
        <f t="shared" si="163"/>
        <v/>
      </c>
      <c r="V897" s="95" t="str">
        <f t="shared" si="164"/>
        <v/>
      </c>
      <c r="W897" s="95" t="str">
        <f t="shared" si="165"/>
        <v/>
      </c>
      <c r="X897" s="95" t="str">
        <f t="shared" si="166"/>
        <v/>
      </c>
      <c r="Y897" s="95" t="str">
        <f>IF(T897&lt;&gt;"",SUM($X$10:X897),"")</f>
        <v/>
      </c>
      <c r="Z897" s="95" t="str">
        <f t="shared" si="167"/>
        <v/>
      </c>
    </row>
    <row r="898" spans="1:26">
      <c r="A898" s="3" t="str">
        <f t="shared" si="156"/>
        <v/>
      </c>
      <c r="B898" s="12" t="str">
        <f t="shared" si="157"/>
        <v/>
      </c>
      <c r="C898" s="95" t="str">
        <f t="shared" si="158"/>
        <v/>
      </c>
      <c r="D898" s="95" t="str">
        <f t="shared" si="159"/>
        <v/>
      </c>
      <c r="E898" s="95" t="str">
        <f t="shared" si="160"/>
        <v/>
      </c>
      <c r="F898" s="95" t="str">
        <f>IF(A898&lt;&gt;"",SUM($E$10:E898),"")</f>
        <v/>
      </c>
      <c r="G898" s="95" t="str">
        <f t="shared" si="161"/>
        <v/>
      </c>
      <c r="T898" s="3" t="str">
        <f t="shared" si="162"/>
        <v/>
      </c>
      <c r="U898" s="12" t="str">
        <f t="shared" si="163"/>
        <v/>
      </c>
      <c r="V898" s="95" t="str">
        <f t="shared" si="164"/>
        <v/>
      </c>
      <c r="W898" s="95" t="str">
        <f t="shared" si="165"/>
        <v/>
      </c>
      <c r="X898" s="95" t="str">
        <f t="shared" si="166"/>
        <v/>
      </c>
      <c r="Y898" s="95" t="str">
        <f>IF(T898&lt;&gt;"",SUM($X$10:X898),"")</f>
        <v/>
      </c>
      <c r="Z898" s="95" t="str">
        <f t="shared" si="167"/>
        <v/>
      </c>
    </row>
    <row r="899" spans="1:26">
      <c r="A899" s="3" t="str">
        <f t="shared" si="156"/>
        <v/>
      </c>
      <c r="B899" s="12" t="str">
        <f t="shared" si="157"/>
        <v/>
      </c>
      <c r="C899" s="95" t="str">
        <f t="shared" si="158"/>
        <v/>
      </c>
      <c r="D899" s="95" t="str">
        <f t="shared" si="159"/>
        <v/>
      </c>
      <c r="E899" s="95" t="str">
        <f t="shared" si="160"/>
        <v/>
      </c>
      <c r="F899" s="95" t="str">
        <f>IF(A899&lt;&gt;"",SUM($E$10:E899),"")</f>
        <v/>
      </c>
      <c r="G899" s="95" t="str">
        <f t="shared" si="161"/>
        <v/>
      </c>
      <c r="T899" s="3" t="str">
        <f t="shared" si="162"/>
        <v/>
      </c>
      <c r="U899" s="12" t="str">
        <f t="shared" si="163"/>
        <v/>
      </c>
      <c r="V899" s="95" t="str">
        <f t="shared" si="164"/>
        <v/>
      </c>
      <c r="W899" s="95" t="str">
        <f t="shared" si="165"/>
        <v/>
      </c>
      <c r="X899" s="95" t="str">
        <f t="shared" si="166"/>
        <v/>
      </c>
      <c r="Y899" s="95" t="str">
        <f>IF(T899&lt;&gt;"",SUM($X$10:X899),"")</f>
        <v/>
      </c>
      <c r="Z899" s="95" t="str">
        <f t="shared" si="167"/>
        <v/>
      </c>
    </row>
    <row r="900" spans="1:26">
      <c r="A900" s="3" t="str">
        <f t="shared" si="156"/>
        <v/>
      </c>
      <c r="B900" s="12" t="str">
        <f t="shared" si="157"/>
        <v/>
      </c>
      <c r="C900" s="95" t="str">
        <f t="shared" si="158"/>
        <v/>
      </c>
      <c r="D900" s="95" t="str">
        <f t="shared" si="159"/>
        <v/>
      </c>
      <c r="E900" s="95" t="str">
        <f t="shared" si="160"/>
        <v/>
      </c>
      <c r="F900" s="95" t="str">
        <f>IF(A900&lt;&gt;"",SUM($E$10:E900),"")</f>
        <v/>
      </c>
      <c r="G900" s="95" t="str">
        <f t="shared" si="161"/>
        <v/>
      </c>
      <c r="T900" s="3" t="str">
        <f t="shared" si="162"/>
        <v/>
      </c>
      <c r="U900" s="12" t="str">
        <f t="shared" si="163"/>
        <v/>
      </c>
      <c r="V900" s="95" t="str">
        <f t="shared" si="164"/>
        <v/>
      </c>
      <c r="W900" s="95" t="str">
        <f t="shared" si="165"/>
        <v/>
      </c>
      <c r="X900" s="95" t="str">
        <f t="shared" si="166"/>
        <v/>
      </c>
      <c r="Y900" s="95" t="str">
        <f>IF(T900&lt;&gt;"",SUM($X$10:X900),"")</f>
        <v/>
      </c>
      <c r="Z900" s="95" t="str">
        <f t="shared" si="167"/>
        <v/>
      </c>
    </row>
    <row r="901" spans="1:26">
      <c r="A901" s="3" t="str">
        <f t="shared" si="156"/>
        <v/>
      </c>
      <c r="B901" s="12" t="str">
        <f t="shared" si="157"/>
        <v/>
      </c>
      <c r="C901" s="95" t="str">
        <f t="shared" si="158"/>
        <v/>
      </c>
      <c r="D901" s="95" t="str">
        <f t="shared" si="159"/>
        <v/>
      </c>
      <c r="E901" s="95" t="str">
        <f t="shared" si="160"/>
        <v/>
      </c>
      <c r="F901" s="95" t="str">
        <f>IF(A901&lt;&gt;"",SUM($E$10:E901),"")</f>
        <v/>
      </c>
      <c r="G901" s="95" t="str">
        <f t="shared" si="161"/>
        <v/>
      </c>
      <c r="T901" s="3" t="str">
        <f t="shared" si="162"/>
        <v/>
      </c>
      <c r="U901" s="12" t="str">
        <f t="shared" si="163"/>
        <v/>
      </c>
      <c r="V901" s="95" t="str">
        <f t="shared" si="164"/>
        <v/>
      </c>
      <c r="W901" s="95" t="str">
        <f t="shared" si="165"/>
        <v/>
      </c>
      <c r="X901" s="95" t="str">
        <f t="shared" si="166"/>
        <v/>
      </c>
      <c r="Y901" s="95" t="str">
        <f>IF(T901&lt;&gt;"",SUM($X$10:X901),"")</f>
        <v/>
      </c>
      <c r="Z901" s="95" t="str">
        <f t="shared" si="167"/>
        <v/>
      </c>
    </row>
    <row r="902" spans="1:26">
      <c r="A902" s="3" t="str">
        <f t="shared" si="156"/>
        <v/>
      </c>
      <c r="B902" s="12" t="str">
        <f t="shared" si="157"/>
        <v/>
      </c>
      <c r="C902" s="95" t="str">
        <f t="shared" si="158"/>
        <v/>
      </c>
      <c r="D902" s="95" t="str">
        <f t="shared" si="159"/>
        <v/>
      </c>
      <c r="E902" s="95" t="str">
        <f t="shared" si="160"/>
        <v/>
      </c>
      <c r="F902" s="95" t="str">
        <f>IF(A902&lt;&gt;"",SUM($E$10:E902),"")</f>
        <v/>
      </c>
      <c r="G902" s="95" t="str">
        <f t="shared" si="161"/>
        <v/>
      </c>
      <c r="T902" s="3" t="str">
        <f t="shared" si="162"/>
        <v/>
      </c>
      <c r="U902" s="12" t="str">
        <f t="shared" si="163"/>
        <v/>
      </c>
      <c r="V902" s="95" t="str">
        <f t="shared" si="164"/>
        <v/>
      </c>
      <c r="W902" s="95" t="str">
        <f t="shared" si="165"/>
        <v/>
      </c>
      <c r="X902" s="95" t="str">
        <f t="shared" si="166"/>
        <v/>
      </c>
      <c r="Y902" s="95" t="str">
        <f>IF(T902&lt;&gt;"",SUM($X$10:X902),"")</f>
        <v/>
      </c>
      <c r="Z902" s="95" t="str">
        <f t="shared" si="167"/>
        <v/>
      </c>
    </row>
    <row r="903" spans="1:26">
      <c r="A903" s="3" t="str">
        <f t="shared" si="156"/>
        <v/>
      </c>
      <c r="B903" s="12" t="str">
        <f t="shared" si="157"/>
        <v/>
      </c>
      <c r="C903" s="95" t="str">
        <f t="shared" si="158"/>
        <v/>
      </c>
      <c r="D903" s="95" t="str">
        <f t="shared" si="159"/>
        <v/>
      </c>
      <c r="E903" s="95" t="str">
        <f t="shared" si="160"/>
        <v/>
      </c>
      <c r="F903" s="95" t="str">
        <f>IF(A903&lt;&gt;"",SUM($E$10:E903),"")</f>
        <v/>
      </c>
      <c r="G903" s="95" t="str">
        <f t="shared" si="161"/>
        <v/>
      </c>
      <c r="T903" s="3" t="str">
        <f t="shared" si="162"/>
        <v/>
      </c>
      <c r="U903" s="12" t="str">
        <f t="shared" si="163"/>
        <v/>
      </c>
      <c r="V903" s="95" t="str">
        <f t="shared" si="164"/>
        <v/>
      </c>
      <c r="W903" s="95" t="str">
        <f t="shared" si="165"/>
        <v/>
      </c>
      <c r="X903" s="95" t="str">
        <f t="shared" si="166"/>
        <v/>
      </c>
      <c r="Y903" s="95" t="str">
        <f>IF(T903&lt;&gt;"",SUM($X$10:X903),"")</f>
        <v/>
      </c>
      <c r="Z903" s="95" t="str">
        <f t="shared" si="167"/>
        <v/>
      </c>
    </row>
    <row r="904" spans="1:26">
      <c r="A904" s="3" t="str">
        <f t="shared" si="156"/>
        <v/>
      </c>
      <c r="B904" s="12" t="str">
        <f t="shared" si="157"/>
        <v/>
      </c>
      <c r="C904" s="95" t="str">
        <f t="shared" si="158"/>
        <v/>
      </c>
      <c r="D904" s="95" t="str">
        <f t="shared" si="159"/>
        <v/>
      </c>
      <c r="E904" s="95" t="str">
        <f t="shared" si="160"/>
        <v/>
      </c>
      <c r="F904" s="95" t="str">
        <f>IF(A904&lt;&gt;"",SUM($E$10:E904),"")</f>
        <v/>
      </c>
      <c r="G904" s="95" t="str">
        <f t="shared" si="161"/>
        <v/>
      </c>
      <c r="T904" s="3" t="str">
        <f t="shared" si="162"/>
        <v/>
      </c>
      <c r="U904" s="12" t="str">
        <f t="shared" si="163"/>
        <v/>
      </c>
      <c r="V904" s="95" t="str">
        <f t="shared" si="164"/>
        <v/>
      </c>
      <c r="W904" s="95" t="str">
        <f t="shared" si="165"/>
        <v/>
      </c>
      <c r="X904" s="95" t="str">
        <f t="shared" si="166"/>
        <v/>
      </c>
      <c r="Y904" s="95" t="str">
        <f>IF(T904&lt;&gt;"",SUM($X$10:X904),"")</f>
        <v/>
      </c>
      <c r="Z904" s="95" t="str">
        <f t="shared" si="167"/>
        <v/>
      </c>
    </row>
    <row r="905" spans="1:26">
      <c r="A905" s="3" t="str">
        <f t="shared" si="156"/>
        <v/>
      </c>
      <c r="B905" s="12" t="str">
        <f t="shared" si="157"/>
        <v/>
      </c>
      <c r="C905" s="95" t="str">
        <f t="shared" si="158"/>
        <v/>
      </c>
      <c r="D905" s="95" t="str">
        <f t="shared" si="159"/>
        <v/>
      </c>
      <c r="E905" s="95" t="str">
        <f t="shared" si="160"/>
        <v/>
      </c>
      <c r="F905" s="95" t="str">
        <f>IF(A905&lt;&gt;"",SUM($E$10:E905),"")</f>
        <v/>
      </c>
      <c r="G905" s="95" t="str">
        <f t="shared" si="161"/>
        <v/>
      </c>
      <c r="T905" s="3" t="str">
        <f t="shared" si="162"/>
        <v/>
      </c>
      <c r="U905" s="12" t="str">
        <f t="shared" si="163"/>
        <v/>
      </c>
      <c r="V905" s="95" t="str">
        <f t="shared" si="164"/>
        <v/>
      </c>
      <c r="W905" s="95" t="str">
        <f t="shared" si="165"/>
        <v/>
      </c>
      <c r="X905" s="95" t="str">
        <f t="shared" si="166"/>
        <v/>
      </c>
      <c r="Y905" s="95" t="str">
        <f>IF(T905&lt;&gt;"",SUM($X$10:X905),"")</f>
        <v/>
      </c>
      <c r="Z905" s="95" t="str">
        <f t="shared" si="167"/>
        <v/>
      </c>
    </row>
    <row r="906" spans="1:26">
      <c r="A906" s="3" t="str">
        <f t="shared" si="156"/>
        <v/>
      </c>
      <c r="B906" s="12" t="str">
        <f t="shared" si="157"/>
        <v/>
      </c>
      <c r="C906" s="95" t="str">
        <f t="shared" si="158"/>
        <v/>
      </c>
      <c r="D906" s="95" t="str">
        <f t="shared" si="159"/>
        <v/>
      </c>
      <c r="E906" s="95" t="str">
        <f t="shared" si="160"/>
        <v/>
      </c>
      <c r="F906" s="95" t="str">
        <f>IF(A906&lt;&gt;"",SUM($E$10:E906),"")</f>
        <v/>
      </c>
      <c r="G906" s="95" t="str">
        <f t="shared" si="161"/>
        <v/>
      </c>
      <c r="T906" s="3" t="str">
        <f t="shared" si="162"/>
        <v/>
      </c>
      <c r="U906" s="12" t="str">
        <f t="shared" si="163"/>
        <v/>
      </c>
      <c r="V906" s="95" t="str">
        <f t="shared" si="164"/>
        <v/>
      </c>
      <c r="W906" s="95" t="str">
        <f t="shared" si="165"/>
        <v/>
      </c>
      <c r="X906" s="95" t="str">
        <f t="shared" si="166"/>
        <v/>
      </c>
      <c r="Y906" s="95" t="str">
        <f>IF(T906&lt;&gt;"",SUM($X$10:X906),"")</f>
        <v/>
      </c>
      <c r="Z906" s="95" t="str">
        <f t="shared" si="167"/>
        <v/>
      </c>
    </row>
    <row r="907" spans="1:26">
      <c r="A907" s="3" t="str">
        <f t="shared" si="156"/>
        <v/>
      </c>
      <c r="B907" s="12" t="str">
        <f t="shared" si="157"/>
        <v/>
      </c>
      <c r="C907" s="95" t="str">
        <f t="shared" si="158"/>
        <v/>
      </c>
      <c r="D907" s="95" t="str">
        <f t="shared" si="159"/>
        <v/>
      </c>
      <c r="E907" s="95" t="str">
        <f t="shared" si="160"/>
        <v/>
      </c>
      <c r="F907" s="95" t="str">
        <f>IF(A907&lt;&gt;"",SUM($E$10:E907),"")</f>
        <v/>
      </c>
      <c r="G907" s="95" t="str">
        <f t="shared" si="161"/>
        <v/>
      </c>
      <c r="T907" s="3" t="str">
        <f t="shared" si="162"/>
        <v/>
      </c>
      <c r="U907" s="12" t="str">
        <f t="shared" si="163"/>
        <v/>
      </c>
      <c r="V907" s="95" t="str">
        <f t="shared" si="164"/>
        <v/>
      </c>
      <c r="W907" s="95" t="str">
        <f t="shared" si="165"/>
        <v/>
      </c>
      <c r="X907" s="95" t="str">
        <f t="shared" si="166"/>
        <v/>
      </c>
      <c r="Y907" s="95" t="str">
        <f>IF(T907&lt;&gt;"",SUM($X$10:X907),"")</f>
        <v/>
      </c>
      <c r="Z907" s="95" t="str">
        <f t="shared" si="167"/>
        <v/>
      </c>
    </row>
    <row r="908" spans="1:26">
      <c r="A908" s="3" t="str">
        <f t="shared" ref="A908:A971" si="168">IF(A907&lt;$G$4,A907+1,"")</f>
        <v/>
      </c>
      <c r="B908" s="12" t="str">
        <f t="shared" ref="B908:B971" si="169">IF(A908&lt;&gt;"",EDATE($C$7,A908*12/$G$3),"")</f>
        <v/>
      </c>
      <c r="C908" s="95" t="str">
        <f t="shared" ref="C908:C971" si="170">IF(A908&lt;&gt;"",D908+E908,"")</f>
        <v/>
      </c>
      <c r="D908" s="95" t="str">
        <f t="shared" ref="D908:D971" si="171">IF(A908&lt;&gt;"",G907*$G$5,"")</f>
        <v/>
      </c>
      <c r="E908" s="95" t="str">
        <f t="shared" ref="E908:E971" si="172">IF(A908&lt;&gt;"",$G$6,"")</f>
        <v/>
      </c>
      <c r="F908" s="95" t="str">
        <f>IF(A908&lt;&gt;"",SUM($E$10:E908),"")</f>
        <v/>
      </c>
      <c r="G908" s="95" t="str">
        <f t="shared" ref="G908:G971" si="173">IF(A908&lt;&gt;"",G907-E908,"")</f>
        <v/>
      </c>
      <c r="T908" s="3" t="str">
        <f t="shared" ref="T908:T971" si="174">IF(T907&lt;$G$4,T907+1,"")</f>
        <v/>
      </c>
      <c r="U908" s="12" t="str">
        <f t="shared" ref="U908:U971" si="175">IF(T908&lt;&gt;"",EDATE($C$7,T908*12/$G$3),"")</f>
        <v/>
      </c>
      <c r="V908" s="95" t="str">
        <f t="shared" ref="V908:V971" si="176">IF(T908&lt;&gt;"",C908,"")</f>
        <v/>
      </c>
      <c r="W908" s="95" t="str">
        <f t="shared" ref="W908:W971" si="177">IF(T908&lt;&gt;"",Z907*$Z$5,"")</f>
        <v/>
      </c>
      <c r="X908" s="95" t="str">
        <f t="shared" ref="X908:X971" si="178">IF(T908&lt;&gt;"",V908-W908,"")</f>
        <v/>
      </c>
      <c r="Y908" s="95" t="str">
        <f>IF(T908&lt;&gt;"",SUM($X$10:X908),"")</f>
        <v/>
      </c>
      <c r="Z908" s="95" t="str">
        <f t="shared" ref="Z908:Z971" si="179">IF(T908&lt;&gt;"",Z907-X908,"")</f>
        <v/>
      </c>
    </row>
    <row r="909" spans="1:26">
      <c r="A909" s="3" t="str">
        <f t="shared" si="168"/>
        <v/>
      </c>
      <c r="B909" s="12" t="str">
        <f t="shared" si="169"/>
        <v/>
      </c>
      <c r="C909" s="95" t="str">
        <f t="shared" si="170"/>
        <v/>
      </c>
      <c r="D909" s="95" t="str">
        <f t="shared" si="171"/>
        <v/>
      </c>
      <c r="E909" s="95" t="str">
        <f t="shared" si="172"/>
        <v/>
      </c>
      <c r="F909" s="95" t="str">
        <f>IF(A909&lt;&gt;"",SUM($E$10:E909),"")</f>
        <v/>
      </c>
      <c r="G909" s="95" t="str">
        <f t="shared" si="173"/>
        <v/>
      </c>
      <c r="T909" s="3" t="str">
        <f t="shared" si="174"/>
        <v/>
      </c>
      <c r="U909" s="12" t="str">
        <f t="shared" si="175"/>
        <v/>
      </c>
      <c r="V909" s="95" t="str">
        <f t="shared" si="176"/>
        <v/>
      </c>
      <c r="W909" s="95" t="str">
        <f t="shared" si="177"/>
        <v/>
      </c>
      <c r="X909" s="95" t="str">
        <f t="shared" si="178"/>
        <v/>
      </c>
      <c r="Y909" s="95" t="str">
        <f>IF(T909&lt;&gt;"",SUM($X$10:X909),"")</f>
        <v/>
      </c>
      <c r="Z909" s="95" t="str">
        <f t="shared" si="179"/>
        <v/>
      </c>
    </row>
    <row r="910" spans="1:26">
      <c r="A910" s="3" t="str">
        <f t="shared" si="168"/>
        <v/>
      </c>
      <c r="B910" s="12" t="str">
        <f t="shared" si="169"/>
        <v/>
      </c>
      <c r="C910" s="95" t="str">
        <f t="shared" si="170"/>
        <v/>
      </c>
      <c r="D910" s="95" t="str">
        <f t="shared" si="171"/>
        <v/>
      </c>
      <c r="E910" s="95" t="str">
        <f t="shared" si="172"/>
        <v/>
      </c>
      <c r="F910" s="95" t="str">
        <f>IF(A910&lt;&gt;"",SUM($E$10:E910),"")</f>
        <v/>
      </c>
      <c r="G910" s="95" t="str">
        <f t="shared" si="173"/>
        <v/>
      </c>
      <c r="T910" s="3" t="str">
        <f t="shared" si="174"/>
        <v/>
      </c>
      <c r="U910" s="12" t="str">
        <f t="shared" si="175"/>
        <v/>
      </c>
      <c r="V910" s="95" t="str">
        <f t="shared" si="176"/>
        <v/>
      </c>
      <c r="W910" s="95" t="str">
        <f t="shared" si="177"/>
        <v/>
      </c>
      <c r="X910" s="95" t="str">
        <f t="shared" si="178"/>
        <v/>
      </c>
      <c r="Y910" s="95" t="str">
        <f>IF(T910&lt;&gt;"",SUM($X$10:X910),"")</f>
        <v/>
      </c>
      <c r="Z910" s="95" t="str">
        <f t="shared" si="179"/>
        <v/>
      </c>
    </row>
    <row r="911" spans="1:26">
      <c r="A911" s="3" t="str">
        <f t="shared" si="168"/>
        <v/>
      </c>
      <c r="B911" s="12" t="str">
        <f t="shared" si="169"/>
        <v/>
      </c>
      <c r="C911" s="95" t="str">
        <f t="shared" si="170"/>
        <v/>
      </c>
      <c r="D911" s="95" t="str">
        <f t="shared" si="171"/>
        <v/>
      </c>
      <c r="E911" s="95" t="str">
        <f t="shared" si="172"/>
        <v/>
      </c>
      <c r="F911" s="95" t="str">
        <f>IF(A911&lt;&gt;"",SUM($E$10:E911),"")</f>
        <v/>
      </c>
      <c r="G911" s="95" t="str">
        <f t="shared" si="173"/>
        <v/>
      </c>
      <c r="T911" s="3" t="str">
        <f t="shared" si="174"/>
        <v/>
      </c>
      <c r="U911" s="12" t="str">
        <f t="shared" si="175"/>
        <v/>
      </c>
      <c r="V911" s="95" t="str">
        <f t="shared" si="176"/>
        <v/>
      </c>
      <c r="W911" s="95" t="str">
        <f t="shared" si="177"/>
        <v/>
      </c>
      <c r="X911" s="95" t="str">
        <f t="shared" si="178"/>
        <v/>
      </c>
      <c r="Y911" s="95" t="str">
        <f>IF(T911&lt;&gt;"",SUM($X$10:X911),"")</f>
        <v/>
      </c>
      <c r="Z911" s="95" t="str">
        <f t="shared" si="179"/>
        <v/>
      </c>
    </row>
    <row r="912" spans="1:26">
      <c r="A912" s="3" t="str">
        <f t="shared" si="168"/>
        <v/>
      </c>
      <c r="B912" s="12" t="str">
        <f t="shared" si="169"/>
        <v/>
      </c>
      <c r="C912" s="95" t="str">
        <f t="shared" si="170"/>
        <v/>
      </c>
      <c r="D912" s="95" t="str">
        <f t="shared" si="171"/>
        <v/>
      </c>
      <c r="E912" s="95" t="str">
        <f t="shared" si="172"/>
        <v/>
      </c>
      <c r="F912" s="95" t="str">
        <f>IF(A912&lt;&gt;"",SUM($E$10:E912),"")</f>
        <v/>
      </c>
      <c r="G912" s="95" t="str">
        <f t="shared" si="173"/>
        <v/>
      </c>
      <c r="T912" s="3" t="str">
        <f t="shared" si="174"/>
        <v/>
      </c>
      <c r="U912" s="12" t="str">
        <f t="shared" si="175"/>
        <v/>
      </c>
      <c r="V912" s="95" t="str">
        <f t="shared" si="176"/>
        <v/>
      </c>
      <c r="W912" s="95" t="str">
        <f t="shared" si="177"/>
        <v/>
      </c>
      <c r="X912" s="95" t="str">
        <f t="shared" si="178"/>
        <v/>
      </c>
      <c r="Y912" s="95" t="str">
        <f>IF(T912&lt;&gt;"",SUM($X$10:X912),"")</f>
        <v/>
      </c>
      <c r="Z912" s="95" t="str">
        <f t="shared" si="179"/>
        <v/>
      </c>
    </row>
    <row r="913" spans="1:26">
      <c r="A913" s="3" t="str">
        <f t="shared" si="168"/>
        <v/>
      </c>
      <c r="B913" s="12" t="str">
        <f t="shared" si="169"/>
        <v/>
      </c>
      <c r="C913" s="95" t="str">
        <f t="shared" si="170"/>
        <v/>
      </c>
      <c r="D913" s="95" t="str">
        <f t="shared" si="171"/>
        <v/>
      </c>
      <c r="E913" s="95" t="str">
        <f t="shared" si="172"/>
        <v/>
      </c>
      <c r="F913" s="95" t="str">
        <f>IF(A913&lt;&gt;"",SUM($E$10:E913),"")</f>
        <v/>
      </c>
      <c r="G913" s="95" t="str">
        <f t="shared" si="173"/>
        <v/>
      </c>
      <c r="T913" s="3" t="str">
        <f t="shared" si="174"/>
        <v/>
      </c>
      <c r="U913" s="12" t="str">
        <f t="shared" si="175"/>
        <v/>
      </c>
      <c r="V913" s="95" t="str">
        <f t="shared" si="176"/>
        <v/>
      </c>
      <c r="W913" s="95" t="str">
        <f t="shared" si="177"/>
        <v/>
      </c>
      <c r="X913" s="95" t="str">
        <f t="shared" si="178"/>
        <v/>
      </c>
      <c r="Y913" s="95" t="str">
        <f>IF(T913&lt;&gt;"",SUM($X$10:X913),"")</f>
        <v/>
      </c>
      <c r="Z913" s="95" t="str">
        <f t="shared" si="179"/>
        <v/>
      </c>
    </row>
    <row r="914" spans="1:26">
      <c r="A914" s="3" t="str">
        <f t="shared" si="168"/>
        <v/>
      </c>
      <c r="B914" s="12" t="str">
        <f t="shared" si="169"/>
        <v/>
      </c>
      <c r="C914" s="95" t="str">
        <f t="shared" si="170"/>
        <v/>
      </c>
      <c r="D914" s="95" t="str">
        <f t="shared" si="171"/>
        <v/>
      </c>
      <c r="E914" s="95" t="str">
        <f t="shared" si="172"/>
        <v/>
      </c>
      <c r="F914" s="95" t="str">
        <f>IF(A914&lt;&gt;"",SUM($E$10:E914),"")</f>
        <v/>
      </c>
      <c r="G914" s="95" t="str">
        <f t="shared" si="173"/>
        <v/>
      </c>
      <c r="T914" s="3" t="str">
        <f t="shared" si="174"/>
        <v/>
      </c>
      <c r="U914" s="12" t="str">
        <f t="shared" si="175"/>
        <v/>
      </c>
      <c r="V914" s="95" t="str">
        <f t="shared" si="176"/>
        <v/>
      </c>
      <c r="W914" s="95" t="str">
        <f t="shared" si="177"/>
        <v/>
      </c>
      <c r="X914" s="95" t="str">
        <f t="shared" si="178"/>
        <v/>
      </c>
      <c r="Y914" s="95" t="str">
        <f>IF(T914&lt;&gt;"",SUM($X$10:X914),"")</f>
        <v/>
      </c>
      <c r="Z914" s="95" t="str">
        <f t="shared" si="179"/>
        <v/>
      </c>
    </row>
    <row r="915" spans="1:26">
      <c r="A915" s="3" t="str">
        <f t="shared" si="168"/>
        <v/>
      </c>
      <c r="B915" s="12" t="str">
        <f t="shared" si="169"/>
        <v/>
      </c>
      <c r="C915" s="95" t="str">
        <f t="shared" si="170"/>
        <v/>
      </c>
      <c r="D915" s="95" t="str">
        <f t="shared" si="171"/>
        <v/>
      </c>
      <c r="E915" s="95" t="str">
        <f t="shared" si="172"/>
        <v/>
      </c>
      <c r="F915" s="95" t="str">
        <f>IF(A915&lt;&gt;"",SUM($E$10:E915),"")</f>
        <v/>
      </c>
      <c r="G915" s="95" t="str">
        <f t="shared" si="173"/>
        <v/>
      </c>
      <c r="T915" s="3" t="str">
        <f t="shared" si="174"/>
        <v/>
      </c>
      <c r="U915" s="12" t="str">
        <f t="shared" si="175"/>
        <v/>
      </c>
      <c r="V915" s="95" t="str">
        <f t="shared" si="176"/>
        <v/>
      </c>
      <c r="W915" s="95" t="str">
        <f t="shared" si="177"/>
        <v/>
      </c>
      <c r="X915" s="95" t="str">
        <f t="shared" si="178"/>
        <v/>
      </c>
      <c r="Y915" s="95" t="str">
        <f>IF(T915&lt;&gt;"",SUM($X$10:X915),"")</f>
        <v/>
      </c>
      <c r="Z915" s="95" t="str">
        <f t="shared" si="179"/>
        <v/>
      </c>
    </row>
    <row r="916" spans="1:26">
      <c r="A916" s="3" t="str">
        <f t="shared" si="168"/>
        <v/>
      </c>
      <c r="B916" s="12" t="str">
        <f t="shared" si="169"/>
        <v/>
      </c>
      <c r="C916" s="95" t="str">
        <f t="shared" si="170"/>
        <v/>
      </c>
      <c r="D916" s="95" t="str">
        <f t="shared" si="171"/>
        <v/>
      </c>
      <c r="E916" s="95" t="str">
        <f t="shared" si="172"/>
        <v/>
      </c>
      <c r="F916" s="95" t="str">
        <f>IF(A916&lt;&gt;"",SUM($E$10:E916),"")</f>
        <v/>
      </c>
      <c r="G916" s="95" t="str">
        <f t="shared" si="173"/>
        <v/>
      </c>
      <c r="T916" s="3" t="str">
        <f t="shared" si="174"/>
        <v/>
      </c>
      <c r="U916" s="12" t="str">
        <f t="shared" si="175"/>
        <v/>
      </c>
      <c r="V916" s="95" t="str">
        <f t="shared" si="176"/>
        <v/>
      </c>
      <c r="W916" s="95" t="str">
        <f t="shared" si="177"/>
        <v/>
      </c>
      <c r="X916" s="95" t="str">
        <f t="shared" si="178"/>
        <v/>
      </c>
      <c r="Y916" s="95" t="str">
        <f>IF(T916&lt;&gt;"",SUM($X$10:X916),"")</f>
        <v/>
      </c>
      <c r="Z916" s="95" t="str">
        <f t="shared" si="179"/>
        <v/>
      </c>
    </row>
    <row r="917" spans="1:26">
      <c r="A917" s="3" t="str">
        <f t="shared" si="168"/>
        <v/>
      </c>
      <c r="B917" s="12" t="str">
        <f t="shared" si="169"/>
        <v/>
      </c>
      <c r="C917" s="95" t="str">
        <f t="shared" si="170"/>
        <v/>
      </c>
      <c r="D917" s="95" t="str">
        <f t="shared" si="171"/>
        <v/>
      </c>
      <c r="E917" s="95" t="str">
        <f t="shared" si="172"/>
        <v/>
      </c>
      <c r="F917" s="95" t="str">
        <f>IF(A917&lt;&gt;"",SUM($E$10:E917),"")</f>
        <v/>
      </c>
      <c r="G917" s="95" t="str">
        <f t="shared" si="173"/>
        <v/>
      </c>
      <c r="T917" s="3" t="str">
        <f t="shared" si="174"/>
        <v/>
      </c>
      <c r="U917" s="12" t="str">
        <f t="shared" si="175"/>
        <v/>
      </c>
      <c r="V917" s="95" t="str">
        <f t="shared" si="176"/>
        <v/>
      </c>
      <c r="W917" s="95" t="str">
        <f t="shared" si="177"/>
        <v/>
      </c>
      <c r="X917" s="95" t="str">
        <f t="shared" si="178"/>
        <v/>
      </c>
      <c r="Y917" s="95" t="str">
        <f>IF(T917&lt;&gt;"",SUM($X$10:X917),"")</f>
        <v/>
      </c>
      <c r="Z917" s="95" t="str">
        <f t="shared" si="179"/>
        <v/>
      </c>
    </row>
    <row r="918" spans="1:26">
      <c r="A918" s="3" t="str">
        <f t="shared" si="168"/>
        <v/>
      </c>
      <c r="B918" s="12" t="str">
        <f t="shared" si="169"/>
        <v/>
      </c>
      <c r="C918" s="95" t="str">
        <f t="shared" si="170"/>
        <v/>
      </c>
      <c r="D918" s="95" t="str">
        <f t="shared" si="171"/>
        <v/>
      </c>
      <c r="E918" s="95" t="str">
        <f t="shared" si="172"/>
        <v/>
      </c>
      <c r="F918" s="95" t="str">
        <f>IF(A918&lt;&gt;"",SUM($E$10:E918),"")</f>
        <v/>
      </c>
      <c r="G918" s="95" t="str">
        <f t="shared" si="173"/>
        <v/>
      </c>
      <c r="T918" s="3" t="str">
        <f t="shared" si="174"/>
        <v/>
      </c>
      <c r="U918" s="12" t="str">
        <f t="shared" si="175"/>
        <v/>
      </c>
      <c r="V918" s="95" t="str">
        <f t="shared" si="176"/>
        <v/>
      </c>
      <c r="W918" s="95" t="str">
        <f t="shared" si="177"/>
        <v/>
      </c>
      <c r="X918" s="95" t="str">
        <f t="shared" si="178"/>
        <v/>
      </c>
      <c r="Y918" s="95" t="str">
        <f>IF(T918&lt;&gt;"",SUM($X$10:X918),"")</f>
        <v/>
      </c>
      <c r="Z918" s="95" t="str">
        <f t="shared" si="179"/>
        <v/>
      </c>
    </row>
    <row r="919" spans="1:26">
      <c r="A919" s="3" t="str">
        <f t="shared" si="168"/>
        <v/>
      </c>
      <c r="B919" s="12" t="str">
        <f t="shared" si="169"/>
        <v/>
      </c>
      <c r="C919" s="95" t="str">
        <f t="shared" si="170"/>
        <v/>
      </c>
      <c r="D919" s="95" t="str">
        <f t="shared" si="171"/>
        <v/>
      </c>
      <c r="E919" s="95" t="str">
        <f t="shared" si="172"/>
        <v/>
      </c>
      <c r="F919" s="95" t="str">
        <f>IF(A919&lt;&gt;"",SUM($E$10:E919),"")</f>
        <v/>
      </c>
      <c r="G919" s="95" t="str">
        <f t="shared" si="173"/>
        <v/>
      </c>
      <c r="T919" s="3" t="str">
        <f t="shared" si="174"/>
        <v/>
      </c>
      <c r="U919" s="12" t="str">
        <f t="shared" si="175"/>
        <v/>
      </c>
      <c r="V919" s="95" t="str">
        <f t="shared" si="176"/>
        <v/>
      </c>
      <c r="W919" s="95" t="str">
        <f t="shared" si="177"/>
        <v/>
      </c>
      <c r="X919" s="95" t="str">
        <f t="shared" si="178"/>
        <v/>
      </c>
      <c r="Y919" s="95" t="str">
        <f>IF(T919&lt;&gt;"",SUM($X$10:X919),"")</f>
        <v/>
      </c>
      <c r="Z919" s="95" t="str">
        <f t="shared" si="179"/>
        <v/>
      </c>
    </row>
    <row r="920" spans="1:26">
      <c r="A920" s="3" t="str">
        <f t="shared" si="168"/>
        <v/>
      </c>
      <c r="B920" s="12" t="str">
        <f t="shared" si="169"/>
        <v/>
      </c>
      <c r="C920" s="95" t="str">
        <f t="shared" si="170"/>
        <v/>
      </c>
      <c r="D920" s="95" t="str">
        <f t="shared" si="171"/>
        <v/>
      </c>
      <c r="E920" s="95" t="str">
        <f t="shared" si="172"/>
        <v/>
      </c>
      <c r="F920" s="95" t="str">
        <f>IF(A920&lt;&gt;"",SUM($E$10:E920),"")</f>
        <v/>
      </c>
      <c r="G920" s="95" t="str">
        <f t="shared" si="173"/>
        <v/>
      </c>
      <c r="T920" s="3" t="str">
        <f t="shared" si="174"/>
        <v/>
      </c>
      <c r="U920" s="12" t="str">
        <f t="shared" si="175"/>
        <v/>
      </c>
      <c r="V920" s="95" t="str">
        <f t="shared" si="176"/>
        <v/>
      </c>
      <c r="W920" s="95" t="str">
        <f t="shared" si="177"/>
        <v/>
      </c>
      <c r="X920" s="95" t="str">
        <f t="shared" si="178"/>
        <v/>
      </c>
      <c r="Y920" s="95" t="str">
        <f>IF(T920&lt;&gt;"",SUM($X$10:X920),"")</f>
        <v/>
      </c>
      <c r="Z920" s="95" t="str">
        <f t="shared" si="179"/>
        <v/>
      </c>
    </row>
    <row r="921" spans="1:26">
      <c r="A921" s="3" t="str">
        <f t="shared" si="168"/>
        <v/>
      </c>
      <c r="B921" s="12" t="str">
        <f t="shared" si="169"/>
        <v/>
      </c>
      <c r="C921" s="95" t="str">
        <f t="shared" si="170"/>
        <v/>
      </c>
      <c r="D921" s="95" t="str">
        <f t="shared" si="171"/>
        <v/>
      </c>
      <c r="E921" s="95" t="str">
        <f t="shared" si="172"/>
        <v/>
      </c>
      <c r="F921" s="95" t="str">
        <f>IF(A921&lt;&gt;"",SUM($E$10:E921),"")</f>
        <v/>
      </c>
      <c r="G921" s="95" t="str">
        <f t="shared" si="173"/>
        <v/>
      </c>
      <c r="T921" s="3" t="str">
        <f t="shared" si="174"/>
        <v/>
      </c>
      <c r="U921" s="12" t="str">
        <f t="shared" si="175"/>
        <v/>
      </c>
      <c r="V921" s="95" t="str">
        <f t="shared" si="176"/>
        <v/>
      </c>
      <c r="W921" s="95" t="str">
        <f t="shared" si="177"/>
        <v/>
      </c>
      <c r="X921" s="95" t="str">
        <f t="shared" si="178"/>
        <v/>
      </c>
      <c r="Y921" s="95" t="str">
        <f>IF(T921&lt;&gt;"",SUM($X$10:X921),"")</f>
        <v/>
      </c>
      <c r="Z921" s="95" t="str">
        <f t="shared" si="179"/>
        <v/>
      </c>
    </row>
    <row r="922" spans="1:26">
      <c r="A922" s="3" t="str">
        <f t="shared" si="168"/>
        <v/>
      </c>
      <c r="B922" s="12" t="str">
        <f t="shared" si="169"/>
        <v/>
      </c>
      <c r="C922" s="95" t="str">
        <f t="shared" si="170"/>
        <v/>
      </c>
      <c r="D922" s="95" t="str">
        <f t="shared" si="171"/>
        <v/>
      </c>
      <c r="E922" s="95" t="str">
        <f t="shared" si="172"/>
        <v/>
      </c>
      <c r="F922" s="95" t="str">
        <f>IF(A922&lt;&gt;"",SUM($E$10:E922),"")</f>
        <v/>
      </c>
      <c r="G922" s="95" t="str">
        <f t="shared" si="173"/>
        <v/>
      </c>
      <c r="T922" s="3" t="str">
        <f t="shared" si="174"/>
        <v/>
      </c>
      <c r="U922" s="12" t="str">
        <f t="shared" si="175"/>
        <v/>
      </c>
      <c r="V922" s="95" t="str">
        <f t="shared" si="176"/>
        <v/>
      </c>
      <c r="W922" s="95" t="str">
        <f t="shared" si="177"/>
        <v/>
      </c>
      <c r="X922" s="95" t="str">
        <f t="shared" si="178"/>
        <v/>
      </c>
      <c r="Y922" s="95" t="str">
        <f>IF(T922&lt;&gt;"",SUM($X$10:X922),"")</f>
        <v/>
      </c>
      <c r="Z922" s="95" t="str">
        <f t="shared" si="179"/>
        <v/>
      </c>
    </row>
    <row r="923" spans="1:26">
      <c r="A923" s="3" t="str">
        <f t="shared" si="168"/>
        <v/>
      </c>
      <c r="B923" s="12" t="str">
        <f t="shared" si="169"/>
        <v/>
      </c>
      <c r="C923" s="95" t="str">
        <f t="shared" si="170"/>
        <v/>
      </c>
      <c r="D923" s="95" t="str">
        <f t="shared" si="171"/>
        <v/>
      </c>
      <c r="E923" s="95" t="str">
        <f t="shared" si="172"/>
        <v/>
      </c>
      <c r="F923" s="95" t="str">
        <f>IF(A923&lt;&gt;"",SUM($E$10:E923),"")</f>
        <v/>
      </c>
      <c r="G923" s="95" t="str">
        <f t="shared" si="173"/>
        <v/>
      </c>
      <c r="T923" s="3" t="str">
        <f t="shared" si="174"/>
        <v/>
      </c>
      <c r="U923" s="12" t="str">
        <f t="shared" si="175"/>
        <v/>
      </c>
      <c r="V923" s="95" t="str">
        <f t="shared" si="176"/>
        <v/>
      </c>
      <c r="W923" s="95" t="str">
        <f t="shared" si="177"/>
        <v/>
      </c>
      <c r="X923" s="95" t="str">
        <f t="shared" si="178"/>
        <v/>
      </c>
      <c r="Y923" s="95" t="str">
        <f>IF(T923&lt;&gt;"",SUM($X$10:X923),"")</f>
        <v/>
      </c>
      <c r="Z923" s="95" t="str">
        <f t="shared" si="179"/>
        <v/>
      </c>
    </row>
    <row r="924" spans="1:26">
      <c r="A924" s="3" t="str">
        <f t="shared" si="168"/>
        <v/>
      </c>
      <c r="B924" s="12" t="str">
        <f t="shared" si="169"/>
        <v/>
      </c>
      <c r="C924" s="95" t="str">
        <f t="shared" si="170"/>
        <v/>
      </c>
      <c r="D924" s="95" t="str">
        <f t="shared" si="171"/>
        <v/>
      </c>
      <c r="E924" s="95" t="str">
        <f t="shared" si="172"/>
        <v/>
      </c>
      <c r="F924" s="95" t="str">
        <f>IF(A924&lt;&gt;"",SUM($E$10:E924),"")</f>
        <v/>
      </c>
      <c r="G924" s="95" t="str">
        <f t="shared" si="173"/>
        <v/>
      </c>
      <c r="T924" s="3" t="str">
        <f t="shared" si="174"/>
        <v/>
      </c>
      <c r="U924" s="12" t="str">
        <f t="shared" si="175"/>
        <v/>
      </c>
      <c r="V924" s="95" t="str">
        <f t="shared" si="176"/>
        <v/>
      </c>
      <c r="W924" s="95" t="str">
        <f t="shared" si="177"/>
        <v/>
      </c>
      <c r="X924" s="95" t="str">
        <f t="shared" si="178"/>
        <v/>
      </c>
      <c r="Y924" s="95" t="str">
        <f>IF(T924&lt;&gt;"",SUM($X$10:X924),"")</f>
        <v/>
      </c>
      <c r="Z924" s="95" t="str">
        <f t="shared" si="179"/>
        <v/>
      </c>
    </row>
    <row r="925" spans="1:26">
      <c r="A925" s="3" t="str">
        <f t="shared" si="168"/>
        <v/>
      </c>
      <c r="B925" s="12" t="str">
        <f t="shared" si="169"/>
        <v/>
      </c>
      <c r="C925" s="95" t="str">
        <f t="shared" si="170"/>
        <v/>
      </c>
      <c r="D925" s="95" t="str">
        <f t="shared" si="171"/>
        <v/>
      </c>
      <c r="E925" s="95" t="str">
        <f t="shared" si="172"/>
        <v/>
      </c>
      <c r="F925" s="95" t="str">
        <f>IF(A925&lt;&gt;"",SUM($E$10:E925),"")</f>
        <v/>
      </c>
      <c r="G925" s="95" t="str">
        <f t="shared" si="173"/>
        <v/>
      </c>
      <c r="T925" s="3" t="str">
        <f t="shared" si="174"/>
        <v/>
      </c>
      <c r="U925" s="12" t="str">
        <f t="shared" si="175"/>
        <v/>
      </c>
      <c r="V925" s="95" t="str">
        <f t="shared" si="176"/>
        <v/>
      </c>
      <c r="W925" s="95" t="str">
        <f t="shared" si="177"/>
        <v/>
      </c>
      <c r="X925" s="95" t="str">
        <f t="shared" si="178"/>
        <v/>
      </c>
      <c r="Y925" s="95" t="str">
        <f>IF(T925&lt;&gt;"",SUM($X$10:X925),"")</f>
        <v/>
      </c>
      <c r="Z925" s="95" t="str">
        <f t="shared" si="179"/>
        <v/>
      </c>
    </row>
    <row r="926" spans="1:26">
      <c r="A926" s="3" t="str">
        <f t="shared" si="168"/>
        <v/>
      </c>
      <c r="B926" s="12" t="str">
        <f t="shared" si="169"/>
        <v/>
      </c>
      <c r="C926" s="95" t="str">
        <f t="shared" si="170"/>
        <v/>
      </c>
      <c r="D926" s="95" t="str">
        <f t="shared" si="171"/>
        <v/>
      </c>
      <c r="E926" s="95" t="str">
        <f t="shared" si="172"/>
        <v/>
      </c>
      <c r="F926" s="95" t="str">
        <f>IF(A926&lt;&gt;"",SUM($E$10:E926),"")</f>
        <v/>
      </c>
      <c r="G926" s="95" t="str">
        <f t="shared" si="173"/>
        <v/>
      </c>
      <c r="T926" s="3" t="str">
        <f t="shared" si="174"/>
        <v/>
      </c>
      <c r="U926" s="12" t="str">
        <f t="shared" si="175"/>
        <v/>
      </c>
      <c r="V926" s="95" t="str">
        <f t="shared" si="176"/>
        <v/>
      </c>
      <c r="W926" s="95" t="str">
        <f t="shared" si="177"/>
        <v/>
      </c>
      <c r="X926" s="95" t="str">
        <f t="shared" si="178"/>
        <v/>
      </c>
      <c r="Y926" s="95" t="str">
        <f>IF(T926&lt;&gt;"",SUM($X$10:X926),"")</f>
        <v/>
      </c>
      <c r="Z926" s="95" t="str">
        <f t="shared" si="179"/>
        <v/>
      </c>
    </row>
    <row r="927" spans="1:26">
      <c r="A927" s="3" t="str">
        <f t="shared" si="168"/>
        <v/>
      </c>
      <c r="B927" s="12" t="str">
        <f t="shared" si="169"/>
        <v/>
      </c>
      <c r="C927" s="95" t="str">
        <f t="shared" si="170"/>
        <v/>
      </c>
      <c r="D927" s="95" t="str">
        <f t="shared" si="171"/>
        <v/>
      </c>
      <c r="E927" s="95" t="str">
        <f t="shared" si="172"/>
        <v/>
      </c>
      <c r="F927" s="95" t="str">
        <f>IF(A927&lt;&gt;"",SUM($E$10:E927),"")</f>
        <v/>
      </c>
      <c r="G927" s="95" t="str">
        <f t="shared" si="173"/>
        <v/>
      </c>
      <c r="T927" s="3" t="str">
        <f t="shared" si="174"/>
        <v/>
      </c>
      <c r="U927" s="12" t="str">
        <f t="shared" si="175"/>
        <v/>
      </c>
      <c r="V927" s="95" t="str">
        <f t="shared" si="176"/>
        <v/>
      </c>
      <c r="W927" s="95" t="str">
        <f t="shared" si="177"/>
        <v/>
      </c>
      <c r="X927" s="95" t="str">
        <f t="shared" si="178"/>
        <v/>
      </c>
      <c r="Y927" s="95" t="str">
        <f>IF(T927&lt;&gt;"",SUM($X$10:X927),"")</f>
        <v/>
      </c>
      <c r="Z927" s="95" t="str">
        <f t="shared" si="179"/>
        <v/>
      </c>
    </row>
    <row r="928" spans="1:26">
      <c r="A928" s="3" t="str">
        <f t="shared" si="168"/>
        <v/>
      </c>
      <c r="B928" s="12" t="str">
        <f t="shared" si="169"/>
        <v/>
      </c>
      <c r="C928" s="95" t="str">
        <f t="shared" si="170"/>
        <v/>
      </c>
      <c r="D928" s="95" t="str">
        <f t="shared" si="171"/>
        <v/>
      </c>
      <c r="E928" s="95" t="str">
        <f t="shared" si="172"/>
        <v/>
      </c>
      <c r="F928" s="95" t="str">
        <f>IF(A928&lt;&gt;"",SUM($E$10:E928),"")</f>
        <v/>
      </c>
      <c r="G928" s="95" t="str">
        <f t="shared" si="173"/>
        <v/>
      </c>
      <c r="T928" s="3" t="str">
        <f t="shared" si="174"/>
        <v/>
      </c>
      <c r="U928" s="12" t="str">
        <f t="shared" si="175"/>
        <v/>
      </c>
      <c r="V928" s="95" t="str">
        <f t="shared" si="176"/>
        <v/>
      </c>
      <c r="W928" s="95" t="str">
        <f t="shared" si="177"/>
        <v/>
      </c>
      <c r="X928" s="95" t="str">
        <f t="shared" si="178"/>
        <v/>
      </c>
      <c r="Y928" s="95" t="str">
        <f>IF(T928&lt;&gt;"",SUM($X$10:X928),"")</f>
        <v/>
      </c>
      <c r="Z928" s="95" t="str">
        <f t="shared" si="179"/>
        <v/>
      </c>
    </row>
    <row r="929" spans="1:26">
      <c r="A929" s="3" t="str">
        <f t="shared" si="168"/>
        <v/>
      </c>
      <c r="B929" s="12" t="str">
        <f t="shared" si="169"/>
        <v/>
      </c>
      <c r="C929" s="95" t="str">
        <f t="shared" si="170"/>
        <v/>
      </c>
      <c r="D929" s="95" t="str">
        <f t="shared" si="171"/>
        <v/>
      </c>
      <c r="E929" s="95" t="str">
        <f t="shared" si="172"/>
        <v/>
      </c>
      <c r="F929" s="95" t="str">
        <f>IF(A929&lt;&gt;"",SUM($E$10:E929),"")</f>
        <v/>
      </c>
      <c r="G929" s="95" t="str">
        <f t="shared" si="173"/>
        <v/>
      </c>
      <c r="T929" s="3" t="str">
        <f t="shared" si="174"/>
        <v/>
      </c>
      <c r="U929" s="12" t="str">
        <f t="shared" si="175"/>
        <v/>
      </c>
      <c r="V929" s="95" t="str">
        <f t="shared" si="176"/>
        <v/>
      </c>
      <c r="W929" s="95" t="str">
        <f t="shared" si="177"/>
        <v/>
      </c>
      <c r="X929" s="95" t="str">
        <f t="shared" si="178"/>
        <v/>
      </c>
      <c r="Y929" s="95" t="str">
        <f>IF(T929&lt;&gt;"",SUM($X$10:X929),"")</f>
        <v/>
      </c>
      <c r="Z929" s="95" t="str">
        <f t="shared" si="179"/>
        <v/>
      </c>
    </row>
    <row r="930" spans="1:26">
      <c r="A930" s="3" t="str">
        <f t="shared" si="168"/>
        <v/>
      </c>
      <c r="B930" s="12" t="str">
        <f t="shared" si="169"/>
        <v/>
      </c>
      <c r="C930" s="95" t="str">
        <f t="shared" si="170"/>
        <v/>
      </c>
      <c r="D930" s="95" t="str">
        <f t="shared" si="171"/>
        <v/>
      </c>
      <c r="E930" s="95" t="str">
        <f t="shared" si="172"/>
        <v/>
      </c>
      <c r="F930" s="95" t="str">
        <f>IF(A930&lt;&gt;"",SUM($E$10:E930),"")</f>
        <v/>
      </c>
      <c r="G930" s="95" t="str">
        <f t="shared" si="173"/>
        <v/>
      </c>
      <c r="T930" s="3" t="str">
        <f t="shared" si="174"/>
        <v/>
      </c>
      <c r="U930" s="12" t="str">
        <f t="shared" si="175"/>
        <v/>
      </c>
      <c r="V930" s="95" t="str">
        <f t="shared" si="176"/>
        <v/>
      </c>
      <c r="W930" s="95" t="str">
        <f t="shared" si="177"/>
        <v/>
      </c>
      <c r="X930" s="95" t="str">
        <f t="shared" si="178"/>
        <v/>
      </c>
      <c r="Y930" s="95" t="str">
        <f>IF(T930&lt;&gt;"",SUM($X$10:X930),"")</f>
        <v/>
      </c>
      <c r="Z930" s="95" t="str">
        <f t="shared" si="179"/>
        <v/>
      </c>
    </row>
    <row r="931" spans="1:26">
      <c r="A931" s="3" t="str">
        <f t="shared" si="168"/>
        <v/>
      </c>
      <c r="B931" s="12" t="str">
        <f t="shared" si="169"/>
        <v/>
      </c>
      <c r="C931" s="95" t="str">
        <f t="shared" si="170"/>
        <v/>
      </c>
      <c r="D931" s="95" t="str">
        <f t="shared" si="171"/>
        <v/>
      </c>
      <c r="E931" s="95" t="str">
        <f t="shared" si="172"/>
        <v/>
      </c>
      <c r="F931" s="95" t="str">
        <f>IF(A931&lt;&gt;"",SUM($E$10:E931),"")</f>
        <v/>
      </c>
      <c r="G931" s="95" t="str">
        <f t="shared" si="173"/>
        <v/>
      </c>
      <c r="T931" s="3" t="str">
        <f t="shared" si="174"/>
        <v/>
      </c>
      <c r="U931" s="12" t="str">
        <f t="shared" si="175"/>
        <v/>
      </c>
      <c r="V931" s="95" t="str">
        <f t="shared" si="176"/>
        <v/>
      </c>
      <c r="W931" s="95" t="str">
        <f t="shared" si="177"/>
        <v/>
      </c>
      <c r="X931" s="95" t="str">
        <f t="shared" si="178"/>
        <v/>
      </c>
      <c r="Y931" s="95" t="str">
        <f>IF(T931&lt;&gt;"",SUM($X$10:X931),"")</f>
        <v/>
      </c>
      <c r="Z931" s="95" t="str">
        <f t="shared" si="179"/>
        <v/>
      </c>
    </row>
    <row r="932" spans="1:26">
      <c r="A932" s="3" t="str">
        <f t="shared" si="168"/>
        <v/>
      </c>
      <c r="B932" s="12" t="str">
        <f t="shared" si="169"/>
        <v/>
      </c>
      <c r="C932" s="95" t="str">
        <f t="shared" si="170"/>
        <v/>
      </c>
      <c r="D932" s="95" t="str">
        <f t="shared" si="171"/>
        <v/>
      </c>
      <c r="E932" s="95" t="str">
        <f t="shared" si="172"/>
        <v/>
      </c>
      <c r="F932" s="95" t="str">
        <f>IF(A932&lt;&gt;"",SUM($E$10:E932),"")</f>
        <v/>
      </c>
      <c r="G932" s="95" t="str">
        <f t="shared" si="173"/>
        <v/>
      </c>
      <c r="T932" s="3" t="str">
        <f t="shared" si="174"/>
        <v/>
      </c>
      <c r="U932" s="12" t="str">
        <f t="shared" si="175"/>
        <v/>
      </c>
      <c r="V932" s="95" t="str">
        <f t="shared" si="176"/>
        <v/>
      </c>
      <c r="W932" s="95" t="str">
        <f t="shared" si="177"/>
        <v/>
      </c>
      <c r="X932" s="95" t="str">
        <f t="shared" si="178"/>
        <v/>
      </c>
      <c r="Y932" s="95" t="str">
        <f>IF(T932&lt;&gt;"",SUM($X$10:X932),"")</f>
        <v/>
      </c>
      <c r="Z932" s="95" t="str">
        <f t="shared" si="179"/>
        <v/>
      </c>
    </row>
    <row r="933" spans="1:26">
      <c r="A933" s="3" t="str">
        <f t="shared" si="168"/>
        <v/>
      </c>
      <c r="B933" s="12" t="str">
        <f t="shared" si="169"/>
        <v/>
      </c>
      <c r="C933" s="95" t="str">
        <f t="shared" si="170"/>
        <v/>
      </c>
      <c r="D933" s="95" t="str">
        <f t="shared" si="171"/>
        <v/>
      </c>
      <c r="E933" s="95" t="str">
        <f t="shared" si="172"/>
        <v/>
      </c>
      <c r="F933" s="95" t="str">
        <f>IF(A933&lt;&gt;"",SUM($E$10:E933),"")</f>
        <v/>
      </c>
      <c r="G933" s="95" t="str">
        <f t="shared" si="173"/>
        <v/>
      </c>
      <c r="T933" s="3" t="str">
        <f t="shared" si="174"/>
        <v/>
      </c>
      <c r="U933" s="12" t="str">
        <f t="shared" si="175"/>
        <v/>
      </c>
      <c r="V933" s="95" t="str">
        <f t="shared" si="176"/>
        <v/>
      </c>
      <c r="W933" s="95" t="str">
        <f t="shared" si="177"/>
        <v/>
      </c>
      <c r="X933" s="95" t="str">
        <f t="shared" si="178"/>
        <v/>
      </c>
      <c r="Y933" s="95" t="str">
        <f>IF(T933&lt;&gt;"",SUM($X$10:X933),"")</f>
        <v/>
      </c>
      <c r="Z933" s="95" t="str">
        <f t="shared" si="179"/>
        <v/>
      </c>
    </row>
    <row r="934" spans="1:26">
      <c r="A934" s="3" t="str">
        <f t="shared" si="168"/>
        <v/>
      </c>
      <c r="B934" s="12" t="str">
        <f t="shared" si="169"/>
        <v/>
      </c>
      <c r="C934" s="95" t="str">
        <f t="shared" si="170"/>
        <v/>
      </c>
      <c r="D934" s="95" t="str">
        <f t="shared" si="171"/>
        <v/>
      </c>
      <c r="E934" s="95" t="str">
        <f t="shared" si="172"/>
        <v/>
      </c>
      <c r="F934" s="95" t="str">
        <f>IF(A934&lt;&gt;"",SUM($E$10:E934),"")</f>
        <v/>
      </c>
      <c r="G934" s="95" t="str">
        <f t="shared" si="173"/>
        <v/>
      </c>
      <c r="T934" s="3" t="str">
        <f t="shared" si="174"/>
        <v/>
      </c>
      <c r="U934" s="12" t="str">
        <f t="shared" si="175"/>
        <v/>
      </c>
      <c r="V934" s="95" t="str">
        <f t="shared" si="176"/>
        <v/>
      </c>
      <c r="W934" s="95" t="str">
        <f t="shared" si="177"/>
        <v/>
      </c>
      <c r="X934" s="95" t="str">
        <f t="shared" si="178"/>
        <v/>
      </c>
      <c r="Y934" s="95" t="str">
        <f>IF(T934&lt;&gt;"",SUM($X$10:X934),"")</f>
        <v/>
      </c>
      <c r="Z934" s="95" t="str">
        <f t="shared" si="179"/>
        <v/>
      </c>
    </row>
    <row r="935" spans="1:26">
      <c r="A935" s="3" t="str">
        <f t="shared" si="168"/>
        <v/>
      </c>
      <c r="B935" s="12" t="str">
        <f t="shared" si="169"/>
        <v/>
      </c>
      <c r="C935" s="95" t="str">
        <f t="shared" si="170"/>
        <v/>
      </c>
      <c r="D935" s="95" t="str">
        <f t="shared" si="171"/>
        <v/>
      </c>
      <c r="E935" s="95" t="str">
        <f t="shared" si="172"/>
        <v/>
      </c>
      <c r="F935" s="95" t="str">
        <f>IF(A935&lt;&gt;"",SUM($E$10:E935),"")</f>
        <v/>
      </c>
      <c r="G935" s="95" t="str">
        <f t="shared" si="173"/>
        <v/>
      </c>
      <c r="T935" s="3" t="str">
        <f t="shared" si="174"/>
        <v/>
      </c>
      <c r="U935" s="12" t="str">
        <f t="shared" si="175"/>
        <v/>
      </c>
      <c r="V935" s="95" t="str">
        <f t="shared" si="176"/>
        <v/>
      </c>
      <c r="W935" s="95" t="str">
        <f t="shared" si="177"/>
        <v/>
      </c>
      <c r="X935" s="95" t="str">
        <f t="shared" si="178"/>
        <v/>
      </c>
      <c r="Y935" s="95" t="str">
        <f>IF(T935&lt;&gt;"",SUM($X$10:X935),"")</f>
        <v/>
      </c>
      <c r="Z935" s="95" t="str">
        <f t="shared" si="179"/>
        <v/>
      </c>
    </row>
    <row r="936" spans="1:26">
      <c r="A936" s="3" t="str">
        <f t="shared" si="168"/>
        <v/>
      </c>
      <c r="B936" s="12" t="str">
        <f t="shared" si="169"/>
        <v/>
      </c>
      <c r="C936" s="95" t="str">
        <f t="shared" si="170"/>
        <v/>
      </c>
      <c r="D936" s="95" t="str">
        <f t="shared" si="171"/>
        <v/>
      </c>
      <c r="E936" s="95" t="str">
        <f t="shared" si="172"/>
        <v/>
      </c>
      <c r="F936" s="95" t="str">
        <f>IF(A936&lt;&gt;"",SUM($E$10:E936),"")</f>
        <v/>
      </c>
      <c r="G936" s="95" t="str">
        <f t="shared" si="173"/>
        <v/>
      </c>
      <c r="T936" s="3" t="str">
        <f t="shared" si="174"/>
        <v/>
      </c>
      <c r="U936" s="12" t="str">
        <f t="shared" si="175"/>
        <v/>
      </c>
      <c r="V936" s="95" t="str">
        <f t="shared" si="176"/>
        <v/>
      </c>
      <c r="W936" s="95" t="str">
        <f t="shared" si="177"/>
        <v/>
      </c>
      <c r="X936" s="95" t="str">
        <f t="shared" si="178"/>
        <v/>
      </c>
      <c r="Y936" s="95" t="str">
        <f>IF(T936&lt;&gt;"",SUM($X$10:X936),"")</f>
        <v/>
      </c>
      <c r="Z936" s="95" t="str">
        <f t="shared" si="179"/>
        <v/>
      </c>
    </row>
    <row r="937" spans="1:26">
      <c r="A937" s="3" t="str">
        <f t="shared" si="168"/>
        <v/>
      </c>
      <c r="B937" s="12" t="str">
        <f t="shared" si="169"/>
        <v/>
      </c>
      <c r="C937" s="95" t="str">
        <f t="shared" si="170"/>
        <v/>
      </c>
      <c r="D937" s="95" t="str">
        <f t="shared" si="171"/>
        <v/>
      </c>
      <c r="E937" s="95" t="str">
        <f t="shared" si="172"/>
        <v/>
      </c>
      <c r="F937" s="95" t="str">
        <f>IF(A937&lt;&gt;"",SUM($E$10:E937),"")</f>
        <v/>
      </c>
      <c r="G937" s="95" t="str">
        <f t="shared" si="173"/>
        <v/>
      </c>
      <c r="T937" s="3" t="str">
        <f t="shared" si="174"/>
        <v/>
      </c>
      <c r="U937" s="12" t="str">
        <f t="shared" si="175"/>
        <v/>
      </c>
      <c r="V937" s="95" t="str">
        <f t="shared" si="176"/>
        <v/>
      </c>
      <c r="W937" s="95" t="str">
        <f t="shared" si="177"/>
        <v/>
      </c>
      <c r="X937" s="95" t="str">
        <f t="shared" si="178"/>
        <v/>
      </c>
      <c r="Y937" s="95" t="str">
        <f>IF(T937&lt;&gt;"",SUM($X$10:X937),"")</f>
        <v/>
      </c>
      <c r="Z937" s="95" t="str">
        <f t="shared" si="179"/>
        <v/>
      </c>
    </row>
    <row r="938" spans="1:26">
      <c r="A938" s="3" t="str">
        <f t="shared" si="168"/>
        <v/>
      </c>
      <c r="B938" s="12" t="str">
        <f t="shared" si="169"/>
        <v/>
      </c>
      <c r="C938" s="95" t="str">
        <f t="shared" si="170"/>
        <v/>
      </c>
      <c r="D938" s="95" t="str">
        <f t="shared" si="171"/>
        <v/>
      </c>
      <c r="E938" s="95" t="str">
        <f t="shared" si="172"/>
        <v/>
      </c>
      <c r="F938" s="95" t="str">
        <f>IF(A938&lt;&gt;"",SUM($E$10:E938),"")</f>
        <v/>
      </c>
      <c r="G938" s="95" t="str">
        <f t="shared" si="173"/>
        <v/>
      </c>
      <c r="T938" s="3" t="str">
        <f t="shared" si="174"/>
        <v/>
      </c>
      <c r="U938" s="12" t="str">
        <f t="shared" si="175"/>
        <v/>
      </c>
      <c r="V938" s="95" t="str">
        <f t="shared" si="176"/>
        <v/>
      </c>
      <c r="W938" s="95" t="str">
        <f t="shared" si="177"/>
        <v/>
      </c>
      <c r="X938" s="95" t="str">
        <f t="shared" si="178"/>
        <v/>
      </c>
      <c r="Y938" s="95" t="str">
        <f>IF(T938&lt;&gt;"",SUM($X$10:X938),"")</f>
        <v/>
      </c>
      <c r="Z938" s="95" t="str">
        <f t="shared" si="179"/>
        <v/>
      </c>
    </row>
    <row r="939" spans="1:26">
      <c r="A939" s="3" t="str">
        <f t="shared" si="168"/>
        <v/>
      </c>
      <c r="B939" s="12" t="str">
        <f t="shared" si="169"/>
        <v/>
      </c>
      <c r="C939" s="95" t="str">
        <f t="shared" si="170"/>
        <v/>
      </c>
      <c r="D939" s="95" t="str">
        <f t="shared" si="171"/>
        <v/>
      </c>
      <c r="E939" s="95" t="str">
        <f t="shared" si="172"/>
        <v/>
      </c>
      <c r="F939" s="95" t="str">
        <f>IF(A939&lt;&gt;"",SUM($E$10:E939),"")</f>
        <v/>
      </c>
      <c r="G939" s="95" t="str">
        <f t="shared" si="173"/>
        <v/>
      </c>
      <c r="T939" s="3" t="str">
        <f t="shared" si="174"/>
        <v/>
      </c>
      <c r="U939" s="12" t="str">
        <f t="shared" si="175"/>
        <v/>
      </c>
      <c r="V939" s="95" t="str">
        <f t="shared" si="176"/>
        <v/>
      </c>
      <c r="W939" s="95" t="str">
        <f t="shared" si="177"/>
        <v/>
      </c>
      <c r="X939" s="95" t="str">
        <f t="shared" si="178"/>
        <v/>
      </c>
      <c r="Y939" s="95" t="str">
        <f>IF(T939&lt;&gt;"",SUM($X$10:X939),"")</f>
        <v/>
      </c>
      <c r="Z939" s="95" t="str">
        <f t="shared" si="179"/>
        <v/>
      </c>
    </row>
    <row r="940" spans="1:26">
      <c r="A940" s="3" t="str">
        <f t="shared" si="168"/>
        <v/>
      </c>
      <c r="B940" s="12" t="str">
        <f t="shared" si="169"/>
        <v/>
      </c>
      <c r="C940" s="95" t="str">
        <f t="shared" si="170"/>
        <v/>
      </c>
      <c r="D940" s="95" t="str">
        <f t="shared" si="171"/>
        <v/>
      </c>
      <c r="E940" s="95" t="str">
        <f t="shared" si="172"/>
        <v/>
      </c>
      <c r="F940" s="95" t="str">
        <f>IF(A940&lt;&gt;"",SUM($E$10:E940),"")</f>
        <v/>
      </c>
      <c r="G940" s="95" t="str">
        <f t="shared" si="173"/>
        <v/>
      </c>
      <c r="T940" s="3" t="str">
        <f t="shared" si="174"/>
        <v/>
      </c>
      <c r="U940" s="12" t="str">
        <f t="shared" si="175"/>
        <v/>
      </c>
      <c r="V940" s="95" t="str">
        <f t="shared" si="176"/>
        <v/>
      </c>
      <c r="W940" s="95" t="str">
        <f t="shared" si="177"/>
        <v/>
      </c>
      <c r="X940" s="95" t="str">
        <f t="shared" si="178"/>
        <v/>
      </c>
      <c r="Y940" s="95" t="str">
        <f>IF(T940&lt;&gt;"",SUM($X$10:X940),"")</f>
        <v/>
      </c>
      <c r="Z940" s="95" t="str">
        <f t="shared" si="179"/>
        <v/>
      </c>
    </row>
    <row r="941" spans="1:26">
      <c r="A941" s="3" t="str">
        <f t="shared" si="168"/>
        <v/>
      </c>
      <c r="B941" s="12" t="str">
        <f t="shared" si="169"/>
        <v/>
      </c>
      <c r="C941" s="95" t="str">
        <f t="shared" si="170"/>
        <v/>
      </c>
      <c r="D941" s="95" t="str">
        <f t="shared" si="171"/>
        <v/>
      </c>
      <c r="E941" s="95" t="str">
        <f t="shared" si="172"/>
        <v/>
      </c>
      <c r="F941" s="95" t="str">
        <f>IF(A941&lt;&gt;"",SUM($E$10:E941),"")</f>
        <v/>
      </c>
      <c r="G941" s="95" t="str">
        <f t="shared" si="173"/>
        <v/>
      </c>
      <c r="T941" s="3" t="str">
        <f t="shared" si="174"/>
        <v/>
      </c>
      <c r="U941" s="12" t="str">
        <f t="shared" si="175"/>
        <v/>
      </c>
      <c r="V941" s="95" t="str">
        <f t="shared" si="176"/>
        <v/>
      </c>
      <c r="W941" s="95" t="str">
        <f t="shared" si="177"/>
        <v/>
      </c>
      <c r="X941" s="95" t="str">
        <f t="shared" si="178"/>
        <v/>
      </c>
      <c r="Y941" s="95" t="str">
        <f>IF(T941&lt;&gt;"",SUM($X$10:X941),"")</f>
        <v/>
      </c>
      <c r="Z941" s="95" t="str">
        <f t="shared" si="179"/>
        <v/>
      </c>
    </row>
    <row r="942" spans="1:26">
      <c r="A942" s="3" t="str">
        <f t="shared" si="168"/>
        <v/>
      </c>
      <c r="B942" s="12" t="str">
        <f t="shared" si="169"/>
        <v/>
      </c>
      <c r="C942" s="95" t="str">
        <f t="shared" si="170"/>
        <v/>
      </c>
      <c r="D942" s="95" t="str">
        <f t="shared" si="171"/>
        <v/>
      </c>
      <c r="E942" s="95" t="str">
        <f t="shared" si="172"/>
        <v/>
      </c>
      <c r="F942" s="95" t="str">
        <f>IF(A942&lt;&gt;"",SUM($E$10:E942),"")</f>
        <v/>
      </c>
      <c r="G942" s="95" t="str">
        <f t="shared" si="173"/>
        <v/>
      </c>
      <c r="T942" s="3" t="str">
        <f t="shared" si="174"/>
        <v/>
      </c>
      <c r="U942" s="12" t="str">
        <f t="shared" si="175"/>
        <v/>
      </c>
      <c r="V942" s="95" t="str">
        <f t="shared" si="176"/>
        <v/>
      </c>
      <c r="W942" s="95" t="str">
        <f t="shared" si="177"/>
        <v/>
      </c>
      <c r="X942" s="95" t="str">
        <f t="shared" si="178"/>
        <v/>
      </c>
      <c r="Y942" s="95" t="str">
        <f>IF(T942&lt;&gt;"",SUM($X$10:X942),"")</f>
        <v/>
      </c>
      <c r="Z942" s="95" t="str">
        <f t="shared" si="179"/>
        <v/>
      </c>
    </row>
    <row r="943" spans="1:26">
      <c r="A943" s="3" t="str">
        <f t="shared" si="168"/>
        <v/>
      </c>
      <c r="B943" s="12" t="str">
        <f t="shared" si="169"/>
        <v/>
      </c>
      <c r="C943" s="95" t="str">
        <f t="shared" si="170"/>
        <v/>
      </c>
      <c r="D943" s="95" t="str">
        <f t="shared" si="171"/>
        <v/>
      </c>
      <c r="E943" s="95" t="str">
        <f t="shared" si="172"/>
        <v/>
      </c>
      <c r="F943" s="95" t="str">
        <f>IF(A943&lt;&gt;"",SUM($E$10:E943),"")</f>
        <v/>
      </c>
      <c r="G943" s="95" t="str">
        <f t="shared" si="173"/>
        <v/>
      </c>
      <c r="T943" s="3" t="str">
        <f t="shared" si="174"/>
        <v/>
      </c>
      <c r="U943" s="12" t="str">
        <f t="shared" si="175"/>
        <v/>
      </c>
      <c r="V943" s="95" t="str">
        <f t="shared" si="176"/>
        <v/>
      </c>
      <c r="W943" s="95" t="str">
        <f t="shared" si="177"/>
        <v/>
      </c>
      <c r="X943" s="95" t="str">
        <f t="shared" si="178"/>
        <v/>
      </c>
      <c r="Y943" s="95" t="str">
        <f>IF(T943&lt;&gt;"",SUM($X$10:X943),"")</f>
        <v/>
      </c>
      <c r="Z943" s="95" t="str">
        <f t="shared" si="179"/>
        <v/>
      </c>
    </row>
    <row r="944" spans="1:26">
      <c r="A944" s="3" t="str">
        <f t="shared" si="168"/>
        <v/>
      </c>
      <c r="B944" s="12" t="str">
        <f t="shared" si="169"/>
        <v/>
      </c>
      <c r="C944" s="95" t="str">
        <f t="shared" si="170"/>
        <v/>
      </c>
      <c r="D944" s="95" t="str">
        <f t="shared" si="171"/>
        <v/>
      </c>
      <c r="E944" s="95" t="str">
        <f t="shared" si="172"/>
        <v/>
      </c>
      <c r="F944" s="95" t="str">
        <f>IF(A944&lt;&gt;"",SUM($E$10:E944),"")</f>
        <v/>
      </c>
      <c r="G944" s="95" t="str">
        <f t="shared" si="173"/>
        <v/>
      </c>
      <c r="T944" s="3" t="str">
        <f t="shared" si="174"/>
        <v/>
      </c>
      <c r="U944" s="12" t="str">
        <f t="shared" si="175"/>
        <v/>
      </c>
      <c r="V944" s="95" t="str">
        <f t="shared" si="176"/>
        <v/>
      </c>
      <c r="W944" s="95" t="str">
        <f t="shared" si="177"/>
        <v/>
      </c>
      <c r="X944" s="95" t="str">
        <f t="shared" si="178"/>
        <v/>
      </c>
      <c r="Y944" s="95" t="str">
        <f>IF(T944&lt;&gt;"",SUM($X$10:X944),"")</f>
        <v/>
      </c>
      <c r="Z944" s="95" t="str">
        <f t="shared" si="179"/>
        <v/>
      </c>
    </row>
    <row r="945" spans="1:26">
      <c r="A945" s="3" t="str">
        <f t="shared" si="168"/>
        <v/>
      </c>
      <c r="B945" s="12" t="str">
        <f t="shared" si="169"/>
        <v/>
      </c>
      <c r="C945" s="95" t="str">
        <f t="shared" si="170"/>
        <v/>
      </c>
      <c r="D945" s="95" t="str">
        <f t="shared" si="171"/>
        <v/>
      </c>
      <c r="E945" s="95" t="str">
        <f t="shared" si="172"/>
        <v/>
      </c>
      <c r="F945" s="95" t="str">
        <f>IF(A945&lt;&gt;"",SUM($E$10:E945),"")</f>
        <v/>
      </c>
      <c r="G945" s="95" t="str">
        <f t="shared" si="173"/>
        <v/>
      </c>
      <c r="T945" s="3" t="str">
        <f t="shared" si="174"/>
        <v/>
      </c>
      <c r="U945" s="12" t="str">
        <f t="shared" si="175"/>
        <v/>
      </c>
      <c r="V945" s="95" t="str">
        <f t="shared" si="176"/>
        <v/>
      </c>
      <c r="W945" s="95" t="str">
        <f t="shared" si="177"/>
        <v/>
      </c>
      <c r="X945" s="95" t="str">
        <f t="shared" si="178"/>
        <v/>
      </c>
      <c r="Y945" s="95" t="str">
        <f>IF(T945&lt;&gt;"",SUM($X$10:X945),"")</f>
        <v/>
      </c>
      <c r="Z945" s="95" t="str">
        <f t="shared" si="179"/>
        <v/>
      </c>
    </row>
    <row r="946" spans="1:26">
      <c r="A946" s="3" t="str">
        <f t="shared" si="168"/>
        <v/>
      </c>
      <c r="B946" s="12" t="str">
        <f t="shared" si="169"/>
        <v/>
      </c>
      <c r="C946" s="95" t="str">
        <f t="shared" si="170"/>
        <v/>
      </c>
      <c r="D946" s="95" t="str">
        <f t="shared" si="171"/>
        <v/>
      </c>
      <c r="E946" s="95" t="str">
        <f t="shared" si="172"/>
        <v/>
      </c>
      <c r="F946" s="95" t="str">
        <f>IF(A946&lt;&gt;"",SUM($E$10:E946),"")</f>
        <v/>
      </c>
      <c r="G946" s="95" t="str">
        <f t="shared" si="173"/>
        <v/>
      </c>
      <c r="T946" s="3" t="str">
        <f t="shared" si="174"/>
        <v/>
      </c>
      <c r="U946" s="12" t="str">
        <f t="shared" si="175"/>
        <v/>
      </c>
      <c r="V946" s="95" t="str">
        <f t="shared" si="176"/>
        <v/>
      </c>
      <c r="W946" s="95" t="str">
        <f t="shared" si="177"/>
        <v/>
      </c>
      <c r="X946" s="95" t="str">
        <f t="shared" si="178"/>
        <v/>
      </c>
      <c r="Y946" s="95" t="str">
        <f>IF(T946&lt;&gt;"",SUM($X$10:X946),"")</f>
        <v/>
      </c>
      <c r="Z946" s="95" t="str">
        <f t="shared" si="179"/>
        <v/>
      </c>
    </row>
    <row r="947" spans="1:26">
      <c r="A947" s="3" t="str">
        <f t="shared" si="168"/>
        <v/>
      </c>
      <c r="B947" s="12" t="str">
        <f t="shared" si="169"/>
        <v/>
      </c>
      <c r="C947" s="95" t="str">
        <f t="shared" si="170"/>
        <v/>
      </c>
      <c r="D947" s="95" t="str">
        <f t="shared" si="171"/>
        <v/>
      </c>
      <c r="E947" s="95" t="str">
        <f t="shared" si="172"/>
        <v/>
      </c>
      <c r="F947" s="95" t="str">
        <f>IF(A947&lt;&gt;"",SUM($E$10:E947),"")</f>
        <v/>
      </c>
      <c r="G947" s="95" t="str">
        <f t="shared" si="173"/>
        <v/>
      </c>
      <c r="T947" s="3" t="str">
        <f t="shared" si="174"/>
        <v/>
      </c>
      <c r="U947" s="12" t="str">
        <f t="shared" si="175"/>
        <v/>
      </c>
      <c r="V947" s="95" t="str">
        <f t="shared" si="176"/>
        <v/>
      </c>
      <c r="W947" s="95" t="str">
        <f t="shared" si="177"/>
        <v/>
      </c>
      <c r="X947" s="95" t="str">
        <f t="shared" si="178"/>
        <v/>
      </c>
      <c r="Y947" s="95" t="str">
        <f>IF(T947&lt;&gt;"",SUM($X$10:X947),"")</f>
        <v/>
      </c>
      <c r="Z947" s="95" t="str">
        <f t="shared" si="179"/>
        <v/>
      </c>
    </row>
    <row r="948" spans="1:26">
      <c r="A948" s="3" t="str">
        <f t="shared" si="168"/>
        <v/>
      </c>
      <c r="B948" s="12" t="str">
        <f t="shared" si="169"/>
        <v/>
      </c>
      <c r="C948" s="95" t="str">
        <f t="shared" si="170"/>
        <v/>
      </c>
      <c r="D948" s="95" t="str">
        <f t="shared" si="171"/>
        <v/>
      </c>
      <c r="E948" s="95" t="str">
        <f t="shared" si="172"/>
        <v/>
      </c>
      <c r="F948" s="95" t="str">
        <f>IF(A948&lt;&gt;"",SUM($E$10:E948),"")</f>
        <v/>
      </c>
      <c r="G948" s="95" t="str">
        <f t="shared" si="173"/>
        <v/>
      </c>
      <c r="T948" s="3" t="str">
        <f t="shared" si="174"/>
        <v/>
      </c>
      <c r="U948" s="12" t="str">
        <f t="shared" si="175"/>
        <v/>
      </c>
      <c r="V948" s="95" t="str">
        <f t="shared" si="176"/>
        <v/>
      </c>
      <c r="W948" s="95" t="str">
        <f t="shared" si="177"/>
        <v/>
      </c>
      <c r="X948" s="95" t="str">
        <f t="shared" si="178"/>
        <v/>
      </c>
      <c r="Y948" s="95" t="str">
        <f>IF(T948&lt;&gt;"",SUM($X$10:X948),"")</f>
        <v/>
      </c>
      <c r="Z948" s="95" t="str">
        <f t="shared" si="179"/>
        <v/>
      </c>
    </row>
    <row r="949" spans="1:26">
      <c r="A949" s="3" t="str">
        <f t="shared" si="168"/>
        <v/>
      </c>
      <c r="B949" s="12" t="str">
        <f t="shared" si="169"/>
        <v/>
      </c>
      <c r="C949" s="95" t="str">
        <f t="shared" si="170"/>
        <v/>
      </c>
      <c r="D949" s="95" t="str">
        <f t="shared" si="171"/>
        <v/>
      </c>
      <c r="E949" s="95" t="str">
        <f t="shared" si="172"/>
        <v/>
      </c>
      <c r="F949" s="95" t="str">
        <f>IF(A949&lt;&gt;"",SUM($E$10:E949),"")</f>
        <v/>
      </c>
      <c r="G949" s="95" t="str">
        <f t="shared" si="173"/>
        <v/>
      </c>
      <c r="T949" s="3" t="str">
        <f t="shared" si="174"/>
        <v/>
      </c>
      <c r="U949" s="12" t="str">
        <f t="shared" si="175"/>
        <v/>
      </c>
      <c r="V949" s="95" t="str">
        <f t="shared" si="176"/>
        <v/>
      </c>
      <c r="W949" s="95" t="str">
        <f t="shared" si="177"/>
        <v/>
      </c>
      <c r="X949" s="95" t="str">
        <f t="shared" si="178"/>
        <v/>
      </c>
      <c r="Y949" s="95" t="str">
        <f>IF(T949&lt;&gt;"",SUM($X$10:X949),"")</f>
        <v/>
      </c>
      <c r="Z949" s="95" t="str">
        <f t="shared" si="179"/>
        <v/>
      </c>
    </row>
    <row r="950" spans="1:26">
      <c r="A950" s="3" t="str">
        <f t="shared" si="168"/>
        <v/>
      </c>
      <c r="B950" s="12" t="str">
        <f t="shared" si="169"/>
        <v/>
      </c>
      <c r="C950" s="95" t="str">
        <f t="shared" si="170"/>
        <v/>
      </c>
      <c r="D950" s="95" t="str">
        <f t="shared" si="171"/>
        <v/>
      </c>
      <c r="E950" s="95" t="str">
        <f t="shared" si="172"/>
        <v/>
      </c>
      <c r="F950" s="95" t="str">
        <f>IF(A950&lt;&gt;"",SUM($E$10:E950),"")</f>
        <v/>
      </c>
      <c r="G950" s="95" t="str">
        <f t="shared" si="173"/>
        <v/>
      </c>
      <c r="T950" s="3" t="str">
        <f t="shared" si="174"/>
        <v/>
      </c>
      <c r="U950" s="12" t="str">
        <f t="shared" si="175"/>
        <v/>
      </c>
      <c r="V950" s="95" t="str">
        <f t="shared" si="176"/>
        <v/>
      </c>
      <c r="W950" s="95" t="str">
        <f t="shared" si="177"/>
        <v/>
      </c>
      <c r="X950" s="95" t="str">
        <f t="shared" si="178"/>
        <v/>
      </c>
      <c r="Y950" s="95" t="str">
        <f>IF(T950&lt;&gt;"",SUM($X$10:X950),"")</f>
        <v/>
      </c>
      <c r="Z950" s="95" t="str">
        <f t="shared" si="179"/>
        <v/>
      </c>
    </row>
    <row r="951" spans="1:26">
      <c r="A951" s="3" t="str">
        <f t="shared" si="168"/>
        <v/>
      </c>
      <c r="B951" s="12" t="str">
        <f t="shared" si="169"/>
        <v/>
      </c>
      <c r="C951" s="95" t="str">
        <f t="shared" si="170"/>
        <v/>
      </c>
      <c r="D951" s="95" t="str">
        <f t="shared" si="171"/>
        <v/>
      </c>
      <c r="E951" s="95" t="str">
        <f t="shared" si="172"/>
        <v/>
      </c>
      <c r="F951" s="95" t="str">
        <f>IF(A951&lt;&gt;"",SUM($E$10:E951),"")</f>
        <v/>
      </c>
      <c r="G951" s="95" t="str">
        <f t="shared" si="173"/>
        <v/>
      </c>
      <c r="T951" s="3" t="str">
        <f t="shared" si="174"/>
        <v/>
      </c>
      <c r="U951" s="12" t="str">
        <f t="shared" si="175"/>
        <v/>
      </c>
      <c r="V951" s="95" t="str">
        <f t="shared" si="176"/>
        <v/>
      </c>
      <c r="W951" s="95" t="str">
        <f t="shared" si="177"/>
        <v/>
      </c>
      <c r="X951" s="95" t="str">
        <f t="shared" si="178"/>
        <v/>
      </c>
      <c r="Y951" s="95" t="str">
        <f>IF(T951&lt;&gt;"",SUM($X$10:X951),"")</f>
        <v/>
      </c>
      <c r="Z951" s="95" t="str">
        <f t="shared" si="179"/>
        <v/>
      </c>
    </row>
    <row r="952" spans="1:26">
      <c r="A952" s="3" t="str">
        <f t="shared" si="168"/>
        <v/>
      </c>
      <c r="B952" s="12" t="str">
        <f t="shared" si="169"/>
        <v/>
      </c>
      <c r="C952" s="95" t="str">
        <f t="shared" si="170"/>
        <v/>
      </c>
      <c r="D952" s="95" t="str">
        <f t="shared" si="171"/>
        <v/>
      </c>
      <c r="E952" s="95" t="str">
        <f t="shared" si="172"/>
        <v/>
      </c>
      <c r="F952" s="95" t="str">
        <f>IF(A952&lt;&gt;"",SUM($E$10:E952),"")</f>
        <v/>
      </c>
      <c r="G952" s="95" t="str">
        <f t="shared" si="173"/>
        <v/>
      </c>
      <c r="T952" s="3" t="str">
        <f t="shared" si="174"/>
        <v/>
      </c>
      <c r="U952" s="12" t="str">
        <f t="shared" si="175"/>
        <v/>
      </c>
      <c r="V952" s="95" t="str">
        <f t="shared" si="176"/>
        <v/>
      </c>
      <c r="W952" s="95" t="str">
        <f t="shared" si="177"/>
        <v/>
      </c>
      <c r="X952" s="95" t="str">
        <f t="shared" si="178"/>
        <v/>
      </c>
      <c r="Y952" s="95" t="str">
        <f>IF(T952&lt;&gt;"",SUM($X$10:X952),"")</f>
        <v/>
      </c>
      <c r="Z952" s="95" t="str">
        <f t="shared" si="179"/>
        <v/>
      </c>
    </row>
    <row r="953" spans="1:26">
      <c r="A953" s="3" t="str">
        <f t="shared" si="168"/>
        <v/>
      </c>
      <c r="B953" s="12" t="str">
        <f t="shared" si="169"/>
        <v/>
      </c>
      <c r="C953" s="95" t="str">
        <f t="shared" si="170"/>
        <v/>
      </c>
      <c r="D953" s="95" t="str">
        <f t="shared" si="171"/>
        <v/>
      </c>
      <c r="E953" s="95" t="str">
        <f t="shared" si="172"/>
        <v/>
      </c>
      <c r="F953" s="95" t="str">
        <f>IF(A953&lt;&gt;"",SUM($E$10:E953),"")</f>
        <v/>
      </c>
      <c r="G953" s="95" t="str">
        <f t="shared" si="173"/>
        <v/>
      </c>
      <c r="T953" s="3" t="str">
        <f t="shared" si="174"/>
        <v/>
      </c>
      <c r="U953" s="12" t="str">
        <f t="shared" si="175"/>
        <v/>
      </c>
      <c r="V953" s="95" t="str">
        <f t="shared" si="176"/>
        <v/>
      </c>
      <c r="W953" s="95" t="str">
        <f t="shared" si="177"/>
        <v/>
      </c>
      <c r="X953" s="95" t="str">
        <f t="shared" si="178"/>
        <v/>
      </c>
      <c r="Y953" s="95" t="str">
        <f>IF(T953&lt;&gt;"",SUM($X$10:X953),"")</f>
        <v/>
      </c>
      <c r="Z953" s="95" t="str">
        <f t="shared" si="179"/>
        <v/>
      </c>
    </row>
    <row r="954" spans="1:26">
      <c r="A954" s="3" t="str">
        <f t="shared" si="168"/>
        <v/>
      </c>
      <c r="B954" s="12" t="str">
        <f t="shared" si="169"/>
        <v/>
      </c>
      <c r="C954" s="95" t="str">
        <f t="shared" si="170"/>
        <v/>
      </c>
      <c r="D954" s="95" t="str">
        <f t="shared" si="171"/>
        <v/>
      </c>
      <c r="E954" s="95" t="str">
        <f t="shared" si="172"/>
        <v/>
      </c>
      <c r="F954" s="95" t="str">
        <f>IF(A954&lt;&gt;"",SUM($E$10:E954),"")</f>
        <v/>
      </c>
      <c r="G954" s="95" t="str">
        <f t="shared" si="173"/>
        <v/>
      </c>
      <c r="T954" s="3" t="str">
        <f t="shared" si="174"/>
        <v/>
      </c>
      <c r="U954" s="12" t="str">
        <f t="shared" si="175"/>
        <v/>
      </c>
      <c r="V954" s="95" t="str">
        <f t="shared" si="176"/>
        <v/>
      </c>
      <c r="W954" s="95" t="str">
        <f t="shared" si="177"/>
        <v/>
      </c>
      <c r="X954" s="95" t="str">
        <f t="shared" si="178"/>
        <v/>
      </c>
      <c r="Y954" s="95" t="str">
        <f>IF(T954&lt;&gt;"",SUM($X$10:X954),"")</f>
        <v/>
      </c>
      <c r="Z954" s="95" t="str">
        <f t="shared" si="179"/>
        <v/>
      </c>
    </row>
    <row r="955" spans="1:26">
      <c r="A955" s="3" t="str">
        <f t="shared" si="168"/>
        <v/>
      </c>
      <c r="B955" s="12" t="str">
        <f t="shared" si="169"/>
        <v/>
      </c>
      <c r="C955" s="95" t="str">
        <f t="shared" si="170"/>
        <v/>
      </c>
      <c r="D955" s="95" t="str">
        <f t="shared" si="171"/>
        <v/>
      </c>
      <c r="E955" s="95" t="str">
        <f t="shared" si="172"/>
        <v/>
      </c>
      <c r="F955" s="95" t="str">
        <f>IF(A955&lt;&gt;"",SUM($E$10:E955),"")</f>
        <v/>
      </c>
      <c r="G955" s="95" t="str">
        <f t="shared" si="173"/>
        <v/>
      </c>
      <c r="T955" s="3" t="str">
        <f t="shared" si="174"/>
        <v/>
      </c>
      <c r="U955" s="12" t="str">
        <f t="shared" si="175"/>
        <v/>
      </c>
      <c r="V955" s="95" t="str">
        <f t="shared" si="176"/>
        <v/>
      </c>
      <c r="W955" s="95" t="str">
        <f t="shared" si="177"/>
        <v/>
      </c>
      <c r="X955" s="95" t="str">
        <f t="shared" si="178"/>
        <v/>
      </c>
      <c r="Y955" s="95" t="str">
        <f>IF(T955&lt;&gt;"",SUM($X$10:X955),"")</f>
        <v/>
      </c>
      <c r="Z955" s="95" t="str">
        <f t="shared" si="179"/>
        <v/>
      </c>
    </row>
    <row r="956" spans="1:26">
      <c r="A956" s="3" t="str">
        <f t="shared" si="168"/>
        <v/>
      </c>
      <c r="B956" s="12" t="str">
        <f t="shared" si="169"/>
        <v/>
      </c>
      <c r="C956" s="95" t="str">
        <f t="shared" si="170"/>
        <v/>
      </c>
      <c r="D956" s="95" t="str">
        <f t="shared" si="171"/>
        <v/>
      </c>
      <c r="E956" s="95" t="str">
        <f t="shared" si="172"/>
        <v/>
      </c>
      <c r="F956" s="95" t="str">
        <f>IF(A956&lt;&gt;"",SUM($E$10:E956),"")</f>
        <v/>
      </c>
      <c r="G956" s="95" t="str">
        <f t="shared" si="173"/>
        <v/>
      </c>
      <c r="T956" s="3" t="str">
        <f t="shared" si="174"/>
        <v/>
      </c>
      <c r="U956" s="12" t="str">
        <f t="shared" si="175"/>
        <v/>
      </c>
      <c r="V956" s="95" t="str">
        <f t="shared" si="176"/>
        <v/>
      </c>
      <c r="W956" s="95" t="str">
        <f t="shared" si="177"/>
        <v/>
      </c>
      <c r="X956" s="95" t="str">
        <f t="shared" si="178"/>
        <v/>
      </c>
      <c r="Y956" s="95" t="str">
        <f>IF(T956&lt;&gt;"",SUM($X$10:X956),"")</f>
        <v/>
      </c>
      <c r="Z956" s="95" t="str">
        <f t="shared" si="179"/>
        <v/>
      </c>
    </row>
    <row r="957" spans="1:26">
      <c r="A957" s="3" t="str">
        <f t="shared" si="168"/>
        <v/>
      </c>
      <c r="B957" s="12" t="str">
        <f t="shared" si="169"/>
        <v/>
      </c>
      <c r="C957" s="95" t="str">
        <f t="shared" si="170"/>
        <v/>
      </c>
      <c r="D957" s="95" t="str">
        <f t="shared" si="171"/>
        <v/>
      </c>
      <c r="E957" s="95" t="str">
        <f t="shared" si="172"/>
        <v/>
      </c>
      <c r="F957" s="95" t="str">
        <f>IF(A957&lt;&gt;"",SUM($E$10:E957),"")</f>
        <v/>
      </c>
      <c r="G957" s="95" t="str">
        <f t="shared" si="173"/>
        <v/>
      </c>
      <c r="T957" s="3" t="str">
        <f t="shared" si="174"/>
        <v/>
      </c>
      <c r="U957" s="12" t="str">
        <f t="shared" si="175"/>
        <v/>
      </c>
      <c r="V957" s="95" t="str">
        <f t="shared" si="176"/>
        <v/>
      </c>
      <c r="W957" s="95" t="str">
        <f t="shared" si="177"/>
        <v/>
      </c>
      <c r="X957" s="95" t="str">
        <f t="shared" si="178"/>
        <v/>
      </c>
      <c r="Y957" s="95" t="str">
        <f>IF(T957&lt;&gt;"",SUM($X$10:X957),"")</f>
        <v/>
      </c>
      <c r="Z957" s="95" t="str">
        <f t="shared" si="179"/>
        <v/>
      </c>
    </row>
    <row r="958" spans="1:26">
      <c r="A958" s="3" t="str">
        <f t="shared" si="168"/>
        <v/>
      </c>
      <c r="B958" s="12" t="str">
        <f t="shared" si="169"/>
        <v/>
      </c>
      <c r="C958" s="95" t="str">
        <f t="shared" si="170"/>
        <v/>
      </c>
      <c r="D958" s="95" t="str">
        <f t="shared" si="171"/>
        <v/>
      </c>
      <c r="E958" s="95" t="str">
        <f t="shared" si="172"/>
        <v/>
      </c>
      <c r="F958" s="95" t="str">
        <f>IF(A958&lt;&gt;"",SUM($E$10:E958),"")</f>
        <v/>
      </c>
      <c r="G958" s="95" t="str">
        <f t="shared" si="173"/>
        <v/>
      </c>
      <c r="T958" s="3" t="str">
        <f t="shared" si="174"/>
        <v/>
      </c>
      <c r="U958" s="12" t="str">
        <f t="shared" si="175"/>
        <v/>
      </c>
      <c r="V958" s="95" t="str">
        <f t="shared" si="176"/>
        <v/>
      </c>
      <c r="W958" s="95" t="str">
        <f t="shared" si="177"/>
        <v/>
      </c>
      <c r="X958" s="95" t="str">
        <f t="shared" si="178"/>
        <v/>
      </c>
      <c r="Y958" s="95" t="str">
        <f>IF(T958&lt;&gt;"",SUM($X$10:X958),"")</f>
        <v/>
      </c>
      <c r="Z958" s="95" t="str">
        <f t="shared" si="179"/>
        <v/>
      </c>
    </row>
    <row r="959" spans="1:26">
      <c r="A959" s="3" t="str">
        <f t="shared" si="168"/>
        <v/>
      </c>
      <c r="B959" s="12" t="str">
        <f t="shared" si="169"/>
        <v/>
      </c>
      <c r="C959" s="95" t="str">
        <f t="shared" si="170"/>
        <v/>
      </c>
      <c r="D959" s="95" t="str">
        <f t="shared" si="171"/>
        <v/>
      </c>
      <c r="E959" s="95" t="str">
        <f t="shared" si="172"/>
        <v/>
      </c>
      <c r="F959" s="95" t="str">
        <f>IF(A959&lt;&gt;"",SUM($E$10:E959),"")</f>
        <v/>
      </c>
      <c r="G959" s="95" t="str">
        <f t="shared" si="173"/>
        <v/>
      </c>
      <c r="T959" s="3" t="str">
        <f t="shared" si="174"/>
        <v/>
      </c>
      <c r="U959" s="12" t="str">
        <f t="shared" si="175"/>
        <v/>
      </c>
      <c r="V959" s="95" t="str">
        <f t="shared" si="176"/>
        <v/>
      </c>
      <c r="W959" s="95" t="str">
        <f t="shared" si="177"/>
        <v/>
      </c>
      <c r="X959" s="95" t="str">
        <f t="shared" si="178"/>
        <v/>
      </c>
      <c r="Y959" s="95" t="str">
        <f>IF(T959&lt;&gt;"",SUM($X$10:X959),"")</f>
        <v/>
      </c>
      <c r="Z959" s="95" t="str">
        <f t="shared" si="179"/>
        <v/>
      </c>
    </row>
    <row r="960" spans="1:26">
      <c r="A960" s="3" t="str">
        <f t="shared" si="168"/>
        <v/>
      </c>
      <c r="B960" s="12" t="str">
        <f t="shared" si="169"/>
        <v/>
      </c>
      <c r="C960" s="95" t="str">
        <f t="shared" si="170"/>
        <v/>
      </c>
      <c r="D960" s="95" t="str">
        <f t="shared" si="171"/>
        <v/>
      </c>
      <c r="E960" s="95" t="str">
        <f t="shared" si="172"/>
        <v/>
      </c>
      <c r="F960" s="95" t="str">
        <f>IF(A960&lt;&gt;"",SUM($E$10:E960),"")</f>
        <v/>
      </c>
      <c r="G960" s="95" t="str">
        <f t="shared" si="173"/>
        <v/>
      </c>
      <c r="T960" s="3" t="str">
        <f t="shared" si="174"/>
        <v/>
      </c>
      <c r="U960" s="12" t="str">
        <f t="shared" si="175"/>
        <v/>
      </c>
      <c r="V960" s="95" t="str">
        <f t="shared" si="176"/>
        <v/>
      </c>
      <c r="W960" s="95" t="str">
        <f t="shared" si="177"/>
        <v/>
      </c>
      <c r="X960" s="95" t="str">
        <f t="shared" si="178"/>
        <v/>
      </c>
      <c r="Y960" s="95" t="str">
        <f>IF(T960&lt;&gt;"",SUM($X$10:X960),"")</f>
        <v/>
      </c>
      <c r="Z960" s="95" t="str">
        <f t="shared" si="179"/>
        <v/>
      </c>
    </row>
    <row r="961" spans="1:26">
      <c r="A961" s="3" t="str">
        <f t="shared" si="168"/>
        <v/>
      </c>
      <c r="B961" s="12" t="str">
        <f t="shared" si="169"/>
        <v/>
      </c>
      <c r="C961" s="95" t="str">
        <f t="shared" si="170"/>
        <v/>
      </c>
      <c r="D961" s="95" t="str">
        <f t="shared" si="171"/>
        <v/>
      </c>
      <c r="E961" s="95" t="str">
        <f t="shared" si="172"/>
        <v/>
      </c>
      <c r="F961" s="95" t="str">
        <f>IF(A961&lt;&gt;"",SUM($E$10:E961),"")</f>
        <v/>
      </c>
      <c r="G961" s="95" t="str">
        <f t="shared" si="173"/>
        <v/>
      </c>
      <c r="T961" s="3" t="str">
        <f t="shared" si="174"/>
        <v/>
      </c>
      <c r="U961" s="12" t="str">
        <f t="shared" si="175"/>
        <v/>
      </c>
      <c r="V961" s="95" t="str">
        <f t="shared" si="176"/>
        <v/>
      </c>
      <c r="W961" s="95" t="str">
        <f t="shared" si="177"/>
        <v/>
      </c>
      <c r="X961" s="95" t="str">
        <f t="shared" si="178"/>
        <v/>
      </c>
      <c r="Y961" s="95" t="str">
        <f>IF(T961&lt;&gt;"",SUM($X$10:X961),"")</f>
        <v/>
      </c>
      <c r="Z961" s="95" t="str">
        <f t="shared" si="179"/>
        <v/>
      </c>
    </row>
    <row r="962" spans="1:26">
      <c r="A962" s="3" t="str">
        <f t="shared" si="168"/>
        <v/>
      </c>
      <c r="B962" s="12" t="str">
        <f t="shared" si="169"/>
        <v/>
      </c>
      <c r="C962" s="95" t="str">
        <f t="shared" si="170"/>
        <v/>
      </c>
      <c r="D962" s="95" t="str">
        <f t="shared" si="171"/>
        <v/>
      </c>
      <c r="E962" s="95" t="str">
        <f t="shared" si="172"/>
        <v/>
      </c>
      <c r="F962" s="95" t="str">
        <f>IF(A962&lt;&gt;"",SUM($E$10:E962),"")</f>
        <v/>
      </c>
      <c r="G962" s="95" t="str">
        <f t="shared" si="173"/>
        <v/>
      </c>
      <c r="T962" s="3" t="str">
        <f t="shared" si="174"/>
        <v/>
      </c>
      <c r="U962" s="12" t="str">
        <f t="shared" si="175"/>
        <v/>
      </c>
      <c r="V962" s="95" t="str">
        <f t="shared" si="176"/>
        <v/>
      </c>
      <c r="W962" s="95" t="str">
        <f t="shared" si="177"/>
        <v/>
      </c>
      <c r="X962" s="95" t="str">
        <f t="shared" si="178"/>
        <v/>
      </c>
      <c r="Y962" s="95" t="str">
        <f>IF(T962&lt;&gt;"",SUM($X$10:X962),"")</f>
        <v/>
      </c>
      <c r="Z962" s="95" t="str">
        <f t="shared" si="179"/>
        <v/>
      </c>
    </row>
    <row r="963" spans="1:26">
      <c r="A963" s="3" t="str">
        <f t="shared" si="168"/>
        <v/>
      </c>
      <c r="B963" s="12" t="str">
        <f t="shared" si="169"/>
        <v/>
      </c>
      <c r="C963" s="95" t="str">
        <f t="shared" si="170"/>
        <v/>
      </c>
      <c r="D963" s="95" t="str">
        <f t="shared" si="171"/>
        <v/>
      </c>
      <c r="E963" s="95" t="str">
        <f t="shared" si="172"/>
        <v/>
      </c>
      <c r="F963" s="95" t="str">
        <f>IF(A963&lt;&gt;"",SUM($E$10:E963),"")</f>
        <v/>
      </c>
      <c r="G963" s="95" t="str">
        <f t="shared" si="173"/>
        <v/>
      </c>
      <c r="T963" s="3" t="str">
        <f t="shared" si="174"/>
        <v/>
      </c>
      <c r="U963" s="12" t="str">
        <f t="shared" si="175"/>
        <v/>
      </c>
      <c r="V963" s="95" t="str">
        <f t="shared" si="176"/>
        <v/>
      </c>
      <c r="W963" s="95" t="str">
        <f t="shared" si="177"/>
        <v/>
      </c>
      <c r="X963" s="95" t="str">
        <f t="shared" si="178"/>
        <v/>
      </c>
      <c r="Y963" s="95" t="str">
        <f>IF(T963&lt;&gt;"",SUM($X$10:X963),"")</f>
        <v/>
      </c>
      <c r="Z963" s="95" t="str">
        <f t="shared" si="179"/>
        <v/>
      </c>
    </row>
    <row r="964" spans="1:26">
      <c r="A964" s="3" t="str">
        <f t="shared" si="168"/>
        <v/>
      </c>
      <c r="B964" s="12" t="str">
        <f t="shared" si="169"/>
        <v/>
      </c>
      <c r="C964" s="95" t="str">
        <f t="shared" si="170"/>
        <v/>
      </c>
      <c r="D964" s="95" t="str">
        <f t="shared" si="171"/>
        <v/>
      </c>
      <c r="E964" s="95" t="str">
        <f t="shared" si="172"/>
        <v/>
      </c>
      <c r="F964" s="95" t="str">
        <f>IF(A964&lt;&gt;"",SUM($E$10:E964),"")</f>
        <v/>
      </c>
      <c r="G964" s="95" t="str">
        <f t="shared" si="173"/>
        <v/>
      </c>
      <c r="T964" s="3" t="str">
        <f t="shared" si="174"/>
        <v/>
      </c>
      <c r="U964" s="12" t="str">
        <f t="shared" si="175"/>
        <v/>
      </c>
      <c r="V964" s="95" t="str">
        <f t="shared" si="176"/>
        <v/>
      </c>
      <c r="W964" s="95" t="str">
        <f t="shared" si="177"/>
        <v/>
      </c>
      <c r="X964" s="95" t="str">
        <f t="shared" si="178"/>
        <v/>
      </c>
      <c r="Y964" s="95" t="str">
        <f>IF(T964&lt;&gt;"",SUM($X$10:X964),"")</f>
        <v/>
      </c>
      <c r="Z964" s="95" t="str">
        <f t="shared" si="179"/>
        <v/>
      </c>
    </row>
    <row r="965" spans="1:26">
      <c r="A965" s="3" t="str">
        <f t="shared" si="168"/>
        <v/>
      </c>
      <c r="B965" s="12" t="str">
        <f t="shared" si="169"/>
        <v/>
      </c>
      <c r="C965" s="95" t="str">
        <f t="shared" si="170"/>
        <v/>
      </c>
      <c r="D965" s="95" t="str">
        <f t="shared" si="171"/>
        <v/>
      </c>
      <c r="E965" s="95" t="str">
        <f t="shared" si="172"/>
        <v/>
      </c>
      <c r="F965" s="95" t="str">
        <f>IF(A965&lt;&gt;"",SUM($E$10:E965),"")</f>
        <v/>
      </c>
      <c r="G965" s="95" t="str">
        <f t="shared" si="173"/>
        <v/>
      </c>
      <c r="T965" s="3" t="str">
        <f t="shared" si="174"/>
        <v/>
      </c>
      <c r="U965" s="12" t="str">
        <f t="shared" si="175"/>
        <v/>
      </c>
      <c r="V965" s="95" t="str">
        <f t="shared" si="176"/>
        <v/>
      </c>
      <c r="W965" s="95" t="str">
        <f t="shared" si="177"/>
        <v/>
      </c>
      <c r="X965" s="95" t="str">
        <f t="shared" si="178"/>
        <v/>
      </c>
      <c r="Y965" s="95" t="str">
        <f>IF(T965&lt;&gt;"",SUM($X$10:X965),"")</f>
        <v/>
      </c>
      <c r="Z965" s="95" t="str">
        <f t="shared" si="179"/>
        <v/>
      </c>
    </row>
    <row r="966" spans="1:26">
      <c r="A966" s="3" t="str">
        <f t="shared" si="168"/>
        <v/>
      </c>
      <c r="B966" s="12" t="str">
        <f t="shared" si="169"/>
        <v/>
      </c>
      <c r="C966" s="95" t="str">
        <f t="shared" si="170"/>
        <v/>
      </c>
      <c r="D966" s="95" t="str">
        <f t="shared" si="171"/>
        <v/>
      </c>
      <c r="E966" s="95" t="str">
        <f t="shared" si="172"/>
        <v/>
      </c>
      <c r="F966" s="95" t="str">
        <f>IF(A966&lt;&gt;"",SUM($E$10:E966),"")</f>
        <v/>
      </c>
      <c r="G966" s="95" t="str">
        <f t="shared" si="173"/>
        <v/>
      </c>
      <c r="T966" s="3" t="str">
        <f t="shared" si="174"/>
        <v/>
      </c>
      <c r="U966" s="12" t="str">
        <f t="shared" si="175"/>
        <v/>
      </c>
      <c r="V966" s="95" t="str">
        <f t="shared" si="176"/>
        <v/>
      </c>
      <c r="W966" s="95" t="str">
        <f t="shared" si="177"/>
        <v/>
      </c>
      <c r="X966" s="95" t="str">
        <f t="shared" si="178"/>
        <v/>
      </c>
      <c r="Y966" s="95" t="str">
        <f>IF(T966&lt;&gt;"",SUM($X$10:X966),"")</f>
        <v/>
      </c>
      <c r="Z966" s="95" t="str">
        <f t="shared" si="179"/>
        <v/>
      </c>
    </row>
    <row r="967" spans="1:26">
      <c r="A967" s="3" t="str">
        <f t="shared" si="168"/>
        <v/>
      </c>
      <c r="B967" s="12" t="str">
        <f t="shared" si="169"/>
        <v/>
      </c>
      <c r="C967" s="95" t="str">
        <f t="shared" si="170"/>
        <v/>
      </c>
      <c r="D967" s="95" t="str">
        <f t="shared" si="171"/>
        <v/>
      </c>
      <c r="E967" s="95" t="str">
        <f t="shared" si="172"/>
        <v/>
      </c>
      <c r="F967" s="95" t="str">
        <f>IF(A967&lt;&gt;"",SUM($E$10:E967),"")</f>
        <v/>
      </c>
      <c r="G967" s="95" t="str">
        <f t="shared" si="173"/>
        <v/>
      </c>
      <c r="T967" s="3" t="str">
        <f t="shared" si="174"/>
        <v/>
      </c>
      <c r="U967" s="12" t="str">
        <f t="shared" si="175"/>
        <v/>
      </c>
      <c r="V967" s="95" t="str">
        <f t="shared" si="176"/>
        <v/>
      </c>
      <c r="W967" s="95" t="str">
        <f t="shared" si="177"/>
        <v/>
      </c>
      <c r="X967" s="95" t="str">
        <f t="shared" si="178"/>
        <v/>
      </c>
      <c r="Y967" s="95" t="str">
        <f>IF(T967&lt;&gt;"",SUM($X$10:X967),"")</f>
        <v/>
      </c>
      <c r="Z967" s="95" t="str">
        <f t="shared" si="179"/>
        <v/>
      </c>
    </row>
    <row r="968" spans="1:26">
      <c r="A968" s="3" t="str">
        <f t="shared" si="168"/>
        <v/>
      </c>
      <c r="B968" s="12" t="str">
        <f t="shared" si="169"/>
        <v/>
      </c>
      <c r="C968" s="95" t="str">
        <f t="shared" si="170"/>
        <v/>
      </c>
      <c r="D968" s="95" t="str">
        <f t="shared" si="171"/>
        <v/>
      </c>
      <c r="E968" s="95" t="str">
        <f t="shared" si="172"/>
        <v/>
      </c>
      <c r="F968" s="95" t="str">
        <f>IF(A968&lt;&gt;"",SUM($E$10:E968),"")</f>
        <v/>
      </c>
      <c r="G968" s="95" t="str">
        <f t="shared" si="173"/>
        <v/>
      </c>
      <c r="T968" s="3" t="str">
        <f t="shared" si="174"/>
        <v/>
      </c>
      <c r="U968" s="12" t="str">
        <f t="shared" si="175"/>
        <v/>
      </c>
      <c r="V968" s="95" t="str">
        <f t="shared" si="176"/>
        <v/>
      </c>
      <c r="W968" s="95" t="str">
        <f t="shared" si="177"/>
        <v/>
      </c>
      <c r="X968" s="95" t="str">
        <f t="shared" si="178"/>
        <v/>
      </c>
      <c r="Y968" s="95" t="str">
        <f>IF(T968&lt;&gt;"",SUM($X$10:X968),"")</f>
        <v/>
      </c>
      <c r="Z968" s="95" t="str">
        <f t="shared" si="179"/>
        <v/>
      </c>
    </row>
    <row r="969" spans="1:26">
      <c r="A969" s="3" t="str">
        <f t="shared" si="168"/>
        <v/>
      </c>
      <c r="B969" s="12" t="str">
        <f t="shared" si="169"/>
        <v/>
      </c>
      <c r="C969" s="95" t="str">
        <f t="shared" si="170"/>
        <v/>
      </c>
      <c r="D969" s="95" t="str">
        <f t="shared" si="171"/>
        <v/>
      </c>
      <c r="E969" s="95" t="str">
        <f t="shared" si="172"/>
        <v/>
      </c>
      <c r="F969" s="95" t="str">
        <f>IF(A969&lt;&gt;"",SUM($E$10:E969),"")</f>
        <v/>
      </c>
      <c r="G969" s="95" t="str">
        <f t="shared" si="173"/>
        <v/>
      </c>
      <c r="T969" s="3" t="str">
        <f t="shared" si="174"/>
        <v/>
      </c>
      <c r="U969" s="12" t="str">
        <f t="shared" si="175"/>
        <v/>
      </c>
      <c r="V969" s="95" t="str">
        <f t="shared" si="176"/>
        <v/>
      </c>
      <c r="W969" s="95" t="str">
        <f t="shared" si="177"/>
        <v/>
      </c>
      <c r="X969" s="95" t="str">
        <f t="shared" si="178"/>
        <v/>
      </c>
      <c r="Y969" s="95" t="str">
        <f>IF(T969&lt;&gt;"",SUM($X$10:X969),"")</f>
        <v/>
      </c>
      <c r="Z969" s="95" t="str">
        <f t="shared" si="179"/>
        <v/>
      </c>
    </row>
    <row r="970" spans="1:26">
      <c r="A970" s="3" t="str">
        <f t="shared" si="168"/>
        <v/>
      </c>
      <c r="B970" s="12" t="str">
        <f t="shared" si="169"/>
        <v/>
      </c>
      <c r="C970" s="95" t="str">
        <f t="shared" si="170"/>
        <v/>
      </c>
      <c r="D970" s="95" t="str">
        <f t="shared" si="171"/>
        <v/>
      </c>
      <c r="E970" s="95" t="str">
        <f t="shared" si="172"/>
        <v/>
      </c>
      <c r="F970" s="95" t="str">
        <f>IF(A970&lt;&gt;"",SUM($E$10:E970),"")</f>
        <v/>
      </c>
      <c r="G970" s="95" t="str">
        <f t="shared" si="173"/>
        <v/>
      </c>
      <c r="T970" s="3" t="str">
        <f t="shared" si="174"/>
        <v/>
      </c>
      <c r="U970" s="12" t="str">
        <f t="shared" si="175"/>
        <v/>
      </c>
      <c r="V970" s="95" t="str">
        <f t="shared" si="176"/>
        <v/>
      </c>
      <c r="W970" s="95" t="str">
        <f t="shared" si="177"/>
        <v/>
      </c>
      <c r="X970" s="95" t="str">
        <f t="shared" si="178"/>
        <v/>
      </c>
      <c r="Y970" s="95" t="str">
        <f>IF(T970&lt;&gt;"",SUM($X$10:X970),"")</f>
        <v/>
      </c>
      <c r="Z970" s="95" t="str">
        <f t="shared" si="179"/>
        <v/>
      </c>
    </row>
    <row r="971" spans="1:26">
      <c r="A971" s="3" t="str">
        <f t="shared" si="168"/>
        <v/>
      </c>
      <c r="B971" s="12" t="str">
        <f t="shared" si="169"/>
        <v/>
      </c>
      <c r="C971" s="95" t="str">
        <f t="shared" si="170"/>
        <v/>
      </c>
      <c r="D971" s="95" t="str">
        <f t="shared" si="171"/>
        <v/>
      </c>
      <c r="E971" s="95" t="str">
        <f t="shared" si="172"/>
        <v/>
      </c>
      <c r="F971" s="95" t="str">
        <f>IF(A971&lt;&gt;"",SUM($E$10:E971),"")</f>
        <v/>
      </c>
      <c r="G971" s="95" t="str">
        <f t="shared" si="173"/>
        <v/>
      </c>
      <c r="T971" s="3" t="str">
        <f t="shared" si="174"/>
        <v/>
      </c>
      <c r="U971" s="12" t="str">
        <f t="shared" si="175"/>
        <v/>
      </c>
      <c r="V971" s="95" t="str">
        <f t="shared" si="176"/>
        <v/>
      </c>
      <c r="W971" s="95" t="str">
        <f t="shared" si="177"/>
        <v/>
      </c>
      <c r="X971" s="95" t="str">
        <f t="shared" si="178"/>
        <v/>
      </c>
      <c r="Y971" s="95" t="str">
        <f>IF(T971&lt;&gt;"",SUM($X$10:X971),"")</f>
        <v/>
      </c>
      <c r="Z971" s="95" t="str">
        <f t="shared" si="179"/>
        <v/>
      </c>
    </row>
    <row r="972" spans="1:26">
      <c r="A972" s="3" t="str">
        <f t="shared" ref="A972:A1000" si="180">IF(A971&lt;$G$4,A971+1,"")</f>
        <v/>
      </c>
      <c r="B972" s="12" t="str">
        <f t="shared" ref="B972:B1000" si="181">IF(A972&lt;&gt;"",EDATE($C$7,A972*12/$G$3),"")</f>
        <v/>
      </c>
      <c r="C972" s="95" t="str">
        <f t="shared" ref="C972:C1000" si="182">IF(A972&lt;&gt;"",D972+E972,"")</f>
        <v/>
      </c>
      <c r="D972" s="95" t="str">
        <f t="shared" ref="D972:D1000" si="183">IF(A972&lt;&gt;"",G971*$G$5,"")</f>
        <v/>
      </c>
      <c r="E972" s="95" t="str">
        <f t="shared" ref="E972:E1000" si="184">IF(A972&lt;&gt;"",$G$6,"")</f>
        <v/>
      </c>
      <c r="F972" s="95" t="str">
        <f>IF(A972&lt;&gt;"",SUM($E$10:E972),"")</f>
        <v/>
      </c>
      <c r="G972" s="95" t="str">
        <f t="shared" ref="G972:G1000" si="185">IF(A972&lt;&gt;"",G971-E972,"")</f>
        <v/>
      </c>
      <c r="T972" s="3" t="str">
        <f t="shared" ref="T972:T1000" si="186">IF(T971&lt;$G$4,T971+1,"")</f>
        <v/>
      </c>
      <c r="U972" s="12" t="str">
        <f t="shared" ref="U972:U1000" si="187">IF(T972&lt;&gt;"",EDATE($C$7,T972*12/$G$3),"")</f>
        <v/>
      </c>
      <c r="V972" s="95" t="str">
        <f t="shared" ref="V972:V1000" si="188">IF(T972&lt;&gt;"",C972,"")</f>
        <v/>
      </c>
      <c r="W972" s="95" t="str">
        <f t="shared" ref="W972:W1000" si="189">IF(T972&lt;&gt;"",Z971*$Z$5,"")</f>
        <v/>
      </c>
      <c r="X972" s="95" t="str">
        <f t="shared" ref="X972:X1000" si="190">IF(T972&lt;&gt;"",V972-W972,"")</f>
        <v/>
      </c>
      <c r="Y972" s="95" t="str">
        <f>IF(T972&lt;&gt;"",SUM($X$10:X972),"")</f>
        <v/>
      </c>
      <c r="Z972" s="95" t="str">
        <f t="shared" ref="Z972:Z1000" si="191">IF(T972&lt;&gt;"",Z971-X972,"")</f>
        <v/>
      </c>
    </row>
    <row r="973" spans="1:26">
      <c r="A973" s="3" t="str">
        <f t="shared" si="180"/>
        <v/>
      </c>
      <c r="B973" s="12" t="str">
        <f t="shared" si="181"/>
        <v/>
      </c>
      <c r="C973" s="95" t="str">
        <f t="shared" si="182"/>
        <v/>
      </c>
      <c r="D973" s="95" t="str">
        <f t="shared" si="183"/>
        <v/>
      </c>
      <c r="E973" s="95" t="str">
        <f t="shared" si="184"/>
        <v/>
      </c>
      <c r="F973" s="95" t="str">
        <f>IF(A973&lt;&gt;"",SUM($E$10:E973),"")</f>
        <v/>
      </c>
      <c r="G973" s="95" t="str">
        <f t="shared" si="185"/>
        <v/>
      </c>
      <c r="T973" s="3" t="str">
        <f t="shared" si="186"/>
        <v/>
      </c>
      <c r="U973" s="12" t="str">
        <f t="shared" si="187"/>
        <v/>
      </c>
      <c r="V973" s="95" t="str">
        <f t="shared" si="188"/>
        <v/>
      </c>
      <c r="W973" s="95" t="str">
        <f t="shared" si="189"/>
        <v/>
      </c>
      <c r="X973" s="95" t="str">
        <f t="shared" si="190"/>
        <v/>
      </c>
      <c r="Y973" s="95" t="str">
        <f>IF(T973&lt;&gt;"",SUM($X$10:X973),"")</f>
        <v/>
      </c>
      <c r="Z973" s="95" t="str">
        <f t="shared" si="191"/>
        <v/>
      </c>
    </row>
    <row r="974" spans="1:26">
      <c r="A974" s="3" t="str">
        <f t="shared" si="180"/>
        <v/>
      </c>
      <c r="B974" s="12" t="str">
        <f t="shared" si="181"/>
        <v/>
      </c>
      <c r="C974" s="95" t="str">
        <f t="shared" si="182"/>
        <v/>
      </c>
      <c r="D974" s="95" t="str">
        <f t="shared" si="183"/>
        <v/>
      </c>
      <c r="E974" s="95" t="str">
        <f t="shared" si="184"/>
        <v/>
      </c>
      <c r="F974" s="95" t="str">
        <f>IF(A974&lt;&gt;"",SUM($E$10:E974),"")</f>
        <v/>
      </c>
      <c r="G974" s="95" t="str">
        <f t="shared" si="185"/>
        <v/>
      </c>
      <c r="T974" s="3" t="str">
        <f t="shared" si="186"/>
        <v/>
      </c>
      <c r="U974" s="12" t="str">
        <f t="shared" si="187"/>
        <v/>
      </c>
      <c r="V974" s="95" t="str">
        <f t="shared" si="188"/>
        <v/>
      </c>
      <c r="W974" s="95" t="str">
        <f t="shared" si="189"/>
        <v/>
      </c>
      <c r="X974" s="95" t="str">
        <f t="shared" si="190"/>
        <v/>
      </c>
      <c r="Y974" s="95" t="str">
        <f>IF(T974&lt;&gt;"",SUM($X$10:X974),"")</f>
        <v/>
      </c>
      <c r="Z974" s="95" t="str">
        <f t="shared" si="191"/>
        <v/>
      </c>
    </row>
    <row r="975" spans="1:26">
      <c r="A975" s="3" t="str">
        <f t="shared" si="180"/>
        <v/>
      </c>
      <c r="B975" s="12" t="str">
        <f t="shared" si="181"/>
        <v/>
      </c>
      <c r="C975" s="95" t="str">
        <f t="shared" si="182"/>
        <v/>
      </c>
      <c r="D975" s="95" t="str">
        <f t="shared" si="183"/>
        <v/>
      </c>
      <c r="E975" s="95" t="str">
        <f t="shared" si="184"/>
        <v/>
      </c>
      <c r="F975" s="95" t="str">
        <f>IF(A975&lt;&gt;"",SUM($E$10:E975),"")</f>
        <v/>
      </c>
      <c r="G975" s="95" t="str">
        <f t="shared" si="185"/>
        <v/>
      </c>
      <c r="T975" s="3" t="str">
        <f t="shared" si="186"/>
        <v/>
      </c>
      <c r="U975" s="12" t="str">
        <f t="shared" si="187"/>
        <v/>
      </c>
      <c r="V975" s="95" t="str">
        <f t="shared" si="188"/>
        <v/>
      </c>
      <c r="W975" s="95" t="str">
        <f t="shared" si="189"/>
        <v/>
      </c>
      <c r="X975" s="95" t="str">
        <f t="shared" si="190"/>
        <v/>
      </c>
      <c r="Y975" s="95" t="str">
        <f>IF(T975&lt;&gt;"",SUM($X$10:X975),"")</f>
        <v/>
      </c>
      <c r="Z975" s="95" t="str">
        <f t="shared" si="191"/>
        <v/>
      </c>
    </row>
    <row r="976" spans="1:26">
      <c r="A976" s="3" t="str">
        <f t="shared" si="180"/>
        <v/>
      </c>
      <c r="B976" s="12" t="str">
        <f t="shared" si="181"/>
        <v/>
      </c>
      <c r="C976" s="95" t="str">
        <f t="shared" si="182"/>
        <v/>
      </c>
      <c r="D976" s="95" t="str">
        <f t="shared" si="183"/>
        <v/>
      </c>
      <c r="E976" s="95" t="str">
        <f t="shared" si="184"/>
        <v/>
      </c>
      <c r="F976" s="95" t="str">
        <f>IF(A976&lt;&gt;"",SUM($E$10:E976),"")</f>
        <v/>
      </c>
      <c r="G976" s="95" t="str">
        <f t="shared" si="185"/>
        <v/>
      </c>
      <c r="T976" s="3" t="str">
        <f t="shared" si="186"/>
        <v/>
      </c>
      <c r="U976" s="12" t="str">
        <f t="shared" si="187"/>
        <v/>
      </c>
      <c r="V976" s="95" t="str">
        <f t="shared" si="188"/>
        <v/>
      </c>
      <c r="W976" s="95" t="str">
        <f t="shared" si="189"/>
        <v/>
      </c>
      <c r="X976" s="95" t="str">
        <f t="shared" si="190"/>
        <v/>
      </c>
      <c r="Y976" s="95" t="str">
        <f>IF(T976&lt;&gt;"",SUM($X$10:X976),"")</f>
        <v/>
      </c>
      <c r="Z976" s="95" t="str">
        <f t="shared" si="191"/>
        <v/>
      </c>
    </row>
    <row r="977" spans="1:26">
      <c r="A977" s="3" t="str">
        <f t="shared" si="180"/>
        <v/>
      </c>
      <c r="B977" s="12" t="str">
        <f t="shared" si="181"/>
        <v/>
      </c>
      <c r="C977" s="95" t="str">
        <f t="shared" si="182"/>
        <v/>
      </c>
      <c r="D977" s="95" t="str">
        <f t="shared" si="183"/>
        <v/>
      </c>
      <c r="E977" s="95" t="str">
        <f t="shared" si="184"/>
        <v/>
      </c>
      <c r="F977" s="95" t="str">
        <f>IF(A977&lt;&gt;"",SUM($E$10:E977),"")</f>
        <v/>
      </c>
      <c r="G977" s="95" t="str">
        <f t="shared" si="185"/>
        <v/>
      </c>
      <c r="T977" s="3" t="str">
        <f t="shared" si="186"/>
        <v/>
      </c>
      <c r="U977" s="12" t="str">
        <f t="shared" si="187"/>
        <v/>
      </c>
      <c r="V977" s="95" t="str">
        <f t="shared" si="188"/>
        <v/>
      </c>
      <c r="W977" s="95" t="str">
        <f t="shared" si="189"/>
        <v/>
      </c>
      <c r="X977" s="95" t="str">
        <f t="shared" si="190"/>
        <v/>
      </c>
      <c r="Y977" s="95" t="str">
        <f>IF(T977&lt;&gt;"",SUM($X$10:X977),"")</f>
        <v/>
      </c>
      <c r="Z977" s="95" t="str">
        <f t="shared" si="191"/>
        <v/>
      </c>
    </row>
    <row r="978" spans="1:26">
      <c r="A978" s="3" t="str">
        <f t="shared" si="180"/>
        <v/>
      </c>
      <c r="B978" s="12" t="str">
        <f t="shared" si="181"/>
        <v/>
      </c>
      <c r="C978" s="95" t="str">
        <f t="shared" si="182"/>
        <v/>
      </c>
      <c r="D978" s="95" t="str">
        <f t="shared" si="183"/>
        <v/>
      </c>
      <c r="E978" s="95" t="str">
        <f t="shared" si="184"/>
        <v/>
      </c>
      <c r="F978" s="95" t="str">
        <f>IF(A978&lt;&gt;"",SUM($E$10:E978),"")</f>
        <v/>
      </c>
      <c r="G978" s="95" t="str">
        <f t="shared" si="185"/>
        <v/>
      </c>
      <c r="T978" s="3" t="str">
        <f t="shared" si="186"/>
        <v/>
      </c>
      <c r="U978" s="12" t="str">
        <f t="shared" si="187"/>
        <v/>
      </c>
      <c r="V978" s="95" t="str">
        <f t="shared" si="188"/>
        <v/>
      </c>
      <c r="W978" s="95" t="str">
        <f t="shared" si="189"/>
        <v/>
      </c>
      <c r="X978" s="95" t="str">
        <f t="shared" si="190"/>
        <v/>
      </c>
      <c r="Y978" s="95" t="str">
        <f>IF(T978&lt;&gt;"",SUM($X$10:X978),"")</f>
        <v/>
      </c>
      <c r="Z978" s="95" t="str">
        <f t="shared" si="191"/>
        <v/>
      </c>
    </row>
    <row r="979" spans="1:26">
      <c r="A979" s="3" t="str">
        <f t="shared" si="180"/>
        <v/>
      </c>
      <c r="B979" s="12" t="str">
        <f t="shared" si="181"/>
        <v/>
      </c>
      <c r="C979" s="95" t="str">
        <f t="shared" si="182"/>
        <v/>
      </c>
      <c r="D979" s="95" t="str">
        <f t="shared" si="183"/>
        <v/>
      </c>
      <c r="E979" s="95" t="str">
        <f t="shared" si="184"/>
        <v/>
      </c>
      <c r="F979" s="95" t="str">
        <f>IF(A979&lt;&gt;"",SUM($E$10:E979),"")</f>
        <v/>
      </c>
      <c r="G979" s="95" t="str">
        <f t="shared" si="185"/>
        <v/>
      </c>
      <c r="T979" s="3" t="str">
        <f t="shared" si="186"/>
        <v/>
      </c>
      <c r="U979" s="12" t="str">
        <f t="shared" si="187"/>
        <v/>
      </c>
      <c r="V979" s="95" t="str">
        <f t="shared" si="188"/>
        <v/>
      </c>
      <c r="W979" s="95" t="str">
        <f t="shared" si="189"/>
        <v/>
      </c>
      <c r="X979" s="95" t="str">
        <f t="shared" si="190"/>
        <v/>
      </c>
      <c r="Y979" s="95" t="str">
        <f>IF(T979&lt;&gt;"",SUM($X$10:X979),"")</f>
        <v/>
      </c>
      <c r="Z979" s="95" t="str">
        <f t="shared" si="191"/>
        <v/>
      </c>
    </row>
    <row r="980" spans="1:26">
      <c r="A980" s="3" t="str">
        <f t="shared" si="180"/>
        <v/>
      </c>
      <c r="B980" s="12" t="str">
        <f t="shared" si="181"/>
        <v/>
      </c>
      <c r="C980" s="95" t="str">
        <f t="shared" si="182"/>
        <v/>
      </c>
      <c r="D980" s="95" t="str">
        <f t="shared" si="183"/>
        <v/>
      </c>
      <c r="E980" s="95" t="str">
        <f t="shared" si="184"/>
        <v/>
      </c>
      <c r="F980" s="95" t="str">
        <f>IF(A980&lt;&gt;"",SUM($E$10:E980),"")</f>
        <v/>
      </c>
      <c r="G980" s="95" t="str">
        <f t="shared" si="185"/>
        <v/>
      </c>
      <c r="T980" s="3" t="str">
        <f t="shared" si="186"/>
        <v/>
      </c>
      <c r="U980" s="12" t="str">
        <f t="shared" si="187"/>
        <v/>
      </c>
      <c r="V980" s="95" t="str">
        <f t="shared" si="188"/>
        <v/>
      </c>
      <c r="W980" s="95" t="str">
        <f t="shared" si="189"/>
        <v/>
      </c>
      <c r="X980" s="95" t="str">
        <f t="shared" si="190"/>
        <v/>
      </c>
      <c r="Y980" s="95" t="str">
        <f>IF(T980&lt;&gt;"",SUM($X$10:X980),"")</f>
        <v/>
      </c>
      <c r="Z980" s="95" t="str">
        <f t="shared" si="191"/>
        <v/>
      </c>
    </row>
    <row r="981" spans="1:26">
      <c r="A981" s="3" t="str">
        <f t="shared" si="180"/>
        <v/>
      </c>
      <c r="B981" s="12" t="str">
        <f t="shared" si="181"/>
        <v/>
      </c>
      <c r="C981" s="95" t="str">
        <f t="shared" si="182"/>
        <v/>
      </c>
      <c r="D981" s="95" t="str">
        <f t="shared" si="183"/>
        <v/>
      </c>
      <c r="E981" s="95" t="str">
        <f t="shared" si="184"/>
        <v/>
      </c>
      <c r="F981" s="95" t="str">
        <f>IF(A981&lt;&gt;"",SUM($E$10:E981),"")</f>
        <v/>
      </c>
      <c r="G981" s="95" t="str">
        <f t="shared" si="185"/>
        <v/>
      </c>
      <c r="T981" s="3" t="str">
        <f t="shared" si="186"/>
        <v/>
      </c>
      <c r="U981" s="12" t="str">
        <f t="shared" si="187"/>
        <v/>
      </c>
      <c r="V981" s="95" t="str">
        <f t="shared" si="188"/>
        <v/>
      </c>
      <c r="W981" s="95" t="str">
        <f t="shared" si="189"/>
        <v/>
      </c>
      <c r="X981" s="95" t="str">
        <f t="shared" si="190"/>
        <v/>
      </c>
      <c r="Y981" s="95" t="str">
        <f>IF(T981&lt;&gt;"",SUM($X$10:X981),"")</f>
        <v/>
      </c>
      <c r="Z981" s="95" t="str">
        <f t="shared" si="191"/>
        <v/>
      </c>
    </row>
    <row r="982" spans="1:26">
      <c r="A982" s="3" t="str">
        <f t="shared" si="180"/>
        <v/>
      </c>
      <c r="B982" s="12" t="str">
        <f t="shared" si="181"/>
        <v/>
      </c>
      <c r="C982" s="95" t="str">
        <f t="shared" si="182"/>
        <v/>
      </c>
      <c r="D982" s="95" t="str">
        <f t="shared" si="183"/>
        <v/>
      </c>
      <c r="E982" s="95" t="str">
        <f t="shared" si="184"/>
        <v/>
      </c>
      <c r="F982" s="95" t="str">
        <f>IF(A982&lt;&gt;"",SUM($E$10:E982),"")</f>
        <v/>
      </c>
      <c r="G982" s="95" t="str">
        <f t="shared" si="185"/>
        <v/>
      </c>
      <c r="T982" s="3" t="str">
        <f t="shared" si="186"/>
        <v/>
      </c>
      <c r="U982" s="12" t="str">
        <f t="shared" si="187"/>
        <v/>
      </c>
      <c r="V982" s="95" t="str">
        <f t="shared" si="188"/>
        <v/>
      </c>
      <c r="W982" s="95" t="str">
        <f t="shared" si="189"/>
        <v/>
      </c>
      <c r="X982" s="95" t="str">
        <f t="shared" si="190"/>
        <v/>
      </c>
      <c r="Y982" s="95" t="str">
        <f>IF(T982&lt;&gt;"",SUM($X$10:X982),"")</f>
        <v/>
      </c>
      <c r="Z982" s="95" t="str">
        <f t="shared" si="191"/>
        <v/>
      </c>
    </row>
    <row r="983" spans="1:26">
      <c r="A983" s="3" t="str">
        <f t="shared" si="180"/>
        <v/>
      </c>
      <c r="B983" s="12" t="str">
        <f t="shared" si="181"/>
        <v/>
      </c>
      <c r="C983" s="95" t="str">
        <f t="shared" si="182"/>
        <v/>
      </c>
      <c r="D983" s="95" t="str">
        <f t="shared" si="183"/>
        <v/>
      </c>
      <c r="E983" s="95" t="str">
        <f t="shared" si="184"/>
        <v/>
      </c>
      <c r="F983" s="95" t="str">
        <f>IF(A983&lt;&gt;"",SUM($E$10:E983),"")</f>
        <v/>
      </c>
      <c r="G983" s="95" t="str">
        <f t="shared" si="185"/>
        <v/>
      </c>
      <c r="T983" s="3" t="str">
        <f t="shared" si="186"/>
        <v/>
      </c>
      <c r="U983" s="12" t="str">
        <f t="shared" si="187"/>
        <v/>
      </c>
      <c r="V983" s="95" t="str">
        <f t="shared" si="188"/>
        <v/>
      </c>
      <c r="W983" s="95" t="str">
        <f t="shared" si="189"/>
        <v/>
      </c>
      <c r="X983" s="95" t="str">
        <f t="shared" si="190"/>
        <v/>
      </c>
      <c r="Y983" s="95" t="str">
        <f>IF(T983&lt;&gt;"",SUM($X$10:X983),"")</f>
        <v/>
      </c>
      <c r="Z983" s="95" t="str">
        <f t="shared" si="191"/>
        <v/>
      </c>
    </row>
    <row r="984" spans="1:26">
      <c r="A984" s="3" t="str">
        <f t="shared" si="180"/>
        <v/>
      </c>
      <c r="B984" s="12" t="str">
        <f t="shared" si="181"/>
        <v/>
      </c>
      <c r="C984" s="95" t="str">
        <f t="shared" si="182"/>
        <v/>
      </c>
      <c r="D984" s="95" t="str">
        <f t="shared" si="183"/>
        <v/>
      </c>
      <c r="E984" s="95" t="str">
        <f t="shared" si="184"/>
        <v/>
      </c>
      <c r="F984" s="95" t="str">
        <f>IF(A984&lt;&gt;"",SUM($E$10:E984),"")</f>
        <v/>
      </c>
      <c r="G984" s="95" t="str">
        <f t="shared" si="185"/>
        <v/>
      </c>
      <c r="T984" s="3" t="str">
        <f t="shared" si="186"/>
        <v/>
      </c>
      <c r="U984" s="12" t="str">
        <f t="shared" si="187"/>
        <v/>
      </c>
      <c r="V984" s="95" t="str">
        <f t="shared" si="188"/>
        <v/>
      </c>
      <c r="W984" s="95" t="str">
        <f t="shared" si="189"/>
        <v/>
      </c>
      <c r="X984" s="95" t="str">
        <f t="shared" si="190"/>
        <v/>
      </c>
      <c r="Y984" s="95" t="str">
        <f>IF(T984&lt;&gt;"",SUM($X$10:X984),"")</f>
        <v/>
      </c>
      <c r="Z984" s="95" t="str">
        <f t="shared" si="191"/>
        <v/>
      </c>
    </row>
    <row r="985" spans="1:26">
      <c r="A985" s="3" t="str">
        <f t="shared" si="180"/>
        <v/>
      </c>
      <c r="B985" s="12" t="str">
        <f t="shared" si="181"/>
        <v/>
      </c>
      <c r="C985" s="95" t="str">
        <f t="shared" si="182"/>
        <v/>
      </c>
      <c r="D985" s="95" t="str">
        <f t="shared" si="183"/>
        <v/>
      </c>
      <c r="E985" s="95" t="str">
        <f t="shared" si="184"/>
        <v/>
      </c>
      <c r="F985" s="95" t="str">
        <f>IF(A985&lt;&gt;"",SUM($E$10:E985),"")</f>
        <v/>
      </c>
      <c r="G985" s="95" t="str">
        <f t="shared" si="185"/>
        <v/>
      </c>
      <c r="T985" s="3" t="str">
        <f t="shared" si="186"/>
        <v/>
      </c>
      <c r="U985" s="12" t="str">
        <f t="shared" si="187"/>
        <v/>
      </c>
      <c r="V985" s="95" t="str">
        <f t="shared" si="188"/>
        <v/>
      </c>
      <c r="W985" s="95" t="str">
        <f t="shared" si="189"/>
        <v/>
      </c>
      <c r="X985" s="95" t="str">
        <f t="shared" si="190"/>
        <v/>
      </c>
      <c r="Y985" s="95" t="str">
        <f>IF(T985&lt;&gt;"",SUM($X$10:X985),"")</f>
        <v/>
      </c>
      <c r="Z985" s="95" t="str">
        <f t="shared" si="191"/>
        <v/>
      </c>
    </row>
    <row r="986" spans="1:26">
      <c r="A986" s="3" t="str">
        <f t="shared" si="180"/>
        <v/>
      </c>
      <c r="B986" s="12" t="str">
        <f t="shared" si="181"/>
        <v/>
      </c>
      <c r="C986" s="95" t="str">
        <f t="shared" si="182"/>
        <v/>
      </c>
      <c r="D986" s="95" t="str">
        <f t="shared" si="183"/>
        <v/>
      </c>
      <c r="E986" s="95" t="str">
        <f t="shared" si="184"/>
        <v/>
      </c>
      <c r="F986" s="95" t="str">
        <f>IF(A986&lt;&gt;"",SUM($E$10:E986),"")</f>
        <v/>
      </c>
      <c r="G986" s="95" t="str">
        <f t="shared" si="185"/>
        <v/>
      </c>
      <c r="T986" s="3" t="str">
        <f t="shared" si="186"/>
        <v/>
      </c>
      <c r="U986" s="12" t="str">
        <f t="shared" si="187"/>
        <v/>
      </c>
      <c r="V986" s="95" t="str">
        <f t="shared" si="188"/>
        <v/>
      </c>
      <c r="W986" s="95" t="str">
        <f t="shared" si="189"/>
        <v/>
      </c>
      <c r="X986" s="95" t="str">
        <f t="shared" si="190"/>
        <v/>
      </c>
      <c r="Y986" s="95" t="str">
        <f>IF(T986&lt;&gt;"",SUM($X$10:X986),"")</f>
        <v/>
      </c>
      <c r="Z986" s="95" t="str">
        <f t="shared" si="191"/>
        <v/>
      </c>
    </row>
    <row r="987" spans="1:26">
      <c r="A987" s="3" t="str">
        <f t="shared" si="180"/>
        <v/>
      </c>
      <c r="B987" s="12" t="str">
        <f t="shared" si="181"/>
        <v/>
      </c>
      <c r="C987" s="95" t="str">
        <f t="shared" si="182"/>
        <v/>
      </c>
      <c r="D987" s="95" t="str">
        <f t="shared" si="183"/>
        <v/>
      </c>
      <c r="E987" s="95" t="str">
        <f t="shared" si="184"/>
        <v/>
      </c>
      <c r="F987" s="95" t="str">
        <f>IF(A987&lt;&gt;"",SUM($E$10:E987),"")</f>
        <v/>
      </c>
      <c r="G987" s="95" t="str">
        <f t="shared" si="185"/>
        <v/>
      </c>
      <c r="T987" s="3" t="str">
        <f t="shared" si="186"/>
        <v/>
      </c>
      <c r="U987" s="12" t="str">
        <f t="shared" si="187"/>
        <v/>
      </c>
      <c r="V987" s="95" t="str">
        <f t="shared" si="188"/>
        <v/>
      </c>
      <c r="W987" s="95" t="str">
        <f t="shared" si="189"/>
        <v/>
      </c>
      <c r="X987" s="95" t="str">
        <f t="shared" si="190"/>
        <v/>
      </c>
      <c r="Y987" s="95" t="str">
        <f>IF(T987&lt;&gt;"",SUM($X$10:X987),"")</f>
        <v/>
      </c>
      <c r="Z987" s="95" t="str">
        <f t="shared" si="191"/>
        <v/>
      </c>
    </row>
    <row r="988" spans="1:26">
      <c r="A988" s="3" t="str">
        <f t="shared" si="180"/>
        <v/>
      </c>
      <c r="B988" s="12" t="str">
        <f t="shared" si="181"/>
        <v/>
      </c>
      <c r="C988" s="95" t="str">
        <f t="shared" si="182"/>
        <v/>
      </c>
      <c r="D988" s="95" t="str">
        <f t="shared" si="183"/>
        <v/>
      </c>
      <c r="E988" s="95" t="str">
        <f t="shared" si="184"/>
        <v/>
      </c>
      <c r="F988" s="95" t="str">
        <f>IF(A988&lt;&gt;"",SUM($E$10:E988),"")</f>
        <v/>
      </c>
      <c r="G988" s="95" t="str">
        <f t="shared" si="185"/>
        <v/>
      </c>
      <c r="T988" s="3" t="str">
        <f t="shared" si="186"/>
        <v/>
      </c>
      <c r="U988" s="12" t="str">
        <f t="shared" si="187"/>
        <v/>
      </c>
      <c r="V988" s="95" t="str">
        <f t="shared" si="188"/>
        <v/>
      </c>
      <c r="W988" s="95" t="str">
        <f t="shared" si="189"/>
        <v/>
      </c>
      <c r="X988" s="95" t="str">
        <f t="shared" si="190"/>
        <v/>
      </c>
      <c r="Y988" s="95" t="str">
        <f>IF(T988&lt;&gt;"",SUM($X$10:X988),"")</f>
        <v/>
      </c>
      <c r="Z988" s="95" t="str">
        <f t="shared" si="191"/>
        <v/>
      </c>
    </row>
    <row r="989" spans="1:26">
      <c r="A989" s="3" t="str">
        <f t="shared" si="180"/>
        <v/>
      </c>
      <c r="B989" s="12" t="str">
        <f t="shared" si="181"/>
        <v/>
      </c>
      <c r="C989" s="95" t="str">
        <f t="shared" si="182"/>
        <v/>
      </c>
      <c r="D989" s="95" t="str">
        <f t="shared" si="183"/>
        <v/>
      </c>
      <c r="E989" s="95" t="str">
        <f t="shared" si="184"/>
        <v/>
      </c>
      <c r="F989" s="95" t="str">
        <f>IF(A989&lt;&gt;"",SUM($E$10:E989),"")</f>
        <v/>
      </c>
      <c r="G989" s="95" t="str">
        <f t="shared" si="185"/>
        <v/>
      </c>
      <c r="T989" s="3" t="str">
        <f t="shared" si="186"/>
        <v/>
      </c>
      <c r="U989" s="12" t="str">
        <f t="shared" si="187"/>
        <v/>
      </c>
      <c r="V989" s="95" t="str">
        <f t="shared" si="188"/>
        <v/>
      </c>
      <c r="W989" s="95" t="str">
        <f t="shared" si="189"/>
        <v/>
      </c>
      <c r="X989" s="95" t="str">
        <f t="shared" si="190"/>
        <v/>
      </c>
      <c r="Y989" s="95" t="str">
        <f>IF(T989&lt;&gt;"",SUM($X$10:X989),"")</f>
        <v/>
      </c>
      <c r="Z989" s="95" t="str">
        <f t="shared" si="191"/>
        <v/>
      </c>
    </row>
    <row r="990" spans="1:26">
      <c r="A990" s="3" t="str">
        <f t="shared" si="180"/>
        <v/>
      </c>
      <c r="B990" s="12" t="str">
        <f t="shared" si="181"/>
        <v/>
      </c>
      <c r="C990" s="95" t="str">
        <f t="shared" si="182"/>
        <v/>
      </c>
      <c r="D990" s="95" t="str">
        <f t="shared" si="183"/>
        <v/>
      </c>
      <c r="E990" s="95" t="str">
        <f t="shared" si="184"/>
        <v/>
      </c>
      <c r="F990" s="95" t="str">
        <f>IF(A990&lt;&gt;"",SUM($E$10:E990),"")</f>
        <v/>
      </c>
      <c r="G990" s="95" t="str">
        <f t="shared" si="185"/>
        <v/>
      </c>
      <c r="T990" s="3" t="str">
        <f t="shared" si="186"/>
        <v/>
      </c>
      <c r="U990" s="12" t="str">
        <f t="shared" si="187"/>
        <v/>
      </c>
      <c r="V990" s="95" t="str">
        <f t="shared" si="188"/>
        <v/>
      </c>
      <c r="W990" s="95" t="str">
        <f t="shared" si="189"/>
        <v/>
      </c>
      <c r="X990" s="95" t="str">
        <f t="shared" si="190"/>
        <v/>
      </c>
      <c r="Y990" s="95" t="str">
        <f>IF(T990&lt;&gt;"",SUM($X$10:X990),"")</f>
        <v/>
      </c>
      <c r="Z990" s="95" t="str">
        <f t="shared" si="191"/>
        <v/>
      </c>
    </row>
    <row r="991" spans="1:26">
      <c r="A991" s="3" t="str">
        <f t="shared" si="180"/>
        <v/>
      </c>
      <c r="B991" s="12" t="str">
        <f t="shared" si="181"/>
        <v/>
      </c>
      <c r="C991" s="95" t="str">
        <f t="shared" si="182"/>
        <v/>
      </c>
      <c r="D991" s="95" t="str">
        <f t="shared" si="183"/>
        <v/>
      </c>
      <c r="E991" s="95" t="str">
        <f t="shared" si="184"/>
        <v/>
      </c>
      <c r="F991" s="95" t="str">
        <f>IF(A991&lt;&gt;"",SUM($E$10:E991),"")</f>
        <v/>
      </c>
      <c r="G991" s="95" t="str">
        <f t="shared" si="185"/>
        <v/>
      </c>
      <c r="T991" s="3" t="str">
        <f t="shared" si="186"/>
        <v/>
      </c>
      <c r="U991" s="12" t="str">
        <f t="shared" si="187"/>
        <v/>
      </c>
      <c r="V991" s="95" t="str">
        <f t="shared" si="188"/>
        <v/>
      </c>
      <c r="W991" s="95" t="str">
        <f t="shared" si="189"/>
        <v/>
      </c>
      <c r="X991" s="95" t="str">
        <f t="shared" si="190"/>
        <v/>
      </c>
      <c r="Y991" s="95" t="str">
        <f>IF(T991&lt;&gt;"",SUM($X$10:X991),"")</f>
        <v/>
      </c>
      <c r="Z991" s="95" t="str">
        <f t="shared" si="191"/>
        <v/>
      </c>
    </row>
    <row r="992" spans="1:26">
      <c r="A992" s="3" t="str">
        <f t="shared" si="180"/>
        <v/>
      </c>
      <c r="B992" s="12" t="str">
        <f t="shared" si="181"/>
        <v/>
      </c>
      <c r="C992" s="95" t="str">
        <f t="shared" si="182"/>
        <v/>
      </c>
      <c r="D992" s="95" t="str">
        <f t="shared" si="183"/>
        <v/>
      </c>
      <c r="E992" s="95" t="str">
        <f t="shared" si="184"/>
        <v/>
      </c>
      <c r="F992" s="95" t="str">
        <f>IF(A992&lt;&gt;"",SUM($E$10:E992),"")</f>
        <v/>
      </c>
      <c r="G992" s="95" t="str">
        <f t="shared" si="185"/>
        <v/>
      </c>
      <c r="T992" s="3" t="str">
        <f t="shared" si="186"/>
        <v/>
      </c>
      <c r="U992" s="12" t="str">
        <f t="shared" si="187"/>
        <v/>
      </c>
      <c r="V992" s="95" t="str">
        <f t="shared" si="188"/>
        <v/>
      </c>
      <c r="W992" s="95" t="str">
        <f t="shared" si="189"/>
        <v/>
      </c>
      <c r="X992" s="95" t="str">
        <f t="shared" si="190"/>
        <v/>
      </c>
      <c r="Y992" s="95" t="str">
        <f>IF(T992&lt;&gt;"",SUM($X$10:X992),"")</f>
        <v/>
      </c>
      <c r="Z992" s="95" t="str">
        <f t="shared" si="191"/>
        <v/>
      </c>
    </row>
    <row r="993" spans="1:26">
      <c r="A993" s="3" t="str">
        <f t="shared" si="180"/>
        <v/>
      </c>
      <c r="B993" s="12" t="str">
        <f t="shared" si="181"/>
        <v/>
      </c>
      <c r="C993" s="95" t="str">
        <f t="shared" si="182"/>
        <v/>
      </c>
      <c r="D993" s="95" t="str">
        <f t="shared" si="183"/>
        <v/>
      </c>
      <c r="E993" s="95" t="str">
        <f t="shared" si="184"/>
        <v/>
      </c>
      <c r="F993" s="95" t="str">
        <f>IF(A993&lt;&gt;"",SUM($E$10:E993),"")</f>
        <v/>
      </c>
      <c r="G993" s="95" t="str">
        <f t="shared" si="185"/>
        <v/>
      </c>
      <c r="T993" s="3" t="str">
        <f t="shared" si="186"/>
        <v/>
      </c>
      <c r="U993" s="12" t="str">
        <f t="shared" si="187"/>
        <v/>
      </c>
      <c r="V993" s="95" t="str">
        <f t="shared" si="188"/>
        <v/>
      </c>
      <c r="W993" s="95" t="str">
        <f t="shared" si="189"/>
        <v/>
      </c>
      <c r="X993" s="95" t="str">
        <f t="shared" si="190"/>
        <v/>
      </c>
      <c r="Y993" s="95" t="str">
        <f>IF(T993&lt;&gt;"",SUM($X$10:X993),"")</f>
        <v/>
      </c>
      <c r="Z993" s="95" t="str">
        <f t="shared" si="191"/>
        <v/>
      </c>
    </row>
    <row r="994" spans="1:26">
      <c r="A994" s="3" t="str">
        <f t="shared" si="180"/>
        <v/>
      </c>
      <c r="B994" s="12" t="str">
        <f t="shared" si="181"/>
        <v/>
      </c>
      <c r="C994" s="95" t="str">
        <f t="shared" si="182"/>
        <v/>
      </c>
      <c r="D994" s="95" t="str">
        <f t="shared" si="183"/>
        <v/>
      </c>
      <c r="E994" s="95" t="str">
        <f t="shared" si="184"/>
        <v/>
      </c>
      <c r="F994" s="95" t="str">
        <f>IF(A994&lt;&gt;"",SUM($E$10:E994),"")</f>
        <v/>
      </c>
      <c r="G994" s="95" t="str">
        <f t="shared" si="185"/>
        <v/>
      </c>
      <c r="T994" s="3" t="str">
        <f t="shared" si="186"/>
        <v/>
      </c>
      <c r="U994" s="12" t="str">
        <f t="shared" si="187"/>
        <v/>
      </c>
      <c r="V994" s="95" t="str">
        <f t="shared" si="188"/>
        <v/>
      </c>
      <c r="W994" s="95" t="str">
        <f t="shared" si="189"/>
        <v/>
      </c>
      <c r="X994" s="95" t="str">
        <f t="shared" si="190"/>
        <v/>
      </c>
      <c r="Y994" s="95" t="str">
        <f>IF(T994&lt;&gt;"",SUM($X$10:X994),"")</f>
        <v/>
      </c>
      <c r="Z994" s="95" t="str">
        <f t="shared" si="191"/>
        <v/>
      </c>
    </row>
    <row r="995" spans="1:26">
      <c r="A995" s="3" t="str">
        <f t="shared" si="180"/>
        <v/>
      </c>
      <c r="B995" s="12" t="str">
        <f t="shared" si="181"/>
        <v/>
      </c>
      <c r="C995" s="95" t="str">
        <f t="shared" si="182"/>
        <v/>
      </c>
      <c r="D995" s="95" t="str">
        <f t="shared" si="183"/>
        <v/>
      </c>
      <c r="E995" s="95" t="str">
        <f t="shared" si="184"/>
        <v/>
      </c>
      <c r="F995" s="95" t="str">
        <f>IF(A995&lt;&gt;"",SUM($E$10:E995),"")</f>
        <v/>
      </c>
      <c r="G995" s="95" t="str">
        <f t="shared" si="185"/>
        <v/>
      </c>
      <c r="T995" s="3" t="str">
        <f t="shared" si="186"/>
        <v/>
      </c>
      <c r="U995" s="12" t="str">
        <f t="shared" si="187"/>
        <v/>
      </c>
      <c r="V995" s="95" t="str">
        <f t="shared" si="188"/>
        <v/>
      </c>
      <c r="W995" s="95" t="str">
        <f t="shared" si="189"/>
        <v/>
      </c>
      <c r="X995" s="95" t="str">
        <f t="shared" si="190"/>
        <v/>
      </c>
      <c r="Y995" s="95" t="str">
        <f>IF(T995&lt;&gt;"",SUM($X$10:X995),"")</f>
        <v/>
      </c>
      <c r="Z995" s="95" t="str">
        <f t="shared" si="191"/>
        <v/>
      </c>
    </row>
    <row r="996" spans="1:26">
      <c r="A996" s="3" t="str">
        <f t="shared" si="180"/>
        <v/>
      </c>
      <c r="B996" s="12" t="str">
        <f t="shared" si="181"/>
        <v/>
      </c>
      <c r="C996" s="95" t="str">
        <f t="shared" si="182"/>
        <v/>
      </c>
      <c r="D996" s="95" t="str">
        <f t="shared" si="183"/>
        <v/>
      </c>
      <c r="E996" s="95" t="str">
        <f t="shared" si="184"/>
        <v/>
      </c>
      <c r="F996" s="95" t="str">
        <f>IF(A996&lt;&gt;"",SUM($E$10:E996),"")</f>
        <v/>
      </c>
      <c r="G996" s="95" t="str">
        <f t="shared" si="185"/>
        <v/>
      </c>
      <c r="T996" s="3" t="str">
        <f t="shared" si="186"/>
        <v/>
      </c>
      <c r="U996" s="12" t="str">
        <f t="shared" si="187"/>
        <v/>
      </c>
      <c r="V996" s="95" t="str">
        <f t="shared" si="188"/>
        <v/>
      </c>
      <c r="W996" s="95" t="str">
        <f t="shared" si="189"/>
        <v/>
      </c>
      <c r="X996" s="95" t="str">
        <f t="shared" si="190"/>
        <v/>
      </c>
      <c r="Y996" s="95" t="str">
        <f>IF(T996&lt;&gt;"",SUM($X$10:X996),"")</f>
        <v/>
      </c>
      <c r="Z996" s="95" t="str">
        <f t="shared" si="191"/>
        <v/>
      </c>
    </row>
    <row r="997" spans="1:26">
      <c r="A997" s="3" t="str">
        <f t="shared" si="180"/>
        <v/>
      </c>
      <c r="B997" s="12" t="str">
        <f t="shared" si="181"/>
        <v/>
      </c>
      <c r="C997" s="95" t="str">
        <f t="shared" si="182"/>
        <v/>
      </c>
      <c r="D997" s="95" t="str">
        <f t="shared" si="183"/>
        <v/>
      </c>
      <c r="E997" s="95" t="str">
        <f t="shared" si="184"/>
        <v/>
      </c>
      <c r="F997" s="95" t="str">
        <f>IF(A997&lt;&gt;"",SUM($E$10:E997),"")</f>
        <v/>
      </c>
      <c r="G997" s="95" t="str">
        <f t="shared" si="185"/>
        <v/>
      </c>
      <c r="T997" s="3" t="str">
        <f t="shared" si="186"/>
        <v/>
      </c>
      <c r="U997" s="12" t="str">
        <f t="shared" si="187"/>
        <v/>
      </c>
      <c r="V997" s="95" t="str">
        <f t="shared" si="188"/>
        <v/>
      </c>
      <c r="W997" s="95" t="str">
        <f t="shared" si="189"/>
        <v/>
      </c>
      <c r="X997" s="95" t="str">
        <f t="shared" si="190"/>
        <v/>
      </c>
      <c r="Y997" s="95" t="str">
        <f>IF(T997&lt;&gt;"",SUM($X$10:X997),"")</f>
        <v/>
      </c>
      <c r="Z997" s="95" t="str">
        <f t="shared" si="191"/>
        <v/>
      </c>
    </row>
    <row r="998" spans="1:26">
      <c r="A998" s="3" t="str">
        <f t="shared" si="180"/>
        <v/>
      </c>
      <c r="B998" s="12" t="str">
        <f t="shared" si="181"/>
        <v/>
      </c>
      <c r="C998" s="95" t="str">
        <f t="shared" si="182"/>
        <v/>
      </c>
      <c r="D998" s="95" t="str">
        <f t="shared" si="183"/>
        <v/>
      </c>
      <c r="E998" s="95" t="str">
        <f t="shared" si="184"/>
        <v/>
      </c>
      <c r="F998" s="95" t="str">
        <f>IF(A998&lt;&gt;"",SUM($E$10:E998),"")</f>
        <v/>
      </c>
      <c r="G998" s="95" t="str">
        <f t="shared" si="185"/>
        <v/>
      </c>
      <c r="T998" s="3" t="str">
        <f t="shared" si="186"/>
        <v/>
      </c>
      <c r="U998" s="12" t="str">
        <f t="shared" si="187"/>
        <v/>
      </c>
      <c r="V998" s="95" t="str">
        <f t="shared" si="188"/>
        <v/>
      </c>
      <c r="W998" s="95" t="str">
        <f t="shared" si="189"/>
        <v/>
      </c>
      <c r="X998" s="95" t="str">
        <f t="shared" si="190"/>
        <v/>
      </c>
      <c r="Y998" s="95" t="str">
        <f>IF(T998&lt;&gt;"",SUM($X$10:X998),"")</f>
        <v/>
      </c>
      <c r="Z998" s="95" t="str">
        <f t="shared" si="191"/>
        <v/>
      </c>
    </row>
    <row r="999" spans="1:26">
      <c r="A999" s="3" t="str">
        <f t="shared" si="180"/>
        <v/>
      </c>
      <c r="B999" s="12" t="str">
        <f t="shared" si="181"/>
        <v/>
      </c>
      <c r="C999" s="95" t="str">
        <f t="shared" si="182"/>
        <v/>
      </c>
      <c r="D999" s="95" t="str">
        <f t="shared" si="183"/>
        <v/>
      </c>
      <c r="E999" s="95" t="str">
        <f t="shared" si="184"/>
        <v/>
      </c>
      <c r="F999" s="95" t="str">
        <f>IF(A999&lt;&gt;"",SUM($E$10:E999),"")</f>
        <v/>
      </c>
      <c r="G999" s="95" t="str">
        <f t="shared" si="185"/>
        <v/>
      </c>
      <c r="T999" s="3" t="str">
        <f t="shared" si="186"/>
        <v/>
      </c>
      <c r="U999" s="12" t="str">
        <f t="shared" si="187"/>
        <v/>
      </c>
      <c r="V999" s="95" t="str">
        <f t="shared" si="188"/>
        <v/>
      </c>
      <c r="W999" s="95" t="str">
        <f t="shared" si="189"/>
        <v/>
      </c>
      <c r="X999" s="95" t="str">
        <f t="shared" si="190"/>
        <v/>
      </c>
      <c r="Y999" s="95" t="str">
        <f>IF(T999&lt;&gt;"",SUM($X$10:X999),"")</f>
        <v/>
      </c>
      <c r="Z999" s="95" t="str">
        <f t="shared" si="191"/>
        <v/>
      </c>
    </row>
    <row r="1000" spans="1:26">
      <c r="A1000" s="3" t="str">
        <f t="shared" si="180"/>
        <v/>
      </c>
      <c r="B1000" s="12" t="str">
        <f t="shared" si="181"/>
        <v/>
      </c>
      <c r="C1000" s="95" t="str">
        <f t="shared" si="182"/>
        <v/>
      </c>
      <c r="D1000" s="95" t="str">
        <f t="shared" si="183"/>
        <v/>
      </c>
      <c r="E1000" s="95" t="str">
        <f t="shared" si="184"/>
        <v/>
      </c>
      <c r="F1000" s="95" t="str">
        <f>IF(A1000&lt;&gt;"",SUM($E$10:E1000),"")</f>
        <v/>
      </c>
      <c r="G1000" s="95" t="str">
        <f t="shared" si="185"/>
        <v/>
      </c>
      <c r="T1000" s="3" t="str">
        <f t="shared" si="186"/>
        <v/>
      </c>
      <c r="U1000" s="12" t="str">
        <f t="shared" si="187"/>
        <v/>
      </c>
      <c r="V1000" s="95" t="str">
        <f t="shared" si="188"/>
        <v/>
      </c>
      <c r="W1000" s="95" t="str">
        <f t="shared" si="189"/>
        <v/>
      </c>
      <c r="X1000" s="95" t="str">
        <f t="shared" si="190"/>
        <v/>
      </c>
      <c r="Y1000" s="95" t="str">
        <f>IF(T1000&lt;&gt;"",SUM($X$10:X1000),"")</f>
        <v/>
      </c>
      <c r="Z1000" s="95" t="str">
        <f t="shared" si="191"/>
        <v/>
      </c>
    </row>
  </sheetData>
  <mergeCells count="21">
    <mergeCell ref="A7:B7"/>
    <mergeCell ref="E7:F7"/>
    <mergeCell ref="T7:U7"/>
    <mergeCell ref="X7:Y7"/>
    <mergeCell ref="T8:U8"/>
    <mergeCell ref="A5:B5"/>
    <mergeCell ref="E5:F5"/>
    <mergeCell ref="T5:U5"/>
    <mergeCell ref="X5:Y5"/>
    <mergeCell ref="A6:B6"/>
    <mergeCell ref="E6:F6"/>
    <mergeCell ref="T6:U6"/>
    <mergeCell ref="X6:Y6"/>
    <mergeCell ref="A3:B3"/>
    <mergeCell ref="E3:F3"/>
    <mergeCell ref="T3:U3"/>
    <mergeCell ref="X3:Y3"/>
    <mergeCell ref="A4:B4"/>
    <mergeCell ref="E4:F4"/>
    <mergeCell ref="T4:U4"/>
    <mergeCell ref="X4:Y4"/>
  </mergeCells>
  <dataValidations count="1">
    <dataValidation type="list" allowBlank="1" showInputMessage="1" showErrorMessage="1" sqref="C6 V6">
      <formula1>$M$2:$M$7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baseColWidth="10" defaultRowHeight="23.25"/>
  <cols>
    <col min="1" max="7" width="19.5703125" style="3" customWidth="1"/>
    <col min="8" max="12" width="11.42578125" style="3"/>
    <col min="13" max="13" width="32.85546875" style="3" customWidth="1"/>
    <col min="14" max="19" width="11.42578125" style="3"/>
    <col min="20" max="26" width="19.5703125" style="3" customWidth="1"/>
    <col min="27" max="16384" width="11.42578125" style="3"/>
  </cols>
  <sheetData>
    <row r="1" spans="1:26" ht="31.5">
      <c r="A1" s="74" t="s">
        <v>227</v>
      </c>
      <c r="M1" s="75" t="s">
        <v>202</v>
      </c>
      <c r="N1" s="75" t="s">
        <v>214</v>
      </c>
      <c r="T1" s="74" t="s">
        <v>228</v>
      </c>
    </row>
    <row r="2" spans="1:26" ht="24" thickBot="1">
      <c r="A2" s="77"/>
      <c r="B2" s="77"/>
      <c r="C2" s="77"/>
      <c r="E2" s="77"/>
      <c r="F2" s="77"/>
      <c r="G2" s="77"/>
      <c r="M2" s="3" t="s">
        <v>203</v>
      </c>
      <c r="N2" s="3">
        <v>12</v>
      </c>
      <c r="T2" s="77"/>
      <c r="U2" s="77"/>
      <c r="V2" s="77"/>
      <c r="X2" s="77"/>
      <c r="Y2" s="77"/>
      <c r="Z2" s="77"/>
    </row>
    <row r="3" spans="1:26" ht="27" thickBot="1">
      <c r="A3" s="79" t="s">
        <v>213</v>
      </c>
      <c r="B3" s="79"/>
      <c r="C3" s="80">
        <v>100000</v>
      </c>
      <c r="D3" s="85"/>
      <c r="E3" s="86" t="s">
        <v>209</v>
      </c>
      <c r="F3" s="86"/>
      <c r="G3" s="87">
        <f>IFERROR(VLOOKUP(C6,M2:N7,2,FALSE),0)</f>
        <v>12</v>
      </c>
      <c r="H3" s="76"/>
      <c r="M3" s="3" t="s">
        <v>204</v>
      </c>
      <c r="N3" s="3">
        <v>6</v>
      </c>
      <c r="T3" s="79" t="s">
        <v>213</v>
      </c>
      <c r="U3" s="79"/>
      <c r="V3" s="80">
        <f>C3</f>
        <v>100000</v>
      </c>
      <c r="W3" s="85"/>
      <c r="X3" s="86" t="s">
        <v>209</v>
      </c>
      <c r="Y3" s="86"/>
      <c r="Z3" s="87">
        <f>IFERROR(VLOOKUP(V6,M2:N7,2,FALSE),0)</f>
        <v>12</v>
      </c>
    </row>
    <row r="4" spans="1:26" ht="24" thickBot="1">
      <c r="A4" s="79" t="s">
        <v>79</v>
      </c>
      <c r="B4" s="79"/>
      <c r="C4" s="81">
        <v>25</v>
      </c>
      <c r="D4" s="85"/>
      <c r="E4" s="86" t="s">
        <v>212</v>
      </c>
      <c r="F4" s="86"/>
      <c r="G4" s="87">
        <f>C4*G3</f>
        <v>300</v>
      </c>
      <c r="H4" s="76"/>
      <c r="M4" s="3" t="s">
        <v>205</v>
      </c>
      <c r="N4" s="3">
        <v>4</v>
      </c>
      <c r="T4" s="79" t="s">
        <v>79</v>
      </c>
      <c r="U4" s="79"/>
      <c r="V4" s="81">
        <f>C4</f>
        <v>25</v>
      </c>
      <c r="W4" s="85"/>
      <c r="X4" s="86" t="s">
        <v>212</v>
      </c>
      <c r="Y4" s="86"/>
      <c r="Z4" s="87">
        <f>V4*Z3</f>
        <v>300</v>
      </c>
    </row>
    <row r="5" spans="1:26" ht="24" thickBot="1">
      <c r="A5" s="79" t="s">
        <v>201</v>
      </c>
      <c r="B5" s="79"/>
      <c r="C5" s="82">
        <v>1.5800000000000002E-2</v>
      </c>
      <c r="D5" s="85"/>
      <c r="E5" s="86" t="str">
        <f>"INTERÉS "&amp;C6</f>
        <v>INTERÉS MENSUAL</v>
      </c>
      <c r="F5" s="86"/>
      <c r="G5" s="88">
        <f>IFERROR(C5/G3,0)</f>
        <v>1.3166666666666667E-3</v>
      </c>
      <c r="H5" s="76"/>
      <c r="M5" s="3" t="s">
        <v>206</v>
      </c>
      <c r="N5" s="3">
        <v>3</v>
      </c>
      <c r="T5" s="79" t="s">
        <v>201</v>
      </c>
      <c r="U5" s="79"/>
      <c r="V5" s="82">
        <f>C5</f>
        <v>1.5800000000000002E-2</v>
      </c>
      <c r="W5" s="85"/>
      <c r="X5" s="86" t="s">
        <v>224</v>
      </c>
      <c r="Y5" s="86"/>
      <c r="Z5" s="88">
        <f>IRR(V10:V1000,0.01)</f>
        <v>1.439885964427296E-3</v>
      </c>
    </row>
    <row r="6" spans="1:26" ht="24" thickBot="1">
      <c r="A6" s="79" t="s">
        <v>202</v>
      </c>
      <c r="B6" s="79"/>
      <c r="C6" s="83" t="s">
        <v>203</v>
      </c>
      <c r="D6" s="85"/>
      <c r="E6" s="86" t="s">
        <v>217</v>
      </c>
      <c r="F6" s="86"/>
      <c r="G6" s="89">
        <f>IFERROR(C3*G5,0)</f>
        <v>131.66666666666669</v>
      </c>
      <c r="H6" s="76"/>
      <c r="M6" s="3" t="s">
        <v>207</v>
      </c>
      <c r="N6" s="3">
        <v>2</v>
      </c>
      <c r="T6" s="79" t="s">
        <v>202</v>
      </c>
      <c r="U6" s="79"/>
      <c r="V6" s="83" t="str">
        <f>C6</f>
        <v>MENSUAL</v>
      </c>
      <c r="W6" s="85"/>
      <c r="X6" s="86"/>
      <c r="Y6" s="86"/>
      <c r="Z6" s="89"/>
    </row>
    <row r="7" spans="1:26" ht="24" thickBot="1">
      <c r="A7" s="79" t="s">
        <v>210</v>
      </c>
      <c r="B7" s="79"/>
      <c r="C7" s="84">
        <v>41159</v>
      </c>
      <c r="D7" s="85"/>
      <c r="E7" s="86" t="s">
        <v>211</v>
      </c>
      <c r="F7" s="86"/>
      <c r="G7" s="90">
        <f>EDATE(C7,12*C4)</f>
        <v>50290</v>
      </c>
      <c r="H7" s="76"/>
      <c r="M7" s="3" t="s">
        <v>208</v>
      </c>
      <c r="N7" s="3">
        <v>1</v>
      </c>
      <c r="T7" s="79" t="s">
        <v>210</v>
      </c>
      <c r="U7" s="79"/>
      <c r="V7" s="84">
        <v>41159</v>
      </c>
      <c r="W7" s="85"/>
      <c r="X7" s="86" t="s">
        <v>211</v>
      </c>
      <c r="Y7" s="86"/>
      <c r="Z7" s="90">
        <f>EDATE(V7,12*V4)</f>
        <v>50290</v>
      </c>
    </row>
    <row r="8" spans="1:26" ht="24" thickBot="1">
      <c r="A8" s="91"/>
      <c r="B8" s="91"/>
      <c r="C8" s="91"/>
      <c r="D8" s="96">
        <f>SUM(D10:D1000)</f>
        <v>39499.999999999993</v>
      </c>
      <c r="E8" s="91"/>
      <c r="F8" s="91"/>
      <c r="G8" s="91"/>
      <c r="T8" s="79" t="s">
        <v>223</v>
      </c>
      <c r="U8" s="79"/>
      <c r="V8" s="80">
        <v>3000</v>
      </c>
      <c r="W8" s="96">
        <f>SUM(W10:W1000)</f>
        <v>42499.999999999098</v>
      </c>
      <c r="X8" s="91"/>
      <c r="Y8" s="91"/>
      <c r="Z8" s="91"/>
    </row>
    <row r="9" spans="1:26" ht="32.25" thickBot="1">
      <c r="A9" s="92" t="s">
        <v>215</v>
      </c>
      <c r="B9" s="92" t="s">
        <v>173</v>
      </c>
      <c r="C9" s="92" t="s">
        <v>216</v>
      </c>
      <c r="D9" s="92" t="s">
        <v>221</v>
      </c>
      <c r="E9" s="92" t="s">
        <v>218</v>
      </c>
      <c r="F9" s="92" t="s">
        <v>219</v>
      </c>
      <c r="G9" s="92" t="s">
        <v>220</v>
      </c>
      <c r="H9" s="76"/>
      <c r="T9" s="92" t="s">
        <v>215</v>
      </c>
      <c r="U9" s="92" t="s">
        <v>173</v>
      </c>
      <c r="V9" s="92" t="s">
        <v>216</v>
      </c>
      <c r="W9" s="92" t="s">
        <v>221</v>
      </c>
      <c r="X9" s="92" t="s">
        <v>218</v>
      </c>
      <c r="Y9" s="92" t="s">
        <v>219</v>
      </c>
      <c r="Z9" s="92" t="s">
        <v>220</v>
      </c>
    </row>
    <row r="10" spans="1:26">
      <c r="A10" s="78">
        <f>IF(G4&gt;0,0,"")</f>
        <v>0</v>
      </c>
      <c r="B10" s="93">
        <f>IF(A10&lt;&gt;"",C7,"")</f>
        <v>41159</v>
      </c>
      <c r="C10" s="94"/>
      <c r="D10" s="94" t="s">
        <v>21</v>
      </c>
      <c r="E10" s="94"/>
      <c r="F10" s="94"/>
      <c r="G10" s="94">
        <f>IF(A10&lt;&gt;"",C3,"")</f>
        <v>100000</v>
      </c>
      <c r="T10" s="78">
        <f>IF(Z4&gt;0,0,"")</f>
        <v>0</v>
      </c>
      <c r="U10" s="93">
        <f>IF(T10&lt;&gt;"",V7,"")</f>
        <v>41159</v>
      </c>
      <c r="V10" s="94">
        <f>-Z10</f>
        <v>-97000</v>
      </c>
      <c r="W10" s="94" t="s">
        <v>21</v>
      </c>
      <c r="X10" s="94"/>
      <c r="Y10" s="94"/>
      <c r="Z10" s="94">
        <f>IF(T10&lt;&gt;"",V3-V8,"")</f>
        <v>97000</v>
      </c>
    </row>
    <row r="11" spans="1:26">
      <c r="A11" s="3">
        <f>IF(A10&lt;$G$4,A10+1,"")</f>
        <v>1</v>
      </c>
      <c r="B11" s="12">
        <f>IF(A11&lt;&gt;"",EDATE($C$7,A11*12/$G$3),"")</f>
        <v>41189</v>
      </c>
      <c r="C11" s="95">
        <f>IF(A11&lt;&gt;"",D11+E11,"")</f>
        <v>131.66666666666669</v>
      </c>
      <c r="D11" s="95">
        <f>IF(A11&lt;&gt;"",G10*$G$5,"")</f>
        <v>131.66666666666669</v>
      </c>
      <c r="E11" s="95">
        <f>IF(A11&lt;&gt;"",IF(A11=$G$4,$C$3,0),"")</f>
        <v>0</v>
      </c>
      <c r="F11" s="95">
        <f>IF(A11&lt;&gt;"",SUM($E$10:E11),"")</f>
        <v>0</v>
      </c>
      <c r="G11" s="95">
        <f>IF(A11&lt;&gt;"",G10-E11,"")</f>
        <v>100000</v>
      </c>
      <c r="T11" s="3">
        <f>IF(T10&lt;$G$4,T10+1,"")</f>
        <v>1</v>
      </c>
      <c r="U11" s="12">
        <f>IF(T11&lt;&gt;"",EDATE($C$7,T11*12/$G$3),"")</f>
        <v>41189</v>
      </c>
      <c r="V11" s="95">
        <f>IF(T11&lt;&gt;"",C11,"")</f>
        <v>131.66666666666669</v>
      </c>
      <c r="W11" s="95">
        <f>IF(T11&lt;&gt;"",Z10*$Z$5,"")</f>
        <v>139.66893854944772</v>
      </c>
      <c r="X11" s="95">
        <f>IF(T11&lt;&gt;"",V11-W11,"")</f>
        <v>-8.0022718827810309</v>
      </c>
      <c r="Y11" s="95">
        <f>IF(T11&lt;&gt;"",SUM($X$10:X11),"")</f>
        <v>-8.0022718827810309</v>
      </c>
      <c r="Z11" s="95">
        <f>IF(T11&lt;&gt;"",Z10-X11,"")</f>
        <v>97008.002271882782</v>
      </c>
    </row>
    <row r="12" spans="1:26">
      <c r="A12" s="3">
        <f t="shared" ref="A12:A75" si="0">IF(A11&lt;$G$4,A11+1,"")</f>
        <v>2</v>
      </c>
      <c r="B12" s="12">
        <f t="shared" ref="B12:B75" si="1">IF(A12&lt;&gt;"",EDATE($C$7,A12*12/$G$3),"")</f>
        <v>41220</v>
      </c>
      <c r="C12" s="95">
        <f t="shared" ref="C12:C75" si="2">IF(A12&lt;&gt;"",D12+E12,"")</f>
        <v>131.66666666666669</v>
      </c>
      <c r="D12" s="95">
        <f t="shared" ref="D12:D75" si="3">IF(A12&lt;&gt;"",G11*$G$5,"")</f>
        <v>131.66666666666669</v>
      </c>
      <c r="E12" s="95">
        <f t="shared" ref="E12:E75" si="4">IF(A12&lt;&gt;"",IF(A12=$G$4,$C$3,0),"")</f>
        <v>0</v>
      </c>
      <c r="F12" s="95">
        <f>IF(A12&lt;&gt;"",SUM($E$10:E12),"")</f>
        <v>0</v>
      </c>
      <c r="G12" s="95">
        <f t="shared" ref="G12:G75" si="5">IF(A12&lt;&gt;"",G11-E12,"")</f>
        <v>100000</v>
      </c>
      <c r="T12" s="3">
        <f t="shared" ref="T12:T75" si="6">IF(T11&lt;$G$4,T11+1,"")</f>
        <v>2</v>
      </c>
      <c r="U12" s="12">
        <f t="shared" ref="U12:U75" si="7">IF(T12&lt;&gt;"",EDATE($C$7,T12*12/$G$3),"")</f>
        <v>41220</v>
      </c>
      <c r="V12" s="95">
        <f t="shared" ref="V12:V75" si="8">IF(T12&lt;&gt;"",C12,"")</f>
        <v>131.66666666666669</v>
      </c>
      <c r="W12" s="95">
        <f t="shared" ref="W12:W75" si="9">IF(T12&lt;&gt;"",Z11*$Z$5,"")</f>
        <v>139.68046090841526</v>
      </c>
      <c r="X12" s="95">
        <f t="shared" ref="X12:X75" si="10">IF(T12&lt;&gt;"",V12-W12,"")</f>
        <v>-8.0137942417485704</v>
      </c>
      <c r="Y12" s="95">
        <f>IF(T12&lt;&gt;"",SUM($X$10:X12),"")</f>
        <v>-16.016066124529601</v>
      </c>
      <c r="Z12" s="95">
        <f t="shared" ref="Z12:Z75" si="11">IF(T12&lt;&gt;"",Z11-X12,"")</f>
        <v>97016.016066124532</v>
      </c>
    </row>
    <row r="13" spans="1:26">
      <c r="A13" s="3">
        <f t="shared" si="0"/>
        <v>3</v>
      </c>
      <c r="B13" s="12">
        <f t="shared" si="1"/>
        <v>41250</v>
      </c>
      <c r="C13" s="95">
        <f t="shared" si="2"/>
        <v>131.66666666666669</v>
      </c>
      <c r="D13" s="95">
        <f t="shared" si="3"/>
        <v>131.66666666666669</v>
      </c>
      <c r="E13" s="95">
        <f t="shared" si="4"/>
        <v>0</v>
      </c>
      <c r="F13" s="95">
        <f>IF(A13&lt;&gt;"",SUM($E$10:E13),"")</f>
        <v>0</v>
      </c>
      <c r="G13" s="95">
        <f t="shared" si="5"/>
        <v>100000</v>
      </c>
      <c r="T13" s="3">
        <f t="shared" si="6"/>
        <v>3</v>
      </c>
      <c r="U13" s="12">
        <f t="shared" si="7"/>
        <v>41250</v>
      </c>
      <c r="V13" s="95">
        <f t="shared" si="8"/>
        <v>131.66666666666669</v>
      </c>
      <c r="W13" s="95">
        <f t="shared" si="9"/>
        <v>139.69199985826577</v>
      </c>
      <c r="X13" s="95">
        <f t="shared" si="10"/>
        <v>-8.0253331915990884</v>
      </c>
      <c r="Y13" s="95">
        <f>IF(T13&lt;&gt;"",SUM($X$10:X13),"")</f>
        <v>-24.04139931612869</v>
      </c>
      <c r="Z13" s="95">
        <f t="shared" si="11"/>
        <v>97024.041399316135</v>
      </c>
    </row>
    <row r="14" spans="1:26">
      <c r="A14" s="3">
        <f t="shared" si="0"/>
        <v>4</v>
      </c>
      <c r="B14" s="12">
        <f t="shared" si="1"/>
        <v>41281</v>
      </c>
      <c r="C14" s="95">
        <f t="shared" si="2"/>
        <v>131.66666666666669</v>
      </c>
      <c r="D14" s="95">
        <f t="shared" si="3"/>
        <v>131.66666666666669</v>
      </c>
      <c r="E14" s="95">
        <f t="shared" si="4"/>
        <v>0</v>
      </c>
      <c r="F14" s="95">
        <f>IF(A14&lt;&gt;"",SUM($E$10:E14),"")</f>
        <v>0</v>
      </c>
      <c r="G14" s="95">
        <f t="shared" si="5"/>
        <v>100000</v>
      </c>
      <c r="T14" s="3">
        <f t="shared" si="6"/>
        <v>4</v>
      </c>
      <c r="U14" s="12">
        <f t="shared" si="7"/>
        <v>41281</v>
      </c>
      <c r="V14" s="95">
        <f t="shared" si="8"/>
        <v>131.66666666666669</v>
      </c>
      <c r="W14" s="95">
        <f t="shared" si="9"/>
        <v>139.7035554228882</v>
      </c>
      <c r="X14" s="95">
        <f t="shared" si="10"/>
        <v>-8.036888756221515</v>
      </c>
      <c r="Y14" s="95">
        <f>IF(T14&lt;&gt;"",SUM($X$10:X14),"")</f>
        <v>-32.078288072350205</v>
      </c>
      <c r="Z14" s="95">
        <f t="shared" si="11"/>
        <v>97032.078288072356</v>
      </c>
    </row>
    <row r="15" spans="1:26">
      <c r="A15" s="3">
        <f t="shared" si="0"/>
        <v>5</v>
      </c>
      <c r="B15" s="12">
        <f t="shared" si="1"/>
        <v>41312</v>
      </c>
      <c r="C15" s="95">
        <f t="shared" si="2"/>
        <v>131.66666666666669</v>
      </c>
      <c r="D15" s="95">
        <f t="shared" si="3"/>
        <v>131.66666666666669</v>
      </c>
      <c r="E15" s="95">
        <f t="shared" si="4"/>
        <v>0</v>
      </c>
      <c r="F15" s="95">
        <f>IF(A15&lt;&gt;"",SUM($E$10:E15),"")</f>
        <v>0</v>
      </c>
      <c r="G15" s="95">
        <f t="shared" si="5"/>
        <v>100000</v>
      </c>
      <c r="T15" s="3">
        <f t="shared" si="6"/>
        <v>5</v>
      </c>
      <c r="U15" s="12">
        <f t="shared" si="7"/>
        <v>41312</v>
      </c>
      <c r="V15" s="95">
        <f t="shared" si="8"/>
        <v>131.66666666666669</v>
      </c>
      <c r="W15" s="95">
        <f t="shared" si="9"/>
        <v>139.71512762620594</v>
      </c>
      <c r="X15" s="95">
        <f t="shared" si="10"/>
        <v>-8.0484609595392556</v>
      </c>
      <c r="Y15" s="95">
        <f>IF(T15&lt;&gt;"",SUM($X$10:X15),"")</f>
        <v>-40.12674903188946</v>
      </c>
      <c r="Z15" s="95">
        <f t="shared" si="11"/>
        <v>97040.126749031901</v>
      </c>
    </row>
    <row r="16" spans="1:26">
      <c r="A16" s="3">
        <f t="shared" si="0"/>
        <v>6</v>
      </c>
      <c r="B16" s="12">
        <f t="shared" si="1"/>
        <v>41340</v>
      </c>
      <c r="C16" s="95">
        <f t="shared" si="2"/>
        <v>131.66666666666669</v>
      </c>
      <c r="D16" s="95">
        <f t="shared" si="3"/>
        <v>131.66666666666669</v>
      </c>
      <c r="E16" s="95">
        <f t="shared" si="4"/>
        <v>0</v>
      </c>
      <c r="F16" s="95">
        <f>IF(A16&lt;&gt;"",SUM($E$10:E16),"")</f>
        <v>0</v>
      </c>
      <c r="G16" s="95">
        <f t="shared" si="5"/>
        <v>100000</v>
      </c>
      <c r="T16" s="3">
        <f t="shared" si="6"/>
        <v>6</v>
      </c>
      <c r="U16" s="12">
        <f t="shared" si="7"/>
        <v>41340</v>
      </c>
      <c r="V16" s="95">
        <f t="shared" si="8"/>
        <v>131.66666666666669</v>
      </c>
      <c r="W16" s="95">
        <f t="shared" si="9"/>
        <v>139.72671649217685</v>
      </c>
      <c r="X16" s="95">
        <f t="shared" si="10"/>
        <v>-8.0600498255101627</v>
      </c>
      <c r="Y16" s="95">
        <f>IF(T16&lt;&gt;"",SUM($X$10:X16),"")</f>
        <v>-48.186798857399623</v>
      </c>
      <c r="Z16" s="95">
        <f t="shared" si="11"/>
        <v>97048.186798857409</v>
      </c>
    </row>
    <row r="17" spans="1:26">
      <c r="A17" s="3">
        <f t="shared" si="0"/>
        <v>7</v>
      </c>
      <c r="B17" s="12">
        <f t="shared" si="1"/>
        <v>41371</v>
      </c>
      <c r="C17" s="95">
        <f t="shared" si="2"/>
        <v>131.66666666666669</v>
      </c>
      <c r="D17" s="95">
        <f t="shared" si="3"/>
        <v>131.66666666666669</v>
      </c>
      <c r="E17" s="95">
        <f t="shared" si="4"/>
        <v>0</v>
      </c>
      <c r="F17" s="95">
        <f>IF(A17&lt;&gt;"",SUM($E$10:E17),"")</f>
        <v>0</v>
      </c>
      <c r="G17" s="95">
        <f t="shared" si="5"/>
        <v>100000</v>
      </c>
      <c r="T17" s="3">
        <f t="shared" si="6"/>
        <v>7</v>
      </c>
      <c r="U17" s="12">
        <f t="shared" si="7"/>
        <v>41371</v>
      </c>
      <c r="V17" s="95">
        <f t="shared" si="8"/>
        <v>131.66666666666669</v>
      </c>
      <c r="W17" s="95">
        <f t="shared" si="9"/>
        <v>139.73832204479316</v>
      </c>
      <c r="X17" s="95">
        <f t="shared" si="10"/>
        <v>-8.0716553781264793</v>
      </c>
      <c r="Y17" s="95">
        <f>IF(T17&lt;&gt;"",SUM($X$10:X17),"")</f>
        <v>-56.258454235526102</v>
      </c>
      <c r="Z17" s="95">
        <f t="shared" si="11"/>
        <v>97056.258454235533</v>
      </c>
    </row>
    <row r="18" spans="1:26">
      <c r="A18" s="3">
        <f t="shared" si="0"/>
        <v>8</v>
      </c>
      <c r="B18" s="12">
        <f t="shared" si="1"/>
        <v>41401</v>
      </c>
      <c r="C18" s="95">
        <f t="shared" si="2"/>
        <v>131.66666666666669</v>
      </c>
      <c r="D18" s="95">
        <f t="shared" si="3"/>
        <v>131.66666666666669</v>
      </c>
      <c r="E18" s="95">
        <f t="shared" si="4"/>
        <v>0</v>
      </c>
      <c r="F18" s="95">
        <f>IF(A18&lt;&gt;"",SUM($E$10:E18),"")</f>
        <v>0</v>
      </c>
      <c r="G18" s="95">
        <f t="shared" si="5"/>
        <v>100000</v>
      </c>
      <c r="T18" s="3">
        <f t="shared" si="6"/>
        <v>8</v>
      </c>
      <c r="U18" s="12">
        <f t="shared" si="7"/>
        <v>41401</v>
      </c>
      <c r="V18" s="95">
        <f t="shared" si="8"/>
        <v>131.66666666666669</v>
      </c>
      <c r="W18" s="95">
        <f t="shared" si="9"/>
        <v>139.74994430808184</v>
      </c>
      <c r="X18" s="95">
        <f t="shared" si="10"/>
        <v>-8.083277641415151</v>
      </c>
      <c r="Y18" s="95">
        <f>IF(T18&lt;&gt;"",SUM($X$10:X18),"")</f>
        <v>-64.341731876941253</v>
      </c>
      <c r="Z18" s="95">
        <f t="shared" si="11"/>
        <v>97064.34173187695</v>
      </c>
    </row>
    <row r="19" spans="1:26">
      <c r="A19" s="3">
        <f t="shared" si="0"/>
        <v>9</v>
      </c>
      <c r="B19" s="12">
        <f t="shared" si="1"/>
        <v>41432</v>
      </c>
      <c r="C19" s="95">
        <f t="shared" si="2"/>
        <v>131.66666666666669</v>
      </c>
      <c r="D19" s="95">
        <f t="shared" si="3"/>
        <v>131.66666666666669</v>
      </c>
      <c r="E19" s="95">
        <f t="shared" si="4"/>
        <v>0</v>
      </c>
      <c r="F19" s="95">
        <f>IF(A19&lt;&gt;"",SUM($E$10:E19),"")</f>
        <v>0</v>
      </c>
      <c r="G19" s="95">
        <f t="shared" si="5"/>
        <v>100000</v>
      </c>
      <c r="T19" s="3">
        <f t="shared" si="6"/>
        <v>9</v>
      </c>
      <c r="U19" s="12">
        <f t="shared" si="7"/>
        <v>41432</v>
      </c>
      <c r="V19" s="95">
        <f t="shared" si="8"/>
        <v>131.66666666666669</v>
      </c>
      <c r="W19" s="95">
        <f t="shared" si="9"/>
        <v>139.76158330610428</v>
      </c>
      <c r="X19" s="95">
        <f t="shared" si="10"/>
        <v>-8.0949166394375993</v>
      </c>
      <c r="Y19" s="95">
        <f>IF(T19&lt;&gt;"",SUM($X$10:X19),"")</f>
        <v>-72.436648516378852</v>
      </c>
      <c r="Z19" s="95">
        <f t="shared" si="11"/>
        <v>97072.436648516392</v>
      </c>
    </row>
    <row r="20" spans="1:26">
      <c r="A20" s="3">
        <f t="shared" si="0"/>
        <v>10</v>
      </c>
      <c r="B20" s="12">
        <f t="shared" si="1"/>
        <v>41462</v>
      </c>
      <c r="C20" s="95">
        <f t="shared" si="2"/>
        <v>131.66666666666669</v>
      </c>
      <c r="D20" s="95">
        <f t="shared" si="3"/>
        <v>131.66666666666669</v>
      </c>
      <c r="E20" s="95">
        <f t="shared" si="4"/>
        <v>0</v>
      </c>
      <c r="F20" s="95">
        <f>IF(A20&lt;&gt;"",SUM($E$10:E20),"")</f>
        <v>0</v>
      </c>
      <c r="G20" s="95">
        <f t="shared" si="5"/>
        <v>100000</v>
      </c>
      <c r="T20" s="3">
        <f t="shared" si="6"/>
        <v>10</v>
      </c>
      <c r="U20" s="12">
        <f t="shared" si="7"/>
        <v>41462</v>
      </c>
      <c r="V20" s="95">
        <f t="shared" si="8"/>
        <v>131.66666666666669</v>
      </c>
      <c r="W20" s="95">
        <f t="shared" si="9"/>
        <v>139.77323906295661</v>
      </c>
      <c r="X20" s="95">
        <f t="shared" si="10"/>
        <v>-8.1065723962899199</v>
      </c>
      <c r="Y20" s="95">
        <f>IF(T20&lt;&gt;"",SUM($X$10:X20),"")</f>
        <v>-80.543220912668772</v>
      </c>
      <c r="Z20" s="95">
        <f t="shared" si="11"/>
        <v>97080.543220912688</v>
      </c>
    </row>
    <row r="21" spans="1:26">
      <c r="A21" s="3">
        <f t="shared" si="0"/>
        <v>11</v>
      </c>
      <c r="B21" s="12">
        <f t="shared" si="1"/>
        <v>41493</v>
      </c>
      <c r="C21" s="95">
        <f t="shared" si="2"/>
        <v>131.66666666666669</v>
      </c>
      <c r="D21" s="95">
        <f t="shared" si="3"/>
        <v>131.66666666666669</v>
      </c>
      <c r="E21" s="95">
        <f t="shared" si="4"/>
        <v>0</v>
      </c>
      <c r="F21" s="95">
        <f>IF(A21&lt;&gt;"",SUM($E$10:E21),"")</f>
        <v>0</v>
      </c>
      <c r="G21" s="95">
        <f t="shared" si="5"/>
        <v>100000</v>
      </c>
      <c r="T21" s="3">
        <f t="shared" si="6"/>
        <v>11</v>
      </c>
      <c r="U21" s="12">
        <f t="shared" si="7"/>
        <v>41493</v>
      </c>
      <c r="V21" s="95">
        <f t="shared" si="8"/>
        <v>131.66666666666669</v>
      </c>
      <c r="W21" s="95">
        <f t="shared" si="9"/>
        <v>139.78491160276965</v>
      </c>
      <c r="X21" s="95">
        <f t="shared" si="10"/>
        <v>-8.1182449361029683</v>
      </c>
      <c r="Y21" s="95">
        <f>IF(T21&lt;&gt;"",SUM($X$10:X21),"")</f>
        <v>-88.661465848771741</v>
      </c>
      <c r="Z21" s="95">
        <f t="shared" si="11"/>
        <v>97088.661465848796</v>
      </c>
    </row>
    <row r="22" spans="1:26">
      <c r="A22" s="3">
        <f t="shared" si="0"/>
        <v>12</v>
      </c>
      <c r="B22" s="12">
        <f t="shared" si="1"/>
        <v>41524</v>
      </c>
      <c r="C22" s="95">
        <f t="shared" si="2"/>
        <v>131.66666666666669</v>
      </c>
      <c r="D22" s="95">
        <f t="shared" si="3"/>
        <v>131.66666666666669</v>
      </c>
      <c r="E22" s="95">
        <f t="shared" si="4"/>
        <v>0</v>
      </c>
      <c r="F22" s="95">
        <f>IF(A22&lt;&gt;"",SUM($E$10:E22),"")</f>
        <v>0</v>
      </c>
      <c r="G22" s="95">
        <f t="shared" si="5"/>
        <v>100000</v>
      </c>
      <c r="T22" s="3">
        <f t="shared" si="6"/>
        <v>12</v>
      </c>
      <c r="U22" s="12">
        <f t="shared" si="7"/>
        <v>41524</v>
      </c>
      <c r="V22" s="95">
        <f t="shared" si="8"/>
        <v>131.66666666666669</v>
      </c>
      <c r="W22" s="95">
        <f t="shared" si="9"/>
        <v>139.79660094970893</v>
      </c>
      <c r="X22" s="95">
        <f t="shared" si="10"/>
        <v>-8.1299342830422461</v>
      </c>
      <c r="Y22" s="95">
        <f>IF(T22&lt;&gt;"",SUM($X$10:X22),"")</f>
        <v>-96.791400131813987</v>
      </c>
      <c r="Z22" s="95">
        <f t="shared" si="11"/>
        <v>97096.791400131842</v>
      </c>
    </row>
    <row r="23" spans="1:26">
      <c r="A23" s="3">
        <f t="shared" si="0"/>
        <v>13</v>
      </c>
      <c r="B23" s="12">
        <f t="shared" si="1"/>
        <v>41554</v>
      </c>
      <c r="C23" s="95">
        <f t="shared" si="2"/>
        <v>131.66666666666669</v>
      </c>
      <c r="D23" s="95">
        <f t="shared" si="3"/>
        <v>131.66666666666669</v>
      </c>
      <c r="E23" s="95">
        <f t="shared" si="4"/>
        <v>0</v>
      </c>
      <c r="F23" s="95">
        <f>IF(A23&lt;&gt;"",SUM($E$10:E23),"")</f>
        <v>0</v>
      </c>
      <c r="G23" s="95">
        <f t="shared" si="5"/>
        <v>100000</v>
      </c>
      <c r="T23" s="3">
        <f t="shared" si="6"/>
        <v>13</v>
      </c>
      <c r="U23" s="12">
        <f t="shared" si="7"/>
        <v>41554</v>
      </c>
      <c r="V23" s="95">
        <f t="shared" si="8"/>
        <v>131.66666666666669</v>
      </c>
      <c r="W23" s="95">
        <f t="shared" si="9"/>
        <v>139.80830712797481</v>
      </c>
      <c r="X23" s="95">
        <f t="shared" si="10"/>
        <v>-8.1416404613081284</v>
      </c>
      <c r="Y23" s="95">
        <f>IF(T23&lt;&gt;"",SUM($X$10:X23),"")</f>
        <v>-104.93304059312212</v>
      </c>
      <c r="Z23" s="95">
        <f t="shared" si="11"/>
        <v>97104.933040593154</v>
      </c>
    </row>
    <row r="24" spans="1:26">
      <c r="A24" s="3">
        <f t="shared" si="0"/>
        <v>14</v>
      </c>
      <c r="B24" s="12">
        <f t="shared" si="1"/>
        <v>41585</v>
      </c>
      <c r="C24" s="95">
        <f t="shared" si="2"/>
        <v>131.66666666666669</v>
      </c>
      <c r="D24" s="95">
        <f t="shared" si="3"/>
        <v>131.66666666666669</v>
      </c>
      <c r="E24" s="95">
        <f t="shared" si="4"/>
        <v>0</v>
      </c>
      <c r="F24" s="95">
        <f>IF(A24&lt;&gt;"",SUM($E$10:E24),"")</f>
        <v>0</v>
      </c>
      <c r="G24" s="95">
        <f t="shared" si="5"/>
        <v>100000</v>
      </c>
      <c r="T24" s="3">
        <f t="shared" si="6"/>
        <v>14</v>
      </c>
      <c r="U24" s="12">
        <f t="shared" si="7"/>
        <v>41585</v>
      </c>
      <c r="V24" s="95">
        <f t="shared" si="8"/>
        <v>131.66666666666669</v>
      </c>
      <c r="W24" s="95">
        <f t="shared" si="9"/>
        <v>139.82003016180246</v>
      </c>
      <c r="X24" s="95">
        <f t="shared" si="10"/>
        <v>-8.1533634951357783</v>
      </c>
      <c r="Y24" s="95">
        <f>IF(T24&lt;&gt;"",SUM($X$10:X24),"")</f>
        <v>-113.08640408825789</v>
      </c>
      <c r="Z24" s="95">
        <f t="shared" si="11"/>
        <v>97113.086404088288</v>
      </c>
    </row>
    <row r="25" spans="1:26">
      <c r="A25" s="3">
        <f t="shared" si="0"/>
        <v>15</v>
      </c>
      <c r="B25" s="12">
        <f t="shared" si="1"/>
        <v>41615</v>
      </c>
      <c r="C25" s="95">
        <f t="shared" si="2"/>
        <v>131.66666666666669</v>
      </c>
      <c r="D25" s="95">
        <f t="shared" si="3"/>
        <v>131.66666666666669</v>
      </c>
      <c r="E25" s="95">
        <f t="shared" si="4"/>
        <v>0</v>
      </c>
      <c r="F25" s="95">
        <f>IF(A25&lt;&gt;"",SUM($E$10:E25),"")</f>
        <v>0</v>
      </c>
      <c r="G25" s="95">
        <f t="shared" si="5"/>
        <v>100000</v>
      </c>
      <c r="T25" s="3">
        <f t="shared" si="6"/>
        <v>15</v>
      </c>
      <c r="U25" s="12">
        <f t="shared" si="7"/>
        <v>41615</v>
      </c>
      <c r="V25" s="95">
        <f t="shared" si="8"/>
        <v>131.66666666666669</v>
      </c>
      <c r="W25" s="95">
        <f t="shared" si="9"/>
        <v>139.83177007546198</v>
      </c>
      <c r="X25" s="95">
        <f t="shared" si="10"/>
        <v>-8.1651034087952894</v>
      </c>
      <c r="Y25" s="95">
        <f>IF(T25&lt;&gt;"",SUM($X$10:X25),"")</f>
        <v>-121.25150749705318</v>
      </c>
      <c r="Z25" s="95">
        <f t="shared" si="11"/>
        <v>97121.251507497087</v>
      </c>
    </row>
    <row r="26" spans="1:26">
      <c r="A26" s="3">
        <f t="shared" si="0"/>
        <v>16</v>
      </c>
      <c r="B26" s="12">
        <f t="shared" si="1"/>
        <v>41646</v>
      </c>
      <c r="C26" s="95">
        <f t="shared" si="2"/>
        <v>131.66666666666669</v>
      </c>
      <c r="D26" s="95">
        <f t="shared" si="3"/>
        <v>131.66666666666669</v>
      </c>
      <c r="E26" s="95">
        <f t="shared" si="4"/>
        <v>0</v>
      </c>
      <c r="F26" s="95">
        <f>IF(A26&lt;&gt;"",SUM($E$10:E26),"")</f>
        <v>0</v>
      </c>
      <c r="G26" s="95">
        <f t="shared" si="5"/>
        <v>100000</v>
      </c>
      <c r="T26" s="3">
        <f t="shared" si="6"/>
        <v>16</v>
      </c>
      <c r="U26" s="12">
        <f t="shared" si="7"/>
        <v>41646</v>
      </c>
      <c r="V26" s="95">
        <f t="shared" si="8"/>
        <v>131.66666666666669</v>
      </c>
      <c r="W26" s="95">
        <f t="shared" si="9"/>
        <v>139.84352689325843</v>
      </c>
      <c r="X26" s="95">
        <f t="shared" si="10"/>
        <v>-8.1768602265917423</v>
      </c>
      <c r="Y26" s="95">
        <f>IF(T26&lt;&gt;"",SUM($X$10:X26),"")</f>
        <v>-129.42836772364493</v>
      </c>
      <c r="Z26" s="95">
        <f t="shared" si="11"/>
        <v>97129.428367723682</v>
      </c>
    </row>
    <row r="27" spans="1:26">
      <c r="A27" s="3">
        <f t="shared" si="0"/>
        <v>17</v>
      </c>
      <c r="B27" s="12">
        <f t="shared" si="1"/>
        <v>41677</v>
      </c>
      <c r="C27" s="95">
        <f t="shared" si="2"/>
        <v>131.66666666666669</v>
      </c>
      <c r="D27" s="95">
        <f t="shared" si="3"/>
        <v>131.66666666666669</v>
      </c>
      <c r="E27" s="95">
        <f t="shared" si="4"/>
        <v>0</v>
      </c>
      <c r="F27" s="95">
        <f>IF(A27&lt;&gt;"",SUM($E$10:E27),"")</f>
        <v>0</v>
      </c>
      <c r="G27" s="95">
        <f t="shared" si="5"/>
        <v>100000</v>
      </c>
      <c r="T27" s="3">
        <f t="shared" si="6"/>
        <v>17</v>
      </c>
      <c r="U27" s="12">
        <f t="shared" si="7"/>
        <v>41677</v>
      </c>
      <c r="V27" s="95">
        <f t="shared" si="8"/>
        <v>131.66666666666669</v>
      </c>
      <c r="W27" s="95">
        <f t="shared" si="9"/>
        <v>139.85530063953178</v>
      </c>
      <c r="X27" s="95">
        <f t="shared" si="10"/>
        <v>-8.188633972865091</v>
      </c>
      <c r="Y27" s="95">
        <f>IF(T27&lt;&gt;"",SUM($X$10:X27),"")</f>
        <v>-137.61700169651002</v>
      </c>
      <c r="Z27" s="95">
        <f t="shared" si="11"/>
        <v>97137.617001696548</v>
      </c>
    </row>
    <row r="28" spans="1:26">
      <c r="A28" s="3">
        <f t="shared" si="0"/>
        <v>18</v>
      </c>
      <c r="B28" s="12">
        <f t="shared" si="1"/>
        <v>41705</v>
      </c>
      <c r="C28" s="95">
        <f t="shared" si="2"/>
        <v>131.66666666666669</v>
      </c>
      <c r="D28" s="95">
        <f t="shared" si="3"/>
        <v>131.66666666666669</v>
      </c>
      <c r="E28" s="95">
        <f t="shared" si="4"/>
        <v>0</v>
      </c>
      <c r="F28" s="95">
        <f>IF(A28&lt;&gt;"",SUM($E$10:E28),"")</f>
        <v>0</v>
      </c>
      <c r="G28" s="95">
        <f t="shared" si="5"/>
        <v>100000</v>
      </c>
      <c r="T28" s="3">
        <f t="shared" si="6"/>
        <v>18</v>
      </c>
      <c r="U28" s="12">
        <f t="shared" si="7"/>
        <v>41705</v>
      </c>
      <c r="V28" s="95">
        <f t="shared" si="8"/>
        <v>131.66666666666669</v>
      </c>
      <c r="W28" s="95">
        <f t="shared" si="9"/>
        <v>139.86709133865713</v>
      </c>
      <c r="X28" s="95">
        <f t="shared" si="10"/>
        <v>-8.2004246719904472</v>
      </c>
      <c r="Y28" s="95">
        <f>IF(T28&lt;&gt;"",SUM($X$10:X28),"")</f>
        <v>-145.81742636850046</v>
      </c>
      <c r="Z28" s="95">
        <f t="shared" si="11"/>
        <v>97145.817426368536</v>
      </c>
    </row>
    <row r="29" spans="1:26">
      <c r="A29" s="3">
        <f t="shared" si="0"/>
        <v>19</v>
      </c>
      <c r="B29" s="12">
        <f t="shared" si="1"/>
        <v>41736</v>
      </c>
      <c r="C29" s="95">
        <f t="shared" si="2"/>
        <v>131.66666666666669</v>
      </c>
      <c r="D29" s="95">
        <f t="shared" si="3"/>
        <v>131.66666666666669</v>
      </c>
      <c r="E29" s="95">
        <f t="shared" si="4"/>
        <v>0</v>
      </c>
      <c r="F29" s="95">
        <f>IF(A29&lt;&gt;"",SUM($E$10:E29),"")</f>
        <v>0</v>
      </c>
      <c r="G29" s="95">
        <f t="shared" si="5"/>
        <v>100000</v>
      </c>
      <c r="T29" s="3">
        <f t="shared" si="6"/>
        <v>19</v>
      </c>
      <c r="U29" s="12">
        <f t="shared" si="7"/>
        <v>41736</v>
      </c>
      <c r="V29" s="95">
        <f t="shared" si="8"/>
        <v>131.66666666666669</v>
      </c>
      <c r="W29" s="95">
        <f t="shared" si="9"/>
        <v>139.87889901504468</v>
      </c>
      <c r="X29" s="95">
        <f t="shared" si="10"/>
        <v>-8.2122323483779951</v>
      </c>
      <c r="Y29" s="95">
        <f>IF(T29&lt;&gt;"",SUM($X$10:X29),"")</f>
        <v>-154.02965871687846</v>
      </c>
      <c r="Z29" s="95">
        <f t="shared" si="11"/>
        <v>97154.029658716914</v>
      </c>
    </row>
    <row r="30" spans="1:26">
      <c r="A30" s="3">
        <f t="shared" si="0"/>
        <v>20</v>
      </c>
      <c r="B30" s="12">
        <f t="shared" si="1"/>
        <v>41766</v>
      </c>
      <c r="C30" s="95">
        <f t="shared" si="2"/>
        <v>131.66666666666669</v>
      </c>
      <c r="D30" s="95">
        <f t="shared" si="3"/>
        <v>131.66666666666669</v>
      </c>
      <c r="E30" s="95">
        <f t="shared" si="4"/>
        <v>0</v>
      </c>
      <c r="F30" s="95">
        <f>IF(A30&lt;&gt;"",SUM($E$10:E30),"")</f>
        <v>0</v>
      </c>
      <c r="G30" s="95">
        <f t="shared" si="5"/>
        <v>100000</v>
      </c>
      <c r="T30" s="3">
        <f t="shared" si="6"/>
        <v>20</v>
      </c>
      <c r="U30" s="12">
        <f t="shared" si="7"/>
        <v>41766</v>
      </c>
      <c r="V30" s="95">
        <f t="shared" si="8"/>
        <v>131.66666666666669</v>
      </c>
      <c r="W30" s="95">
        <f t="shared" si="9"/>
        <v>139.89072369313971</v>
      </c>
      <c r="X30" s="95">
        <f t="shared" si="10"/>
        <v>-8.2240570264730195</v>
      </c>
      <c r="Y30" s="95">
        <f>IF(T30&lt;&gt;"",SUM($X$10:X30),"")</f>
        <v>-162.25371574335148</v>
      </c>
      <c r="Z30" s="95">
        <f t="shared" si="11"/>
        <v>97162.253715743384</v>
      </c>
    </row>
    <row r="31" spans="1:26">
      <c r="A31" s="3">
        <f t="shared" si="0"/>
        <v>21</v>
      </c>
      <c r="B31" s="12">
        <f t="shared" si="1"/>
        <v>41797</v>
      </c>
      <c r="C31" s="95">
        <f t="shared" si="2"/>
        <v>131.66666666666669</v>
      </c>
      <c r="D31" s="95">
        <f t="shared" si="3"/>
        <v>131.66666666666669</v>
      </c>
      <c r="E31" s="95">
        <f t="shared" si="4"/>
        <v>0</v>
      </c>
      <c r="F31" s="95">
        <f>IF(A31&lt;&gt;"",SUM($E$10:E31),"")</f>
        <v>0</v>
      </c>
      <c r="G31" s="95">
        <f t="shared" si="5"/>
        <v>100000</v>
      </c>
      <c r="T31" s="3">
        <f t="shared" si="6"/>
        <v>21</v>
      </c>
      <c r="U31" s="12">
        <f t="shared" si="7"/>
        <v>41797</v>
      </c>
      <c r="V31" s="95">
        <f t="shared" si="8"/>
        <v>131.66666666666669</v>
      </c>
      <c r="W31" s="95">
        <f t="shared" si="9"/>
        <v>139.90256539742279</v>
      </c>
      <c r="X31" s="95">
        <f t="shared" si="10"/>
        <v>-8.2358987307561051</v>
      </c>
      <c r="Y31" s="95">
        <f>IF(T31&lt;&gt;"",SUM($X$10:X31),"")</f>
        <v>-170.48961447410758</v>
      </c>
      <c r="Z31" s="95">
        <f t="shared" si="11"/>
        <v>97170.489614474136</v>
      </c>
    </row>
    <row r="32" spans="1:26">
      <c r="A32" s="3">
        <f t="shared" si="0"/>
        <v>22</v>
      </c>
      <c r="B32" s="12">
        <f t="shared" si="1"/>
        <v>41827</v>
      </c>
      <c r="C32" s="95">
        <f t="shared" si="2"/>
        <v>131.66666666666669</v>
      </c>
      <c r="D32" s="95">
        <f t="shared" si="3"/>
        <v>131.66666666666669</v>
      </c>
      <c r="E32" s="95">
        <f t="shared" si="4"/>
        <v>0</v>
      </c>
      <c r="F32" s="95">
        <f>IF(A32&lt;&gt;"",SUM($E$10:E32),"")</f>
        <v>0</v>
      </c>
      <c r="G32" s="95">
        <f t="shared" si="5"/>
        <v>100000</v>
      </c>
      <c r="T32" s="3">
        <f t="shared" si="6"/>
        <v>22</v>
      </c>
      <c r="U32" s="12">
        <f t="shared" si="7"/>
        <v>41827</v>
      </c>
      <c r="V32" s="95">
        <f t="shared" si="8"/>
        <v>131.66666666666669</v>
      </c>
      <c r="W32" s="95">
        <f t="shared" si="9"/>
        <v>139.91442415240965</v>
      </c>
      <c r="X32" s="95">
        <f t="shared" si="10"/>
        <v>-8.2477574857429659</v>
      </c>
      <c r="Y32" s="95">
        <f>IF(T32&lt;&gt;"",SUM($X$10:X32),"")</f>
        <v>-178.73737195985055</v>
      </c>
      <c r="Z32" s="95">
        <f t="shared" si="11"/>
        <v>97178.737371959884</v>
      </c>
    </row>
    <row r="33" spans="1:26">
      <c r="A33" s="3">
        <f t="shared" si="0"/>
        <v>23</v>
      </c>
      <c r="B33" s="12">
        <f t="shared" si="1"/>
        <v>41858</v>
      </c>
      <c r="C33" s="95">
        <f t="shared" si="2"/>
        <v>131.66666666666669</v>
      </c>
      <c r="D33" s="95">
        <f t="shared" si="3"/>
        <v>131.66666666666669</v>
      </c>
      <c r="E33" s="95">
        <f t="shared" si="4"/>
        <v>0</v>
      </c>
      <c r="F33" s="95">
        <f>IF(A33&lt;&gt;"",SUM($E$10:E33),"")</f>
        <v>0</v>
      </c>
      <c r="G33" s="95">
        <f t="shared" si="5"/>
        <v>100000</v>
      </c>
      <c r="T33" s="3">
        <f t="shared" si="6"/>
        <v>23</v>
      </c>
      <c r="U33" s="12">
        <f t="shared" si="7"/>
        <v>41858</v>
      </c>
      <c r="V33" s="95">
        <f t="shared" si="8"/>
        <v>131.66666666666669</v>
      </c>
      <c r="W33" s="95">
        <f t="shared" si="9"/>
        <v>139.92629998265136</v>
      </c>
      <c r="X33" s="95">
        <f t="shared" si="10"/>
        <v>-8.2596333159846722</v>
      </c>
      <c r="Y33" s="95">
        <f>IF(T33&lt;&gt;"",SUM($X$10:X33),"")</f>
        <v>-186.99700527583522</v>
      </c>
      <c r="Z33" s="95">
        <f t="shared" si="11"/>
        <v>97186.997005275873</v>
      </c>
    </row>
    <row r="34" spans="1:26">
      <c r="A34" s="3">
        <f t="shared" si="0"/>
        <v>24</v>
      </c>
      <c r="B34" s="12">
        <f t="shared" si="1"/>
        <v>41889</v>
      </c>
      <c r="C34" s="95">
        <f t="shared" si="2"/>
        <v>131.66666666666669</v>
      </c>
      <c r="D34" s="95">
        <f t="shared" si="3"/>
        <v>131.66666666666669</v>
      </c>
      <c r="E34" s="95">
        <f t="shared" si="4"/>
        <v>0</v>
      </c>
      <c r="F34" s="95">
        <f>IF(A34&lt;&gt;"",SUM($E$10:E34),"")</f>
        <v>0</v>
      </c>
      <c r="G34" s="95">
        <f t="shared" si="5"/>
        <v>100000</v>
      </c>
      <c r="T34" s="3">
        <f t="shared" si="6"/>
        <v>24</v>
      </c>
      <c r="U34" s="12">
        <f t="shared" si="7"/>
        <v>41889</v>
      </c>
      <c r="V34" s="95">
        <f t="shared" si="8"/>
        <v>131.66666666666669</v>
      </c>
      <c r="W34" s="95">
        <f t="shared" si="9"/>
        <v>139.93819291273437</v>
      </c>
      <c r="X34" s="95">
        <f t="shared" si="10"/>
        <v>-8.2715262460676797</v>
      </c>
      <c r="Y34" s="95">
        <f>IF(T34&lt;&gt;"",SUM($X$10:X34),"")</f>
        <v>-195.2685315219029</v>
      </c>
      <c r="Z34" s="95">
        <f t="shared" si="11"/>
        <v>97195.268531521942</v>
      </c>
    </row>
    <row r="35" spans="1:26">
      <c r="A35" s="3">
        <f t="shared" si="0"/>
        <v>25</v>
      </c>
      <c r="B35" s="12">
        <f t="shared" si="1"/>
        <v>41919</v>
      </c>
      <c r="C35" s="95">
        <f t="shared" si="2"/>
        <v>131.66666666666669</v>
      </c>
      <c r="D35" s="95">
        <f t="shared" si="3"/>
        <v>131.66666666666669</v>
      </c>
      <c r="E35" s="95">
        <f t="shared" si="4"/>
        <v>0</v>
      </c>
      <c r="F35" s="95">
        <f>IF(A35&lt;&gt;"",SUM($E$10:E35),"")</f>
        <v>0</v>
      </c>
      <c r="G35" s="95">
        <f t="shared" si="5"/>
        <v>100000</v>
      </c>
      <c r="T35" s="3">
        <f t="shared" si="6"/>
        <v>25</v>
      </c>
      <c r="U35" s="12">
        <f t="shared" si="7"/>
        <v>41919</v>
      </c>
      <c r="V35" s="95">
        <f t="shared" si="8"/>
        <v>131.66666666666669</v>
      </c>
      <c r="W35" s="95">
        <f t="shared" si="9"/>
        <v>139.95010296728049</v>
      </c>
      <c r="X35" s="95">
        <f t="shared" si="10"/>
        <v>-8.2834363006138005</v>
      </c>
      <c r="Y35" s="95">
        <f>IF(T35&lt;&gt;"",SUM($X$10:X35),"")</f>
        <v>-203.5519678225167</v>
      </c>
      <c r="Z35" s="95">
        <f t="shared" si="11"/>
        <v>97203.551967822554</v>
      </c>
    </row>
    <row r="36" spans="1:26">
      <c r="A36" s="3">
        <f t="shared" si="0"/>
        <v>26</v>
      </c>
      <c r="B36" s="12">
        <f t="shared" si="1"/>
        <v>41950</v>
      </c>
      <c r="C36" s="95">
        <f t="shared" si="2"/>
        <v>131.66666666666669</v>
      </c>
      <c r="D36" s="95">
        <f t="shared" si="3"/>
        <v>131.66666666666669</v>
      </c>
      <c r="E36" s="95">
        <f t="shared" si="4"/>
        <v>0</v>
      </c>
      <c r="F36" s="95">
        <f>IF(A36&lt;&gt;"",SUM($E$10:E36),"")</f>
        <v>0</v>
      </c>
      <c r="G36" s="95">
        <f t="shared" si="5"/>
        <v>100000</v>
      </c>
      <c r="T36" s="3">
        <f t="shared" si="6"/>
        <v>26</v>
      </c>
      <c r="U36" s="12">
        <f t="shared" si="7"/>
        <v>41950</v>
      </c>
      <c r="V36" s="95">
        <f t="shared" si="8"/>
        <v>131.66666666666669</v>
      </c>
      <c r="W36" s="95">
        <f t="shared" si="9"/>
        <v>139.96203017094695</v>
      </c>
      <c r="X36" s="95">
        <f t="shared" si="10"/>
        <v>-8.2953635042802603</v>
      </c>
      <c r="Y36" s="95">
        <f>IF(T36&lt;&gt;"",SUM($X$10:X36),"")</f>
        <v>-211.84733132679696</v>
      </c>
      <c r="Z36" s="95">
        <f t="shared" si="11"/>
        <v>97211.847331326833</v>
      </c>
    </row>
    <row r="37" spans="1:26">
      <c r="A37" s="3">
        <f t="shared" si="0"/>
        <v>27</v>
      </c>
      <c r="B37" s="12">
        <f t="shared" si="1"/>
        <v>41980</v>
      </c>
      <c r="C37" s="95">
        <f t="shared" si="2"/>
        <v>131.66666666666669</v>
      </c>
      <c r="D37" s="95">
        <f t="shared" si="3"/>
        <v>131.66666666666669</v>
      </c>
      <c r="E37" s="95">
        <f t="shared" si="4"/>
        <v>0</v>
      </c>
      <c r="F37" s="95">
        <f>IF(A37&lt;&gt;"",SUM($E$10:E37),"")</f>
        <v>0</v>
      </c>
      <c r="G37" s="95">
        <f t="shared" si="5"/>
        <v>100000</v>
      </c>
      <c r="T37" s="3">
        <f t="shared" si="6"/>
        <v>27</v>
      </c>
      <c r="U37" s="12">
        <f t="shared" si="7"/>
        <v>41980</v>
      </c>
      <c r="V37" s="95">
        <f t="shared" si="8"/>
        <v>131.66666666666669</v>
      </c>
      <c r="W37" s="95">
        <f t="shared" si="9"/>
        <v>139.97397454842658</v>
      </c>
      <c r="X37" s="95">
        <f t="shared" si="10"/>
        <v>-8.3073078817598969</v>
      </c>
      <c r="Y37" s="95">
        <f>IF(T37&lt;&gt;"",SUM($X$10:X37),"")</f>
        <v>-220.15463920855686</v>
      </c>
      <c r="Z37" s="95">
        <f t="shared" si="11"/>
        <v>97220.154639208587</v>
      </c>
    </row>
    <row r="38" spans="1:26">
      <c r="A38" s="3">
        <f t="shared" si="0"/>
        <v>28</v>
      </c>
      <c r="B38" s="12">
        <f t="shared" si="1"/>
        <v>42011</v>
      </c>
      <c r="C38" s="95">
        <f t="shared" si="2"/>
        <v>131.66666666666669</v>
      </c>
      <c r="D38" s="95">
        <f t="shared" si="3"/>
        <v>131.66666666666669</v>
      </c>
      <c r="E38" s="95">
        <f t="shared" si="4"/>
        <v>0</v>
      </c>
      <c r="F38" s="95">
        <f>IF(A38&lt;&gt;"",SUM($E$10:E38),"")</f>
        <v>0</v>
      </c>
      <c r="G38" s="95">
        <f t="shared" si="5"/>
        <v>100000</v>
      </c>
      <c r="T38" s="3">
        <f t="shared" si="6"/>
        <v>28</v>
      </c>
      <c r="U38" s="12">
        <f t="shared" si="7"/>
        <v>42011</v>
      </c>
      <c r="V38" s="95">
        <f t="shared" si="8"/>
        <v>131.66666666666669</v>
      </c>
      <c r="W38" s="95">
        <f t="shared" si="9"/>
        <v>139.9859361244477</v>
      </c>
      <c r="X38" s="95">
        <f t="shared" si="10"/>
        <v>-8.3192694577810187</v>
      </c>
      <c r="Y38" s="95">
        <f>IF(T38&lt;&gt;"",SUM($X$10:X38),"")</f>
        <v>-228.47390866633788</v>
      </c>
      <c r="Z38" s="95">
        <f t="shared" si="11"/>
        <v>97228.473908666361</v>
      </c>
    </row>
    <row r="39" spans="1:26">
      <c r="A39" s="3">
        <f t="shared" si="0"/>
        <v>29</v>
      </c>
      <c r="B39" s="12">
        <f t="shared" si="1"/>
        <v>42042</v>
      </c>
      <c r="C39" s="95">
        <f t="shared" si="2"/>
        <v>131.66666666666669</v>
      </c>
      <c r="D39" s="95">
        <f t="shared" si="3"/>
        <v>131.66666666666669</v>
      </c>
      <c r="E39" s="95">
        <f t="shared" si="4"/>
        <v>0</v>
      </c>
      <c r="F39" s="95">
        <f>IF(A39&lt;&gt;"",SUM($E$10:E39),"")</f>
        <v>0</v>
      </c>
      <c r="G39" s="95">
        <f t="shared" si="5"/>
        <v>100000</v>
      </c>
      <c r="T39" s="3">
        <f t="shared" si="6"/>
        <v>29</v>
      </c>
      <c r="U39" s="12">
        <f t="shared" si="7"/>
        <v>42042</v>
      </c>
      <c r="V39" s="95">
        <f t="shared" si="8"/>
        <v>131.66666666666669</v>
      </c>
      <c r="W39" s="95">
        <f t="shared" si="9"/>
        <v>139.99791492377423</v>
      </c>
      <c r="X39" s="95">
        <f t="shared" si="10"/>
        <v>-8.3312482571075464</v>
      </c>
      <c r="Y39" s="95">
        <f>IF(T39&lt;&gt;"",SUM($X$10:X39),"")</f>
        <v>-236.80515692344542</v>
      </c>
      <c r="Z39" s="95">
        <f t="shared" si="11"/>
        <v>97236.805156923467</v>
      </c>
    </row>
    <row r="40" spans="1:26">
      <c r="A40" s="3">
        <f t="shared" si="0"/>
        <v>30</v>
      </c>
      <c r="B40" s="12">
        <f t="shared" si="1"/>
        <v>42070</v>
      </c>
      <c r="C40" s="95">
        <f t="shared" si="2"/>
        <v>131.66666666666669</v>
      </c>
      <c r="D40" s="95">
        <f t="shared" si="3"/>
        <v>131.66666666666669</v>
      </c>
      <c r="E40" s="95">
        <f t="shared" si="4"/>
        <v>0</v>
      </c>
      <c r="F40" s="95">
        <f>IF(A40&lt;&gt;"",SUM($E$10:E40),"")</f>
        <v>0</v>
      </c>
      <c r="G40" s="95">
        <f t="shared" si="5"/>
        <v>100000</v>
      </c>
      <c r="T40" s="3">
        <f t="shared" si="6"/>
        <v>30</v>
      </c>
      <c r="U40" s="12">
        <f t="shared" si="7"/>
        <v>42070</v>
      </c>
      <c r="V40" s="95">
        <f t="shared" si="8"/>
        <v>131.66666666666669</v>
      </c>
      <c r="W40" s="95">
        <f t="shared" si="9"/>
        <v>140.00991097120581</v>
      </c>
      <c r="X40" s="95">
        <f t="shared" si="10"/>
        <v>-8.3432443045391267</v>
      </c>
      <c r="Y40" s="95">
        <f>IF(T40&lt;&gt;"",SUM($X$10:X40),"")</f>
        <v>-245.14840122798455</v>
      </c>
      <c r="Z40" s="95">
        <f t="shared" si="11"/>
        <v>97245.148401228013</v>
      </c>
    </row>
    <row r="41" spans="1:26">
      <c r="A41" s="3">
        <f t="shared" si="0"/>
        <v>31</v>
      </c>
      <c r="B41" s="12">
        <f t="shared" si="1"/>
        <v>42101</v>
      </c>
      <c r="C41" s="95">
        <f t="shared" si="2"/>
        <v>131.66666666666669</v>
      </c>
      <c r="D41" s="95">
        <f t="shared" si="3"/>
        <v>131.66666666666669</v>
      </c>
      <c r="E41" s="95">
        <f t="shared" si="4"/>
        <v>0</v>
      </c>
      <c r="F41" s="95">
        <f>IF(A41&lt;&gt;"",SUM($E$10:E41),"")</f>
        <v>0</v>
      </c>
      <c r="G41" s="95">
        <f t="shared" si="5"/>
        <v>100000</v>
      </c>
      <c r="T41" s="3">
        <f t="shared" si="6"/>
        <v>31</v>
      </c>
      <c r="U41" s="12">
        <f t="shared" si="7"/>
        <v>42101</v>
      </c>
      <c r="V41" s="95">
        <f t="shared" si="8"/>
        <v>131.66666666666669</v>
      </c>
      <c r="W41" s="95">
        <f t="shared" si="9"/>
        <v>140.0219242915777</v>
      </c>
      <c r="X41" s="95">
        <f t="shared" si="10"/>
        <v>-8.3552576249110189</v>
      </c>
      <c r="Y41" s="95">
        <f>IF(T41&lt;&gt;"",SUM($X$10:X41),"")</f>
        <v>-253.50365885289557</v>
      </c>
      <c r="Z41" s="95">
        <f t="shared" si="11"/>
        <v>97253.503658852918</v>
      </c>
    </row>
    <row r="42" spans="1:26">
      <c r="A42" s="3">
        <f t="shared" si="0"/>
        <v>32</v>
      </c>
      <c r="B42" s="12">
        <f t="shared" si="1"/>
        <v>42131</v>
      </c>
      <c r="C42" s="95">
        <f t="shared" si="2"/>
        <v>131.66666666666669</v>
      </c>
      <c r="D42" s="95">
        <f t="shared" si="3"/>
        <v>131.66666666666669</v>
      </c>
      <c r="E42" s="95">
        <f t="shared" si="4"/>
        <v>0</v>
      </c>
      <c r="F42" s="95">
        <f>IF(A42&lt;&gt;"",SUM($E$10:E42),"")</f>
        <v>0</v>
      </c>
      <c r="G42" s="95">
        <f t="shared" si="5"/>
        <v>100000</v>
      </c>
      <c r="T42" s="3">
        <f t="shared" si="6"/>
        <v>32</v>
      </c>
      <c r="U42" s="12">
        <f t="shared" si="7"/>
        <v>42131</v>
      </c>
      <c r="V42" s="95">
        <f t="shared" si="8"/>
        <v>131.66666666666669</v>
      </c>
      <c r="W42" s="95">
        <f t="shared" si="9"/>
        <v>140.03395490976098</v>
      </c>
      <c r="X42" s="95">
        <f t="shared" si="10"/>
        <v>-8.3672882430942934</v>
      </c>
      <c r="Y42" s="95">
        <f>IF(T42&lt;&gt;"",SUM($X$10:X42),"")</f>
        <v>-261.87094709598989</v>
      </c>
      <c r="Z42" s="95">
        <f t="shared" si="11"/>
        <v>97261.870947096017</v>
      </c>
    </row>
    <row r="43" spans="1:26">
      <c r="A43" s="3">
        <f t="shared" si="0"/>
        <v>33</v>
      </c>
      <c r="B43" s="12">
        <f t="shared" si="1"/>
        <v>42162</v>
      </c>
      <c r="C43" s="95">
        <f t="shared" si="2"/>
        <v>131.66666666666669</v>
      </c>
      <c r="D43" s="95">
        <f t="shared" si="3"/>
        <v>131.66666666666669</v>
      </c>
      <c r="E43" s="95">
        <f t="shared" si="4"/>
        <v>0</v>
      </c>
      <c r="F43" s="95">
        <f>IF(A43&lt;&gt;"",SUM($E$10:E43),"")</f>
        <v>0</v>
      </c>
      <c r="G43" s="95">
        <f t="shared" si="5"/>
        <v>100000</v>
      </c>
      <c r="T43" s="3">
        <f t="shared" si="6"/>
        <v>33</v>
      </c>
      <c r="U43" s="12">
        <f t="shared" si="7"/>
        <v>42162</v>
      </c>
      <c r="V43" s="95">
        <f t="shared" si="8"/>
        <v>131.66666666666669</v>
      </c>
      <c r="W43" s="95">
        <f t="shared" si="9"/>
        <v>140.04600285066255</v>
      </c>
      <c r="X43" s="95">
        <f t="shared" si="10"/>
        <v>-8.3793361839958607</v>
      </c>
      <c r="Y43" s="95">
        <f>IF(T43&lt;&gt;"",SUM($X$10:X43),"")</f>
        <v>-270.25028327998575</v>
      </c>
      <c r="Z43" s="95">
        <f t="shared" si="11"/>
        <v>97270.250283280009</v>
      </c>
    </row>
    <row r="44" spans="1:26">
      <c r="A44" s="3">
        <f t="shared" si="0"/>
        <v>34</v>
      </c>
      <c r="B44" s="12">
        <f t="shared" si="1"/>
        <v>42192</v>
      </c>
      <c r="C44" s="95">
        <f t="shared" si="2"/>
        <v>131.66666666666669</v>
      </c>
      <c r="D44" s="95">
        <f t="shared" si="3"/>
        <v>131.66666666666669</v>
      </c>
      <c r="E44" s="95">
        <f t="shared" si="4"/>
        <v>0</v>
      </c>
      <c r="F44" s="95">
        <f>IF(A44&lt;&gt;"",SUM($E$10:E44),"")</f>
        <v>0</v>
      </c>
      <c r="G44" s="95">
        <f t="shared" si="5"/>
        <v>100000</v>
      </c>
      <c r="T44" s="3">
        <f t="shared" si="6"/>
        <v>34</v>
      </c>
      <c r="U44" s="12">
        <f t="shared" si="7"/>
        <v>42192</v>
      </c>
      <c r="V44" s="95">
        <f t="shared" si="8"/>
        <v>131.66666666666669</v>
      </c>
      <c r="W44" s="95">
        <f t="shared" si="9"/>
        <v>140.0580681392251</v>
      </c>
      <c r="X44" s="95">
        <f t="shared" si="10"/>
        <v>-8.3914014725584138</v>
      </c>
      <c r="Y44" s="95">
        <f>IF(T44&lt;&gt;"",SUM($X$10:X44),"")</f>
        <v>-278.64168475254417</v>
      </c>
      <c r="Z44" s="95">
        <f t="shared" si="11"/>
        <v>97278.641684752569</v>
      </c>
    </row>
    <row r="45" spans="1:26">
      <c r="A45" s="3">
        <f t="shared" si="0"/>
        <v>35</v>
      </c>
      <c r="B45" s="12">
        <f t="shared" si="1"/>
        <v>42223</v>
      </c>
      <c r="C45" s="95">
        <f t="shared" si="2"/>
        <v>131.66666666666669</v>
      </c>
      <c r="D45" s="95">
        <f t="shared" si="3"/>
        <v>131.66666666666669</v>
      </c>
      <c r="E45" s="95">
        <f t="shared" si="4"/>
        <v>0</v>
      </c>
      <c r="F45" s="95">
        <f>IF(A45&lt;&gt;"",SUM($E$10:E45),"")</f>
        <v>0</v>
      </c>
      <c r="G45" s="95">
        <f t="shared" si="5"/>
        <v>100000</v>
      </c>
      <c r="T45" s="3">
        <f t="shared" si="6"/>
        <v>35</v>
      </c>
      <c r="U45" s="12">
        <f t="shared" si="7"/>
        <v>42223</v>
      </c>
      <c r="V45" s="95">
        <f t="shared" si="8"/>
        <v>131.66666666666669</v>
      </c>
      <c r="W45" s="95">
        <f t="shared" si="9"/>
        <v>140.07015080042731</v>
      </c>
      <c r="X45" s="95">
        <f t="shared" si="10"/>
        <v>-8.4034841337606281</v>
      </c>
      <c r="Y45" s="95">
        <f>IF(T45&lt;&gt;"",SUM($X$10:X45),"")</f>
        <v>-287.04516888630479</v>
      </c>
      <c r="Z45" s="95">
        <f t="shared" si="11"/>
        <v>97287.045168886325</v>
      </c>
    </row>
    <row r="46" spans="1:26">
      <c r="A46" s="3">
        <f t="shared" si="0"/>
        <v>36</v>
      </c>
      <c r="B46" s="12">
        <f t="shared" si="1"/>
        <v>42254</v>
      </c>
      <c r="C46" s="95">
        <f t="shared" si="2"/>
        <v>131.66666666666669</v>
      </c>
      <c r="D46" s="95">
        <f t="shared" si="3"/>
        <v>131.66666666666669</v>
      </c>
      <c r="E46" s="95">
        <f t="shared" si="4"/>
        <v>0</v>
      </c>
      <c r="F46" s="95">
        <f>IF(A46&lt;&gt;"",SUM($E$10:E46),"")</f>
        <v>0</v>
      </c>
      <c r="G46" s="95">
        <f t="shared" si="5"/>
        <v>100000</v>
      </c>
      <c r="T46" s="3">
        <f t="shared" si="6"/>
        <v>36</v>
      </c>
      <c r="U46" s="12">
        <f t="shared" si="7"/>
        <v>42254</v>
      </c>
      <c r="V46" s="95">
        <f t="shared" si="8"/>
        <v>131.66666666666669</v>
      </c>
      <c r="W46" s="95">
        <f t="shared" si="9"/>
        <v>140.08225085928379</v>
      </c>
      <c r="X46" s="95">
        <f t="shared" si="10"/>
        <v>-8.4155841926171036</v>
      </c>
      <c r="Y46" s="95">
        <f>IF(T46&lt;&gt;"",SUM($X$10:X46),"")</f>
        <v>-295.46075307892193</v>
      </c>
      <c r="Z46" s="95">
        <f t="shared" si="11"/>
        <v>97295.460753078936</v>
      </c>
    </row>
    <row r="47" spans="1:26">
      <c r="A47" s="3">
        <f t="shared" si="0"/>
        <v>37</v>
      </c>
      <c r="B47" s="12">
        <f t="shared" si="1"/>
        <v>42284</v>
      </c>
      <c r="C47" s="95">
        <f t="shared" si="2"/>
        <v>131.66666666666669</v>
      </c>
      <c r="D47" s="95">
        <f t="shared" si="3"/>
        <v>131.66666666666669</v>
      </c>
      <c r="E47" s="95">
        <f t="shared" si="4"/>
        <v>0</v>
      </c>
      <c r="F47" s="95">
        <f>IF(A47&lt;&gt;"",SUM($E$10:E47),"")</f>
        <v>0</v>
      </c>
      <c r="G47" s="95">
        <f t="shared" si="5"/>
        <v>100000</v>
      </c>
      <c r="T47" s="3">
        <f t="shared" si="6"/>
        <v>37</v>
      </c>
      <c r="U47" s="12">
        <f t="shared" si="7"/>
        <v>42284</v>
      </c>
      <c r="V47" s="95">
        <f t="shared" si="8"/>
        <v>131.66666666666669</v>
      </c>
      <c r="W47" s="95">
        <f t="shared" si="9"/>
        <v>140.09436834084519</v>
      </c>
      <c r="X47" s="95">
        <f t="shared" si="10"/>
        <v>-8.4277016741785076</v>
      </c>
      <c r="Y47" s="95">
        <f>IF(T47&lt;&gt;"",SUM($X$10:X47),"")</f>
        <v>-303.8884547531004</v>
      </c>
      <c r="Z47" s="95">
        <f t="shared" si="11"/>
        <v>97303.88845475312</v>
      </c>
    </row>
    <row r="48" spans="1:26">
      <c r="A48" s="3">
        <f t="shared" si="0"/>
        <v>38</v>
      </c>
      <c r="B48" s="12">
        <f t="shared" si="1"/>
        <v>42315</v>
      </c>
      <c r="C48" s="95">
        <f t="shared" si="2"/>
        <v>131.66666666666669</v>
      </c>
      <c r="D48" s="95">
        <f t="shared" si="3"/>
        <v>131.66666666666669</v>
      </c>
      <c r="E48" s="95">
        <f t="shared" si="4"/>
        <v>0</v>
      </c>
      <c r="F48" s="95">
        <f>IF(A48&lt;&gt;"",SUM($E$10:E48),"")</f>
        <v>0</v>
      </c>
      <c r="G48" s="95">
        <f t="shared" si="5"/>
        <v>100000</v>
      </c>
      <c r="T48" s="3">
        <f t="shared" si="6"/>
        <v>38</v>
      </c>
      <c r="U48" s="12">
        <f t="shared" si="7"/>
        <v>42315</v>
      </c>
      <c r="V48" s="95">
        <f t="shared" si="8"/>
        <v>131.66666666666669</v>
      </c>
      <c r="W48" s="95">
        <f t="shared" si="9"/>
        <v>140.10650327019823</v>
      </c>
      <c r="X48" s="95">
        <f t="shared" si="10"/>
        <v>-8.4398366035315462</v>
      </c>
      <c r="Y48" s="95">
        <f>IF(T48&lt;&gt;"",SUM($X$10:X48),"")</f>
        <v>-312.32829135663195</v>
      </c>
      <c r="Z48" s="95">
        <f t="shared" si="11"/>
        <v>97312.328291356651</v>
      </c>
    </row>
    <row r="49" spans="1:26">
      <c r="A49" s="3">
        <f t="shared" si="0"/>
        <v>39</v>
      </c>
      <c r="B49" s="12">
        <f t="shared" si="1"/>
        <v>42345</v>
      </c>
      <c r="C49" s="95">
        <f t="shared" si="2"/>
        <v>131.66666666666669</v>
      </c>
      <c r="D49" s="95">
        <f t="shared" si="3"/>
        <v>131.66666666666669</v>
      </c>
      <c r="E49" s="95">
        <f t="shared" si="4"/>
        <v>0</v>
      </c>
      <c r="F49" s="95">
        <f>IF(A49&lt;&gt;"",SUM($E$10:E49),"")</f>
        <v>0</v>
      </c>
      <c r="G49" s="95">
        <f t="shared" si="5"/>
        <v>100000</v>
      </c>
      <c r="T49" s="3">
        <f t="shared" si="6"/>
        <v>39</v>
      </c>
      <c r="U49" s="12">
        <f t="shared" si="7"/>
        <v>42345</v>
      </c>
      <c r="V49" s="95">
        <f t="shared" si="8"/>
        <v>131.66666666666669</v>
      </c>
      <c r="W49" s="95">
        <f t="shared" si="9"/>
        <v>140.11865567246571</v>
      </c>
      <c r="X49" s="95">
        <f t="shared" si="10"/>
        <v>-8.451989005799021</v>
      </c>
      <c r="Y49" s="95">
        <f>IF(T49&lt;&gt;"",SUM($X$10:X49),"")</f>
        <v>-320.78028036243097</v>
      </c>
      <c r="Z49" s="95">
        <f t="shared" si="11"/>
        <v>97320.780280362451</v>
      </c>
    </row>
    <row r="50" spans="1:26">
      <c r="A50" s="3">
        <f t="shared" si="0"/>
        <v>40</v>
      </c>
      <c r="B50" s="12">
        <f t="shared" si="1"/>
        <v>42376</v>
      </c>
      <c r="C50" s="95">
        <f t="shared" si="2"/>
        <v>131.66666666666669</v>
      </c>
      <c r="D50" s="95">
        <f t="shared" si="3"/>
        <v>131.66666666666669</v>
      </c>
      <c r="E50" s="95">
        <f t="shared" si="4"/>
        <v>0</v>
      </c>
      <c r="F50" s="95">
        <f>IF(A50&lt;&gt;"",SUM($E$10:E50),"")</f>
        <v>0</v>
      </c>
      <c r="G50" s="95">
        <f t="shared" si="5"/>
        <v>100000</v>
      </c>
      <c r="T50" s="3">
        <f t="shared" si="6"/>
        <v>40</v>
      </c>
      <c r="U50" s="12">
        <f t="shared" si="7"/>
        <v>42376</v>
      </c>
      <c r="V50" s="95">
        <f t="shared" si="8"/>
        <v>131.66666666666669</v>
      </c>
      <c r="W50" s="95">
        <f t="shared" si="9"/>
        <v>140.13082557280666</v>
      </c>
      <c r="X50" s="95">
        <f t="shared" si="10"/>
        <v>-8.4641589061399714</v>
      </c>
      <c r="Y50" s="95">
        <f>IF(T50&lt;&gt;"",SUM($X$10:X50),"")</f>
        <v>-329.24443926857094</v>
      </c>
      <c r="Z50" s="95">
        <f t="shared" si="11"/>
        <v>97329.244439268587</v>
      </c>
    </row>
    <row r="51" spans="1:26">
      <c r="A51" s="3">
        <f t="shared" si="0"/>
        <v>41</v>
      </c>
      <c r="B51" s="12">
        <f t="shared" si="1"/>
        <v>42407</v>
      </c>
      <c r="C51" s="95">
        <f t="shared" si="2"/>
        <v>131.66666666666669</v>
      </c>
      <c r="D51" s="95">
        <f t="shared" si="3"/>
        <v>131.66666666666669</v>
      </c>
      <c r="E51" s="95">
        <f t="shared" si="4"/>
        <v>0</v>
      </c>
      <c r="F51" s="95">
        <f>IF(A51&lt;&gt;"",SUM($E$10:E51),"")</f>
        <v>0</v>
      </c>
      <c r="G51" s="95">
        <f t="shared" si="5"/>
        <v>100000</v>
      </c>
      <c r="T51" s="3">
        <f t="shared" si="6"/>
        <v>41</v>
      </c>
      <c r="U51" s="12">
        <f t="shared" si="7"/>
        <v>42407</v>
      </c>
      <c r="V51" s="95">
        <f t="shared" si="8"/>
        <v>131.66666666666669</v>
      </c>
      <c r="W51" s="95">
        <f t="shared" si="9"/>
        <v>140.14301299641627</v>
      </c>
      <c r="X51" s="95">
        <f t="shared" si="10"/>
        <v>-8.4763463297495889</v>
      </c>
      <c r="Y51" s="95">
        <f>IF(T51&lt;&gt;"",SUM($X$10:X51),"")</f>
        <v>-337.7207855983205</v>
      </c>
      <c r="Z51" s="95">
        <f t="shared" si="11"/>
        <v>97337.720785598343</v>
      </c>
    </row>
    <row r="52" spans="1:26">
      <c r="A52" s="3">
        <f t="shared" si="0"/>
        <v>42</v>
      </c>
      <c r="B52" s="12">
        <f t="shared" si="1"/>
        <v>42436</v>
      </c>
      <c r="C52" s="95">
        <f t="shared" si="2"/>
        <v>131.66666666666669</v>
      </c>
      <c r="D52" s="95">
        <f t="shared" si="3"/>
        <v>131.66666666666669</v>
      </c>
      <c r="E52" s="95">
        <f t="shared" si="4"/>
        <v>0</v>
      </c>
      <c r="F52" s="95">
        <f>IF(A52&lt;&gt;"",SUM($E$10:E52),"")</f>
        <v>0</v>
      </c>
      <c r="G52" s="95">
        <f t="shared" si="5"/>
        <v>100000</v>
      </c>
      <c r="T52" s="3">
        <f t="shared" si="6"/>
        <v>42</v>
      </c>
      <c r="U52" s="12">
        <f t="shared" si="7"/>
        <v>42436</v>
      </c>
      <c r="V52" s="95">
        <f t="shared" si="8"/>
        <v>131.66666666666669</v>
      </c>
      <c r="W52" s="95">
        <f t="shared" si="9"/>
        <v>140.15521796852613</v>
      </c>
      <c r="X52" s="95">
        <f t="shared" si="10"/>
        <v>-8.4885513018594452</v>
      </c>
      <c r="Y52" s="95">
        <f>IF(T52&lt;&gt;"",SUM($X$10:X52),"")</f>
        <v>-346.20933690017995</v>
      </c>
      <c r="Z52" s="95">
        <f t="shared" si="11"/>
        <v>97346.209336900196</v>
      </c>
    </row>
    <row r="53" spans="1:26">
      <c r="A53" s="3">
        <f t="shared" si="0"/>
        <v>43</v>
      </c>
      <c r="B53" s="12">
        <f t="shared" si="1"/>
        <v>42467</v>
      </c>
      <c r="C53" s="95">
        <f t="shared" si="2"/>
        <v>131.66666666666669</v>
      </c>
      <c r="D53" s="95">
        <f t="shared" si="3"/>
        <v>131.66666666666669</v>
      </c>
      <c r="E53" s="95">
        <f t="shared" si="4"/>
        <v>0</v>
      </c>
      <c r="F53" s="95">
        <f>IF(A53&lt;&gt;"",SUM($E$10:E53),"")</f>
        <v>0</v>
      </c>
      <c r="G53" s="95">
        <f t="shared" si="5"/>
        <v>100000</v>
      </c>
      <c r="T53" s="3">
        <f t="shared" si="6"/>
        <v>43</v>
      </c>
      <c r="U53" s="12">
        <f t="shared" si="7"/>
        <v>42467</v>
      </c>
      <c r="V53" s="95">
        <f t="shared" si="8"/>
        <v>131.66666666666669</v>
      </c>
      <c r="W53" s="95">
        <f t="shared" si="9"/>
        <v>140.16744051440398</v>
      </c>
      <c r="X53" s="95">
        <f t="shared" si="10"/>
        <v>-8.5007738477372925</v>
      </c>
      <c r="Y53" s="95">
        <f>IF(T53&lt;&gt;"",SUM($X$10:X53),"")</f>
        <v>-354.71011074791727</v>
      </c>
      <c r="Z53" s="95">
        <f t="shared" si="11"/>
        <v>97354.710110747939</v>
      </c>
    </row>
    <row r="54" spans="1:26">
      <c r="A54" s="3">
        <f t="shared" si="0"/>
        <v>44</v>
      </c>
      <c r="B54" s="12">
        <f t="shared" si="1"/>
        <v>42497</v>
      </c>
      <c r="C54" s="95">
        <f t="shared" si="2"/>
        <v>131.66666666666669</v>
      </c>
      <c r="D54" s="95">
        <f t="shared" si="3"/>
        <v>131.66666666666669</v>
      </c>
      <c r="E54" s="95">
        <f t="shared" si="4"/>
        <v>0</v>
      </c>
      <c r="F54" s="95">
        <f>IF(A54&lt;&gt;"",SUM($E$10:E54),"")</f>
        <v>0</v>
      </c>
      <c r="G54" s="95">
        <f t="shared" si="5"/>
        <v>100000</v>
      </c>
      <c r="T54" s="3">
        <f t="shared" si="6"/>
        <v>44</v>
      </c>
      <c r="U54" s="12">
        <f t="shared" si="7"/>
        <v>42497</v>
      </c>
      <c r="V54" s="95">
        <f t="shared" si="8"/>
        <v>131.66666666666669</v>
      </c>
      <c r="W54" s="95">
        <f t="shared" si="9"/>
        <v>140.17968065935412</v>
      </c>
      <c r="X54" s="95">
        <f t="shared" si="10"/>
        <v>-8.5130139926874335</v>
      </c>
      <c r="Y54" s="95">
        <f>IF(T54&lt;&gt;"",SUM($X$10:X54),"")</f>
        <v>-363.2231247406047</v>
      </c>
      <c r="Z54" s="95">
        <f t="shared" si="11"/>
        <v>97363.223124740631</v>
      </c>
    </row>
    <row r="55" spans="1:26">
      <c r="A55" s="3">
        <f t="shared" si="0"/>
        <v>45</v>
      </c>
      <c r="B55" s="12">
        <f t="shared" si="1"/>
        <v>42528</v>
      </c>
      <c r="C55" s="95">
        <f t="shared" si="2"/>
        <v>131.66666666666669</v>
      </c>
      <c r="D55" s="95">
        <f t="shared" si="3"/>
        <v>131.66666666666669</v>
      </c>
      <c r="E55" s="95">
        <f t="shared" si="4"/>
        <v>0</v>
      </c>
      <c r="F55" s="95">
        <f>IF(A55&lt;&gt;"",SUM($E$10:E55),"")</f>
        <v>0</v>
      </c>
      <c r="G55" s="95">
        <f t="shared" si="5"/>
        <v>100000</v>
      </c>
      <c r="T55" s="3">
        <f t="shared" si="6"/>
        <v>45</v>
      </c>
      <c r="U55" s="12">
        <f t="shared" si="7"/>
        <v>42528</v>
      </c>
      <c r="V55" s="95">
        <f t="shared" si="8"/>
        <v>131.66666666666669</v>
      </c>
      <c r="W55" s="95">
        <f t="shared" si="9"/>
        <v>140.19193842871718</v>
      </c>
      <c r="X55" s="95">
        <f t="shared" si="10"/>
        <v>-8.5252717620504939</v>
      </c>
      <c r="Y55" s="95">
        <f>IF(T55&lt;&gt;"",SUM($X$10:X55),"")</f>
        <v>-371.74839650265517</v>
      </c>
      <c r="Z55" s="95">
        <f t="shared" si="11"/>
        <v>97371.748396502677</v>
      </c>
    </row>
    <row r="56" spans="1:26">
      <c r="A56" s="3">
        <f t="shared" si="0"/>
        <v>46</v>
      </c>
      <c r="B56" s="12">
        <f t="shared" si="1"/>
        <v>42558</v>
      </c>
      <c r="C56" s="95">
        <f t="shared" si="2"/>
        <v>131.66666666666669</v>
      </c>
      <c r="D56" s="95">
        <f t="shared" si="3"/>
        <v>131.66666666666669</v>
      </c>
      <c r="E56" s="95">
        <f t="shared" si="4"/>
        <v>0</v>
      </c>
      <c r="F56" s="95">
        <f>IF(A56&lt;&gt;"",SUM($E$10:E56),"")</f>
        <v>0</v>
      </c>
      <c r="G56" s="95">
        <f t="shared" si="5"/>
        <v>100000</v>
      </c>
      <c r="T56" s="3">
        <f t="shared" si="6"/>
        <v>46</v>
      </c>
      <c r="U56" s="12">
        <f t="shared" si="7"/>
        <v>42558</v>
      </c>
      <c r="V56" s="95">
        <f t="shared" si="8"/>
        <v>131.66666666666669</v>
      </c>
      <c r="W56" s="95">
        <f t="shared" si="9"/>
        <v>140.20421384787028</v>
      </c>
      <c r="X56" s="95">
        <f t="shared" si="10"/>
        <v>-8.5375471812035926</v>
      </c>
      <c r="Y56" s="95">
        <f>IF(T56&lt;&gt;"",SUM($X$10:X56),"")</f>
        <v>-380.28594368385876</v>
      </c>
      <c r="Z56" s="95">
        <f t="shared" si="11"/>
        <v>97380.285943683877</v>
      </c>
    </row>
    <row r="57" spans="1:26">
      <c r="A57" s="3">
        <f t="shared" si="0"/>
        <v>47</v>
      </c>
      <c r="B57" s="12">
        <f t="shared" si="1"/>
        <v>42589</v>
      </c>
      <c r="C57" s="95">
        <f t="shared" si="2"/>
        <v>131.66666666666669</v>
      </c>
      <c r="D57" s="95">
        <f t="shared" si="3"/>
        <v>131.66666666666669</v>
      </c>
      <c r="E57" s="95">
        <f t="shared" si="4"/>
        <v>0</v>
      </c>
      <c r="F57" s="95">
        <f>IF(A57&lt;&gt;"",SUM($E$10:E57),"")</f>
        <v>0</v>
      </c>
      <c r="G57" s="95">
        <f t="shared" si="5"/>
        <v>100000</v>
      </c>
      <c r="T57" s="3">
        <f t="shared" si="6"/>
        <v>47</v>
      </c>
      <c r="U57" s="12">
        <f t="shared" si="7"/>
        <v>42589</v>
      </c>
      <c r="V57" s="95">
        <f t="shared" si="8"/>
        <v>131.66666666666669</v>
      </c>
      <c r="W57" s="95">
        <f t="shared" si="9"/>
        <v>140.21650694222711</v>
      </c>
      <c r="X57" s="95">
        <f t="shared" si="10"/>
        <v>-8.5498402755604275</v>
      </c>
      <c r="Y57" s="95">
        <f>IF(T57&lt;&gt;"",SUM($X$10:X57),"")</f>
        <v>-388.83578395941919</v>
      </c>
      <c r="Z57" s="95">
        <f t="shared" si="11"/>
        <v>97388.835783959439</v>
      </c>
    </row>
    <row r="58" spans="1:26">
      <c r="A58" s="3">
        <f t="shared" si="0"/>
        <v>48</v>
      </c>
      <c r="B58" s="12">
        <f t="shared" si="1"/>
        <v>42620</v>
      </c>
      <c r="C58" s="95">
        <f t="shared" si="2"/>
        <v>131.66666666666669</v>
      </c>
      <c r="D58" s="95">
        <f t="shared" si="3"/>
        <v>131.66666666666669</v>
      </c>
      <c r="E58" s="95">
        <f t="shared" si="4"/>
        <v>0</v>
      </c>
      <c r="F58" s="95">
        <f>IF(A58&lt;&gt;"",SUM($E$10:E58),"")</f>
        <v>0</v>
      </c>
      <c r="G58" s="95">
        <f t="shared" si="5"/>
        <v>100000</v>
      </c>
      <c r="T58" s="3">
        <f t="shared" si="6"/>
        <v>48</v>
      </c>
      <c r="U58" s="12">
        <f t="shared" si="7"/>
        <v>42620</v>
      </c>
      <c r="V58" s="95">
        <f t="shared" si="8"/>
        <v>131.66666666666669</v>
      </c>
      <c r="W58" s="95">
        <f t="shared" si="9"/>
        <v>140.22881773723799</v>
      </c>
      <c r="X58" s="95">
        <f t="shared" si="10"/>
        <v>-8.5621510705713035</v>
      </c>
      <c r="Y58" s="95">
        <f>IF(T58&lt;&gt;"",SUM($X$10:X58),"")</f>
        <v>-397.39793502999049</v>
      </c>
      <c r="Z58" s="95">
        <f t="shared" si="11"/>
        <v>97397.397935030007</v>
      </c>
    </row>
    <row r="59" spans="1:26">
      <c r="A59" s="3">
        <f t="shared" si="0"/>
        <v>49</v>
      </c>
      <c r="B59" s="12">
        <f t="shared" si="1"/>
        <v>42650</v>
      </c>
      <c r="C59" s="95">
        <f t="shared" si="2"/>
        <v>131.66666666666669</v>
      </c>
      <c r="D59" s="95">
        <f t="shared" si="3"/>
        <v>131.66666666666669</v>
      </c>
      <c r="E59" s="95">
        <f t="shared" si="4"/>
        <v>0</v>
      </c>
      <c r="F59" s="95">
        <f>IF(A59&lt;&gt;"",SUM($E$10:E59),"")</f>
        <v>0</v>
      </c>
      <c r="G59" s="95">
        <f t="shared" si="5"/>
        <v>100000</v>
      </c>
      <c r="T59" s="3">
        <f t="shared" si="6"/>
        <v>49</v>
      </c>
      <c r="U59" s="12">
        <f t="shared" si="7"/>
        <v>42650</v>
      </c>
      <c r="V59" s="95">
        <f t="shared" si="8"/>
        <v>131.66666666666669</v>
      </c>
      <c r="W59" s="95">
        <f t="shared" si="9"/>
        <v>140.24114625838982</v>
      </c>
      <c r="X59" s="95">
        <f t="shared" si="10"/>
        <v>-8.5744795917231329</v>
      </c>
      <c r="Y59" s="95">
        <f>IF(T59&lt;&gt;"",SUM($X$10:X59),"")</f>
        <v>-405.9724146217136</v>
      </c>
      <c r="Z59" s="95">
        <f t="shared" si="11"/>
        <v>97405.972414621734</v>
      </c>
    </row>
    <row r="60" spans="1:26">
      <c r="A60" s="3">
        <f t="shared" si="0"/>
        <v>50</v>
      </c>
      <c r="B60" s="12">
        <f t="shared" si="1"/>
        <v>42681</v>
      </c>
      <c r="C60" s="95">
        <f t="shared" si="2"/>
        <v>131.66666666666669</v>
      </c>
      <c r="D60" s="95">
        <f t="shared" si="3"/>
        <v>131.66666666666669</v>
      </c>
      <c r="E60" s="95">
        <f t="shared" si="4"/>
        <v>0</v>
      </c>
      <c r="F60" s="95">
        <f>IF(A60&lt;&gt;"",SUM($E$10:E60),"")</f>
        <v>0</v>
      </c>
      <c r="G60" s="95">
        <f t="shared" si="5"/>
        <v>100000</v>
      </c>
      <c r="T60" s="3">
        <f t="shared" si="6"/>
        <v>50</v>
      </c>
      <c r="U60" s="12">
        <f t="shared" si="7"/>
        <v>42681</v>
      </c>
      <c r="V60" s="95">
        <f t="shared" si="8"/>
        <v>131.66666666666669</v>
      </c>
      <c r="W60" s="95">
        <f t="shared" si="9"/>
        <v>140.25349253120621</v>
      </c>
      <c r="X60" s="95">
        <f t="shared" si="10"/>
        <v>-8.5868258645395201</v>
      </c>
      <c r="Y60" s="95">
        <f>IF(T60&lt;&gt;"",SUM($X$10:X60),"")</f>
        <v>-414.55924048625309</v>
      </c>
      <c r="Z60" s="95">
        <f t="shared" si="11"/>
        <v>97414.559240486269</v>
      </c>
    </row>
    <row r="61" spans="1:26">
      <c r="A61" s="3">
        <f t="shared" si="0"/>
        <v>51</v>
      </c>
      <c r="B61" s="12">
        <f t="shared" si="1"/>
        <v>42711</v>
      </c>
      <c r="C61" s="95">
        <f t="shared" si="2"/>
        <v>131.66666666666669</v>
      </c>
      <c r="D61" s="95">
        <f t="shared" si="3"/>
        <v>131.66666666666669</v>
      </c>
      <c r="E61" s="95">
        <f t="shared" si="4"/>
        <v>0</v>
      </c>
      <c r="F61" s="95">
        <f>IF(A61&lt;&gt;"",SUM($E$10:E61),"")</f>
        <v>0</v>
      </c>
      <c r="G61" s="95">
        <f t="shared" si="5"/>
        <v>100000</v>
      </c>
      <c r="T61" s="3">
        <f t="shared" si="6"/>
        <v>51</v>
      </c>
      <c r="U61" s="12">
        <f t="shared" si="7"/>
        <v>42711</v>
      </c>
      <c r="V61" s="95">
        <f t="shared" si="8"/>
        <v>131.66666666666669</v>
      </c>
      <c r="W61" s="95">
        <f t="shared" si="9"/>
        <v>140.26585658124753</v>
      </c>
      <c r="X61" s="95">
        <f t="shared" si="10"/>
        <v>-8.5991899145808475</v>
      </c>
      <c r="Y61" s="95">
        <f>IF(T61&lt;&gt;"",SUM($X$10:X61),"")</f>
        <v>-423.15843040083394</v>
      </c>
      <c r="Z61" s="95">
        <f t="shared" si="11"/>
        <v>97423.158430400843</v>
      </c>
    </row>
    <row r="62" spans="1:26">
      <c r="A62" s="3">
        <f t="shared" si="0"/>
        <v>52</v>
      </c>
      <c r="B62" s="12">
        <f t="shared" si="1"/>
        <v>42742</v>
      </c>
      <c r="C62" s="95">
        <f t="shared" si="2"/>
        <v>131.66666666666669</v>
      </c>
      <c r="D62" s="95">
        <f t="shared" si="3"/>
        <v>131.66666666666669</v>
      </c>
      <c r="E62" s="95">
        <f t="shared" si="4"/>
        <v>0</v>
      </c>
      <c r="F62" s="95">
        <f>IF(A62&lt;&gt;"",SUM($E$10:E62),"")</f>
        <v>0</v>
      </c>
      <c r="G62" s="95">
        <f t="shared" si="5"/>
        <v>100000</v>
      </c>
      <c r="T62" s="3">
        <f t="shared" si="6"/>
        <v>52</v>
      </c>
      <c r="U62" s="12">
        <f t="shared" si="7"/>
        <v>42742</v>
      </c>
      <c r="V62" s="95">
        <f t="shared" si="8"/>
        <v>131.66666666666669</v>
      </c>
      <c r="W62" s="95">
        <f t="shared" si="9"/>
        <v>140.27823843411096</v>
      </c>
      <c r="X62" s="95">
        <f t="shared" si="10"/>
        <v>-8.6115717674442749</v>
      </c>
      <c r="Y62" s="95">
        <f>IF(T62&lt;&gt;"",SUM($X$10:X62),"")</f>
        <v>-431.77000216827821</v>
      </c>
      <c r="Z62" s="95">
        <f t="shared" si="11"/>
        <v>97431.770002168283</v>
      </c>
    </row>
    <row r="63" spans="1:26">
      <c r="A63" s="3">
        <f t="shared" si="0"/>
        <v>53</v>
      </c>
      <c r="B63" s="12">
        <f t="shared" si="1"/>
        <v>42773</v>
      </c>
      <c r="C63" s="95">
        <f t="shared" si="2"/>
        <v>131.66666666666669</v>
      </c>
      <c r="D63" s="95">
        <f t="shared" si="3"/>
        <v>131.66666666666669</v>
      </c>
      <c r="E63" s="95">
        <f t="shared" si="4"/>
        <v>0</v>
      </c>
      <c r="F63" s="95">
        <f>IF(A63&lt;&gt;"",SUM($E$10:E63),"")</f>
        <v>0</v>
      </c>
      <c r="G63" s="95">
        <f t="shared" si="5"/>
        <v>100000</v>
      </c>
      <c r="T63" s="3">
        <f t="shared" si="6"/>
        <v>53</v>
      </c>
      <c r="U63" s="12">
        <f t="shared" si="7"/>
        <v>42773</v>
      </c>
      <c r="V63" s="95">
        <f t="shared" si="8"/>
        <v>131.66666666666669</v>
      </c>
      <c r="W63" s="95">
        <f t="shared" si="9"/>
        <v>140.29063811543057</v>
      </c>
      <c r="X63" s="95">
        <f t="shared" si="10"/>
        <v>-8.6239714487638821</v>
      </c>
      <c r="Y63" s="95">
        <f>IF(T63&lt;&gt;"",SUM($X$10:X63),"")</f>
        <v>-440.39397361704209</v>
      </c>
      <c r="Z63" s="95">
        <f t="shared" si="11"/>
        <v>97440.393973617043</v>
      </c>
    </row>
    <row r="64" spans="1:26">
      <c r="A64" s="3">
        <f t="shared" si="0"/>
        <v>54</v>
      </c>
      <c r="B64" s="12">
        <f t="shared" si="1"/>
        <v>42801</v>
      </c>
      <c r="C64" s="95">
        <f t="shared" si="2"/>
        <v>131.66666666666669</v>
      </c>
      <c r="D64" s="95">
        <f t="shared" si="3"/>
        <v>131.66666666666669</v>
      </c>
      <c r="E64" s="95">
        <f t="shared" si="4"/>
        <v>0</v>
      </c>
      <c r="F64" s="95">
        <f>IF(A64&lt;&gt;"",SUM($E$10:E64),"")</f>
        <v>0</v>
      </c>
      <c r="G64" s="95">
        <f t="shared" si="5"/>
        <v>100000</v>
      </c>
      <c r="T64" s="3">
        <f t="shared" si="6"/>
        <v>54</v>
      </c>
      <c r="U64" s="12">
        <f t="shared" si="7"/>
        <v>42801</v>
      </c>
      <c r="V64" s="95">
        <f t="shared" si="8"/>
        <v>131.66666666666669</v>
      </c>
      <c r="W64" s="95">
        <f t="shared" si="9"/>
        <v>140.30305565087724</v>
      </c>
      <c r="X64" s="95">
        <f t="shared" si="10"/>
        <v>-8.636388984210555</v>
      </c>
      <c r="Y64" s="95">
        <f>IF(T64&lt;&gt;"",SUM($X$10:X64),"")</f>
        <v>-449.03036260125265</v>
      </c>
      <c r="Z64" s="95">
        <f t="shared" si="11"/>
        <v>97449.030362601261</v>
      </c>
    </row>
    <row r="65" spans="1:26">
      <c r="A65" s="3">
        <f t="shared" si="0"/>
        <v>55</v>
      </c>
      <c r="B65" s="12">
        <f t="shared" si="1"/>
        <v>42832</v>
      </c>
      <c r="C65" s="95">
        <f t="shared" si="2"/>
        <v>131.66666666666669</v>
      </c>
      <c r="D65" s="95">
        <f t="shared" si="3"/>
        <v>131.66666666666669</v>
      </c>
      <c r="E65" s="95">
        <f t="shared" si="4"/>
        <v>0</v>
      </c>
      <c r="F65" s="95">
        <f>IF(A65&lt;&gt;"",SUM($E$10:E65),"")</f>
        <v>0</v>
      </c>
      <c r="G65" s="95">
        <f t="shared" si="5"/>
        <v>100000</v>
      </c>
      <c r="T65" s="3">
        <f t="shared" si="6"/>
        <v>55</v>
      </c>
      <c r="U65" s="12">
        <f t="shared" si="7"/>
        <v>42832</v>
      </c>
      <c r="V65" s="95">
        <f t="shared" si="8"/>
        <v>131.66666666666669</v>
      </c>
      <c r="W65" s="95">
        <f t="shared" si="9"/>
        <v>140.31549106615896</v>
      </c>
      <c r="X65" s="95">
        <f t="shared" si="10"/>
        <v>-8.6488243994922698</v>
      </c>
      <c r="Y65" s="95">
        <f>IF(T65&lt;&gt;"",SUM($X$10:X65),"")</f>
        <v>-457.67918700074495</v>
      </c>
      <c r="Z65" s="95">
        <f t="shared" si="11"/>
        <v>97457.679187000758</v>
      </c>
    </row>
    <row r="66" spans="1:26">
      <c r="A66" s="3">
        <f t="shared" si="0"/>
        <v>56</v>
      </c>
      <c r="B66" s="12">
        <f t="shared" si="1"/>
        <v>42862</v>
      </c>
      <c r="C66" s="95">
        <f t="shared" si="2"/>
        <v>131.66666666666669</v>
      </c>
      <c r="D66" s="95">
        <f t="shared" si="3"/>
        <v>131.66666666666669</v>
      </c>
      <c r="E66" s="95">
        <f t="shared" si="4"/>
        <v>0</v>
      </c>
      <c r="F66" s="95">
        <f>IF(A66&lt;&gt;"",SUM($E$10:E66),"")</f>
        <v>0</v>
      </c>
      <c r="G66" s="95">
        <f t="shared" si="5"/>
        <v>100000</v>
      </c>
      <c r="T66" s="3">
        <f t="shared" si="6"/>
        <v>56</v>
      </c>
      <c r="U66" s="12">
        <f t="shared" si="7"/>
        <v>42862</v>
      </c>
      <c r="V66" s="95">
        <f t="shared" si="8"/>
        <v>131.66666666666669</v>
      </c>
      <c r="W66" s="95">
        <f t="shared" si="9"/>
        <v>140.32794438702061</v>
      </c>
      <c r="X66" s="95">
        <f t="shared" si="10"/>
        <v>-8.6612777203539224</v>
      </c>
      <c r="Y66" s="95">
        <f>IF(T66&lt;&gt;"",SUM($X$10:X66),"")</f>
        <v>-466.3404647210989</v>
      </c>
      <c r="Z66" s="95">
        <f t="shared" si="11"/>
        <v>97466.340464721114</v>
      </c>
    </row>
    <row r="67" spans="1:26">
      <c r="A67" s="3">
        <f t="shared" si="0"/>
        <v>57</v>
      </c>
      <c r="B67" s="12">
        <f t="shared" si="1"/>
        <v>42893</v>
      </c>
      <c r="C67" s="95">
        <f t="shared" si="2"/>
        <v>131.66666666666669</v>
      </c>
      <c r="D67" s="95">
        <f t="shared" si="3"/>
        <v>131.66666666666669</v>
      </c>
      <c r="E67" s="95">
        <f t="shared" si="4"/>
        <v>0</v>
      </c>
      <c r="F67" s="95">
        <f>IF(A67&lt;&gt;"",SUM($E$10:E67),"")</f>
        <v>0</v>
      </c>
      <c r="G67" s="95">
        <f t="shared" si="5"/>
        <v>100000</v>
      </c>
      <c r="T67" s="3">
        <f t="shared" si="6"/>
        <v>57</v>
      </c>
      <c r="U67" s="12">
        <f t="shared" si="7"/>
        <v>42893</v>
      </c>
      <c r="V67" s="95">
        <f t="shared" si="8"/>
        <v>131.66666666666669</v>
      </c>
      <c r="W67" s="95">
        <f t="shared" si="9"/>
        <v>140.34041563924416</v>
      </c>
      <c r="X67" s="95">
        <f t="shared" si="10"/>
        <v>-8.6737489725774708</v>
      </c>
      <c r="Y67" s="95">
        <f>IF(T67&lt;&gt;"",SUM($X$10:X67),"")</f>
        <v>-475.01421369367637</v>
      </c>
      <c r="Z67" s="95">
        <f t="shared" si="11"/>
        <v>97475.014213693692</v>
      </c>
    </row>
    <row r="68" spans="1:26">
      <c r="A68" s="3">
        <f t="shared" si="0"/>
        <v>58</v>
      </c>
      <c r="B68" s="12">
        <f t="shared" si="1"/>
        <v>42923</v>
      </c>
      <c r="C68" s="95">
        <f t="shared" si="2"/>
        <v>131.66666666666669</v>
      </c>
      <c r="D68" s="95">
        <f t="shared" si="3"/>
        <v>131.66666666666669</v>
      </c>
      <c r="E68" s="95">
        <f t="shared" si="4"/>
        <v>0</v>
      </c>
      <c r="F68" s="95">
        <f>IF(A68&lt;&gt;"",SUM($E$10:E68),"")</f>
        <v>0</v>
      </c>
      <c r="G68" s="95">
        <f t="shared" si="5"/>
        <v>100000</v>
      </c>
      <c r="T68" s="3">
        <f t="shared" si="6"/>
        <v>58</v>
      </c>
      <c r="U68" s="12">
        <f t="shared" si="7"/>
        <v>42923</v>
      </c>
      <c r="V68" s="95">
        <f t="shared" si="8"/>
        <v>131.66666666666669</v>
      </c>
      <c r="W68" s="95">
        <f t="shared" si="9"/>
        <v>140.35290484864873</v>
      </c>
      <c r="X68" s="95">
        <f t="shared" si="10"/>
        <v>-8.6862381819820484</v>
      </c>
      <c r="Y68" s="95">
        <f>IF(T68&lt;&gt;"",SUM($X$10:X68),"")</f>
        <v>-483.70045187565842</v>
      </c>
      <c r="Z68" s="95">
        <f t="shared" si="11"/>
        <v>97483.700451875673</v>
      </c>
    </row>
    <row r="69" spans="1:26">
      <c r="A69" s="3">
        <f t="shared" si="0"/>
        <v>59</v>
      </c>
      <c r="B69" s="12">
        <f t="shared" si="1"/>
        <v>42954</v>
      </c>
      <c r="C69" s="95">
        <f t="shared" si="2"/>
        <v>131.66666666666669</v>
      </c>
      <c r="D69" s="95">
        <f t="shared" si="3"/>
        <v>131.66666666666669</v>
      </c>
      <c r="E69" s="95">
        <f t="shared" si="4"/>
        <v>0</v>
      </c>
      <c r="F69" s="95">
        <f>IF(A69&lt;&gt;"",SUM($E$10:E69),"")</f>
        <v>0</v>
      </c>
      <c r="G69" s="95">
        <f t="shared" si="5"/>
        <v>100000</v>
      </c>
      <c r="T69" s="3">
        <f t="shared" si="6"/>
        <v>59</v>
      </c>
      <c r="U69" s="12">
        <f t="shared" si="7"/>
        <v>42954</v>
      </c>
      <c r="V69" s="95">
        <f t="shared" si="8"/>
        <v>131.66666666666669</v>
      </c>
      <c r="W69" s="95">
        <f t="shared" si="9"/>
        <v>140.36541204109062</v>
      </c>
      <c r="X69" s="95">
        <f t="shared" si="10"/>
        <v>-8.698745374423936</v>
      </c>
      <c r="Y69" s="95">
        <f>IF(T69&lt;&gt;"",SUM($X$10:X69),"")</f>
        <v>-492.39919725008235</v>
      </c>
      <c r="Z69" s="95">
        <f t="shared" si="11"/>
        <v>97492.399197250095</v>
      </c>
    </row>
    <row r="70" spans="1:26">
      <c r="A70" s="3">
        <f t="shared" si="0"/>
        <v>60</v>
      </c>
      <c r="B70" s="12">
        <f t="shared" si="1"/>
        <v>42985</v>
      </c>
      <c r="C70" s="95">
        <f t="shared" si="2"/>
        <v>131.66666666666669</v>
      </c>
      <c r="D70" s="95">
        <f t="shared" si="3"/>
        <v>131.66666666666669</v>
      </c>
      <c r="E70" s="95">
        <f t="shared" si="4"/>
        <v>0</v>
      </c>
      <c r="F70" s="95">
        <f>IF(A70&lt;&gt;"",SUM($E$10:E70),"")</f>
        <v>0</v>
      </c>
      <c r="G70" s="95">
        <f t="shared" si="5"/>
        <v>100000</v>
      </c>
      <c r="T70" s="3">
        <f t="shared" si="6"/>
        <v>60</v>
      </c>
      <c r="U70" s="12">
        <f t="shared" si="7"/>
        <v>42985</v>
      </c>
      <c r="V70" s="95">
        <f t="shared" si="8"/>
        <v>131.66666666666669</v>
      </c>
      <c r="W70" s="95">
        <f t="shared" si="9"/>
        <v>140.37793724246339</v>
      </c>
      <c r="X70" s="95">
        <f t="shared" si="10"/>
        <v>-8.7112705757967035</v>
      </c>
      <c r="Y70" s="95">
        <f>IF(T70&lt;&gt;"",SUM($X$10:X70),"")</f>
        <v>-501.11046782587903</v>
      </c>
      <c r="Z70" s="95">
        <f t="shared" si="11"/>
        <v>97501.110467825885</v>
      </c>
    </row>
    <row r="71" spans="1:26">
      <c r="A71" s="3">
        <f t="shared" si="0"/>
        <v>61</v>
      </c>
      <c r="B71" s="12">
        <f t="shared" si="1"/>
        <v>43015</v>
      </c>
      <c r="C71" s="95">
        <f t="shared" si="2"/>
        <v>131.66666666666669</v>
      </c>
      <c r="D71" s="95">
        <f t="shared" si="3"/>
        <v>131.66666666666669</v>
      </c>
      <c r="E71" s="95">
        <f t="shared" si="4"/>
        <v>0</v>
      </c>
      <c r="F71" s="95">
        <f>IF(A71&lt;&gt;"",SUM($E$10:E71),"")</f>
        <v>0</v>
      </c>
      <c r="G71" s="95">
        <f t="shared" si="5"/>
        <v>100000</v>
      </c>
      <c r="T71" s="3">
        <f t="shared" si="6"/>
        <v>61</v>
      </c>
      <c r="U71" s="12">
        <f t="shared" si="7"/>
        <v>43015</v>
      </c>
      <c r="V71" s="95">
        <f t="shared" si="8"/>
        <v>131.66666666666669</v>
      </c>
      <c r="W71" s="95">
        <f t="shared" si="9"/>
        <v>140.39048047869781</v>
      </c>
      <c r="X71" s="95">
        <f t="shared" si="10"/>
        <v>-8.7238138120311248</v>
      </c>
      <c r="Y71" s="95">
        <f>IF(T71&lt;&gt;"",SUM($X$10:X71),"")</f>
        <v>-509.83428163791018</v>
      </c>
      <c r="Z71" s="95">
        <f t="shared" si="11"/>
        <v>97509.834281637915</v>
      </c>
    </row>
    <row r="72" spans="1:26">
      <c r="A72" s="3">
        <f t="shared" si="0"/>
        <v>62</v>
      </c>
      <c r="B72" s="12">
        <f t="shared" si="1"/>
        <v>43046</v>
      </c>
      <c r="C72" s="95">
        <f t="shared" si="2"/>
        <v>131.66666666666669</v>
      </c>
      <c r="D72" s="95">
        <f t="shared" si="3"/>
        <v>131.66666666666669</v>
      </c>
      <c r="E72" s="95">
        <f t="shared" si="4"/>
        <v>0</v>
      </c>
      <c r="F72" s="95">
        <f>IF(A72&lt;&gt;"",SUM($E$10:E72),"")</f>
        <v>0</v>
      </c>
      <c r="G72" s="95">
        <f t="shared" si="5"/>
        <v>100000</v>
      </c>
      <c r="T72" s="3">
        <f t="shared" si="6"/>
        <v>62</v>
      </c>
      <c r="U72" s="12">
        <f t="shared" si="7"/>
        <v>43046</v>
      </c>
      <c r="V72" s="95">
        <f t="shared" si="8"/>
        <v>131.66666666666669</v>
      </c>
      <c r="W72" s="95">
        <f t="shared" si="9"/>
        <v>140.40304177576201</v>
      </c>
      <c r="X72" s="95">
        <f t="shared" si="10"/>
        <v>-8.7363751090953201</v>
      </c>
      <c r="Y72" s="95">
        <f>IF(T72&lt;&gt;"",SUM($X$10:X72),"")</f>
        <v>-518.5706567470055</v>
      </c>
      <c r="Z72" s="95">
        <f t="shared" si="11"/>
        <v>97518.570656747004</v>
      </c>
    </row>
    <row r="73" spans="1:26">
      <c r="A73" s="3">
        <f t="shared" si="0"/>
        <v>63</v>
      </c>
      <c r="B73" s="12">
        <f t="shared" si="1"/>
        <v>43076</v>
      </c>
      <c r="C73" s="95">
        <f t="shared" si="2"/>
        <v>131.66666666666669</v>
      </c>
      <c r="D73" s="95">
        <f t="shared" si="3"/>
        <v>131.66666666666669</v>
      </c>
      <c r="E73" s="95">
        <f t="shared" si="4"/>
        <v>0</v>
      </c>
      <c r="F73" s="95">
        <f>IF(A73&lt;&gt;"",SUM($E$10:E73),"")</f>
        <v>0</v>
      </c>
      <c r="G73" s="95">
        <f t="shared" si="5"/>
        <v>100000</v>
      </c>
      <c r="T73" s="3">
        <f t="shared" si="6"/>
        <v>63</v>
      </c>
      <c r="U73" s="12">
        <f t="shared" si="7"/>
        <v>43076</v>
      </c>
      <c r="V73" s="95">
        <f t="shared" si="8"/>
        <v>131.66666666666669</v>
      </c>
      <c r="W73" s="95">
        <f t="shared" si="9"/>
        <v>140.41562115966155</v>
      </c>
      <c r="X73" s="95">
        <f t="shared" si="10"/>
        <v>-8.7489544929948693</v>
      </c>
      <c r="Y73" s="95">
        <f>IF(T73&lt;&gt;"",SUM($X$10:X73),"")</f>
        <v>-527.31961124000031</v>
      </c>
      <c r="Z73" s="95">
        <f t="shared" si="11"/>
        <v>97527.319611240004</v>
      </c>
    </row>
    <row r="74" spans="1:26">
      <c r="A74" s="3">
        <f t="shared" si="0"/>
        <v>64</v>
      </c>
      <c r="B74" s="12">
        <f t="shared" si="1"/>
        <v>43107</v>
      </c>
      <c r="C74" s="95">
        <f t="shared" si="2"/>
        <v>131.66666666666669</v>
      </c>
      <c r="D74" s="95">
        <f t="shared" si="3"/>
        <v>131.66666666666669</v>
      </c>
      <c r="E74" s="95">
        <f t="shared" si="4"/>
        <v>0</v>
      </c>
      <c r="F74" s="95">
        <f>IF(A74&lt;&gt;"",SUM($E$10:E74),"")</f>
        <v>0</v>
      </c>
      <c r="G74" s="95">
        <f t="shared" si="5"/>
        <v>100000</v>
      </c>
      <c r="T74" s="3">
        <f t="shared" si="6"/>
        <v>64</v>
      </c>
      <c r="U74" s="12">
        <f t="shared" si="7"/>
        <v>43107</v>
      </c>
      <c r="V74" s="95">
        <f t="shared" si="8"/>
        <v>131.66666666666669</v>
      </c>
      <c r="W74" s="95">
        <f t="shared" si="9"/>
        <v>140.42821865643944</v>
      </c>
      <c r="X74" s="95">
        <f t="shared" si="10"/>
        <v>-8.7615519897727552</v>
      </c>
      <c r="Y74" s="95">
        <f>IF(T74&lt;&gt;"",SUM($X$10:X74),"")</f>
        <v>-536.0811632297731</v>
      </c>
      <c r="Z74" s="95">
        <f t="shared" si="11"/>
        <v>97536.08116322977</v>
      </c>
    </row>
    <row r="75" spans="1:26">
      <c r="A75" s="3">
        <f t="shared" si="0"/>
        <v>65</v>
      </c>
      <c r="B75" s="12">
        <f t="shared" si="1"/>
        <v>43138</v>
      </c>
      <c r="C75" s="95">
        <f t="shared" si="2"/>
        <v>131.66666666666669</v>
      </c>
      <c r="D75" s="95">
        <f t="shared" si="3"/>
        <v>131.66666666666669</v>
      </c>
      <c r="E75" s="95">
        <f t="shared" si="4"/>
        <v>0</v>
      </c>
      <c r="F75" s="95">
        <f>IF(A75&lt;&gt;"",SUM($E$10:E75),"")</f>
        <v>0</v>
      </c>
      <c r="G75" s="95">
        <f t="shared" si="5"/>
        <v>100000</v>
      </c>
      <c r="T75" s="3">
        <f t="shared" si="6"/>
        <v>65</v>
      </c>
      <c r="U75" s="12">
        <f t="shared" si="7"/>
        <v>43138</v>
      </c>
      <c r="V75" s="95">
        <f t="shared" si="8"/>
        <v>131.66666666666669</v>
      </c>
      <c r="W75" s="95">
        <f t="shared" si="9"/>
        <v>140.44083429217611</v>
      </c>
      <c r="X75" s="95">
        <f t="shared" si="10"/>
        <v>-8.7741676255094205</v>
      </c>
      <c r="Y75" s="95">
        <f>IF(T75&lt;&gt;"",SUM($X$10:X75),"")</f>
        <v>-544.85533085528255</v>
      </c>
      <c r="Z75" s="95">
        <f t="shared" si="11"/>
        <v>97544.85533085528</v>
      </c>
    </row>
    <row r="76" spans="1:26">
      <c r="A76" s="3">
        <f t="shared" ref="A76:A139" si="12">IF(A75&lt;$G$4,A75+1,"")</f>
        <v>66</v>
      </c>
      <c r="B76" s="12">
        <f t="shared" ref="B76:B139" si="13">IF(A76&lt;&gt;"",EDATE($C$7,A76*12/$G$3),"")</f>
        <v>43166</v>
      </c>
      <c r="C76" s="95">
        <f t="shared" ref="C76:C139" si="14">IF(A76&lt;&gt;"",D76+E76,"")</f>
        <v>131.66666666666669</v>
      </c>
      <c r="D76" s="95">
        <f t="shared" ref="D76:D139" si="15">IF(A76&lt;&gt;"",G75*$G$5,"")</f>
        <v>131.66666666666669</v>
      </c>
      <c r="E76" s="95">
        <f t="shared" ref="E76:E139" si="16">IF(A76&lt;&gt;"",IF(A76=$G$4,$C$3,0),"")</f>
        <v>0</v>
      </c>
      <c r="F76" s="95">
        <f>IF(A76&lt;&gt;"",SUM($E$10:E76),"")</f>
        <v>0</v>
      </c>
      <c r="G76" s="95">
        <f t="shared" ref="G76:G139" si="17">IF(A76&lt;&gt;"",G75-E76,"")</f>
        <v>100000</v>
      </c>
      <c r="T76" s="3">
        <f t="shared" ref="T76:T139" si="18">IF(T75&lt;$G$4,T75+1,"")</f>
        <v>66</v>
      </c>
      <c r="U76" s="12">
        <f t="shared" ref="U76:U139" si="19">IF(T76&lt;&gt;"",EDATE($C$7,T76*12/$G$3),"")</f>
        <v>43166</v>
      </c>
      <c r="V76" s="95">
        <f t="shared" ref="V76:V139" si="20">IF(T76&lt;&gt;"",C76,"")</f>
        <v>131.66666666666669</v>
      </c>
      <c r="W76" s="95">
        <f t="shared" ref="W76:W139" si="21">IF(T76&lt;&gt;"",Z75*$Z$5,"")</f>
        <v>140.45346809298962</v>
      </c>
      <c r="X76" s="95">
        <f t="shared" ref="X76:X139" si="22">IF(T76&lt;&gt;"",V76-W76,"")</f>
        <v>-8.7868014263229384</v>
      </c>
      <c r="Y76" s="95">
        <f>IF(T76&lt;&gt;"",SUM($X$10:X76),"")</f>
        <v>-553.64213228160543</v>
      </c>
      <c r="Z76" s="95">
        <f t="shared" ref="Z76:Z139" si="23">IF(T76&lt;&gt;"",Z75-X76,"")</f>
        <v>97553.642132281602</v>
      </c>
    </row>
    <row r="77" spans="1:26">
      <c r="A77" s="3">
        <f t="shared" si="12"/>
        <v>67</v>
      </c>
      <c r="B77" s="12">
        <f t="shared" si="13"/>
        <v>43197</v>
      </c>
      <c r="C77" s="95">
        <f t="shared" si="14"/>
        <v>131.66666666666669</v>
      </c>
      <c r="D77" s="95">
        <f t="shared" si="15"/>
        <v>131.66666666666669</v>
      </c>
      <c r="E77" s="95">
        <f t="shared" si="16"/>
        <v>0</v>
      </c>
      <c r="F77" s="95">
        <f>IF(A77&lt;&gt;"",SUM($E$10:E77),"")</f>
        <v>0</v>
      </c>
      <c r="G77" s="95">
        <f t="shared" si="17"/>
        <v>100000</v>
      </c>
      <c r="T77" s="3">
        <f t="shared" si="18"/>
        <v>67</v>
      </c>
      <c r="U77" s="12">
        <f t="shared" si="19"/>
        <v>43197</v>
      </c>
      <c r="V77" s="95">
        <f t="shared" si="20"/>
        <v>131.66666666666669</v>
      </c>
      <c r="W77" s="95">
        <f t="shared" si="21"/>
        <v>140.46612008503558</v>
      </c>
      <c r="X77" s="95">
        <f t="shared" si="22"/>
        <v>-8.7994534183688984</v>
      </c>
      <c r="Y77" s="95">
        <f>IF(T77&lt;&gt;"",SUM($X$10:X77),"")</f>
        <v>-562.44158569997433</v>
      </c>
      <c r="Z77" s="95">
        <f t="shared" si="23"/>
        <v>97562.441585699969</v>
      </c>
    </row>
    <row r="78" spans="1:26">
      <c r="A78" s="3">
        <f t="shared" si="12"/>
        <v>68</v>
      </c>
      <c r="B78" s="12">
        <f t="shared" si="13"/>
        <v>43227</v>
      </c>
      <c r="C78" s="95">
        <f t="shared" si="14"/>
        <v>131.66666666666669</v>
      </c>
      <c r="D78" s="95">
        <f t="shared" si="15"/>
        <v>131.66666666666669</v>
      </c>
      <c r="E78" s="95">
        <f t="shared" si="16"/>
        <v>0</v>
      </c>
      <c r="F78" s="95">
        <f>IF(A78&lt;&gt;"",SUM($E$10:E78),"")</f>
        <v>0</v>
      </c>
      <c r="G78" s="95">
        <f t="shared" si="17"/>
        <v>100000</v>
      </c>
      <c r="T78" s="3">
        <f t="shared" si="18"/>
        <v>68</v>
      </c>
      <c r="U78" s="12">
        <f t="shared" si="19"/>
        <v>43227</v>
      </c>
      <c r="V78" s="95">
        <f t="shared" si="20"/>
        <v>131.66666666666669</v>
      </c>
      <c r="W78" s="95">
        <f t="shared" si="21"/>
        <v>140.47879029450732</v>
      </c>
      <c r="X78" s="95">
        <f t="shared" si="22"/>
        <v>-8.8121236278406343</v>
      </c>
      <c r="Y78" s="95">
        <f>IF(T78&lt;&gt;"",SUM($X$10:X78),"")</f>
        <v>-571.25370932781493</v>
      </c>
      <c r="Z78" s="95">
        <f t="shared" si="23"/>
        <v>97571.253709327808</v>
      </c>
    </row>
    <row r="79" spans="1:26">
      <c r="A79" s="3">
        <f t="shared" si="12"/>
        <v>69</v>
      </c>
      <c r="B79" s="12">
        <f t="shared" si="13"/>
        <v>43258</v>
      </c>
      <c r="C79" s="95">
        <f t="shared" si="14"/>
        <v>131.66666666666669</v>
      </c>
      <c r="D79" s="95">
        <f t="shared" si="15"/>
        <v>131.66666666666669</v>
      </c>
      <c r="E79" s="95">
        <f t="shared" si="16"/>
        <v>0</v>
      </c>
      <c r="F79" s="95">
        <f>IF(A79&lt;&gt;"",SUM($E$10:E79),"")</f>
        <v>0</v>
      </c>
      <c r="G79" s="95">
        <f t="shared" si="17"/>
        <v>100000</v>
      </c>
      <c r="T79" s="3">
        <f t="shared" si="18"/>
        <v>69</v>
      </c>
      <c r="U79" s="12">
        <f t="shared" si="19"/>
        <v>43258</v>
      </c>
      <c r="V79" s="95">
        <f t="shared" si="20"/>
        <v>131.66666666666669</v>
      </c>
      <c r="W79" s="95">
        <f t="shared" si="21"/>
        <v>140.49147874763585</v>
      </c>
      <c r="X79" s="95">
        <f t="shared" si="22"/>
        <v>-8.824812080969167</v>
      </c>
      <c r="Y79" s="95">
        <f>IF(T79&lt;&gt;"",SUM($X$10:X79),"")</f>
        <v>-580.07852140878413</v>
      </c>
      <c r="Z79" s="95">
        <f t="shared" si="23"/>
        <v>97580.078521408781</v>
      </c>
    </row>
    <row r="80" spans="1:26">
      <c r="A80" s="3">
        <f t="shared" si="12"/>
        <v>70</v>
      </c>
      <c r="B80" s="12">
        <f t="shared" si="13"/>
        <v>43288</v>
      </c>
      <c r="C80" s="95">
        <f t="shared" si="14"/>
        <v>131.66666666666669</v>
      </c>
      <c r="D80" s="95">
        <f t="shared" si="15"/>
        <v>131.66666666666669</v>
      </c>
      <c r="E80" s="95">
        <f t="shared" si="16"/>
        <v>0</v>
      </c>
      <c r="F80" s="95">
        <f>IF(A80&lt;&gt;"",SUM($E$10:E80),"")</f>
        <v>0</v>
      </c>
      <c r="G80" s="95">
        <f t="shared" si="17"/>
        <v>100000</v>
      </c>
      <c r="T80" s="3">
        <f t="shared" si="18"/>
        <v>70</v>
      </c>
      <c r="U80" s="12">
        <f t="shared" si="19"/>
        <v>43288</v>
      </c>
      <c r="V80" s="95">
        <f t="shared" si="20"/>
        <v>131.66666666666669</v>
      </c>
      <c r="W80" s="95">
        <f t="shared" si="21"/>
        <v>140.50418547068995</v>
      </c>
      <c r="X80" s="95">
        <f t="shared" si="22"/>
        <v>-8.8375188040232615</v>
      </c>
      <c r="Y80" s="95">
        <f>IF(T80&lt;&gt;"",SUM($X$10:X80),"")</f>
        <v>-588.91604021280739</v>
      </c>
      <c r="Z80" s="95">
        <f t="shared" si="23"/>
        <v>97588.916040212804</v>
      </c>
    </row>
    <row r="81" spans="1:26">
      <c r="A81" s="3">
        <f t="shared" si="12"/>
        <v>71</v>
      </c>
      <c r="B81" s="12">
        <f t="shared" si="13"/>
        <v>43319</v>
      </c>
      <c r="C81" s="95">
        <f t="shared" si="14"/>
        <v>131.66666666666669</v>
      </c>
      <c r="D81" s="95">
        <f t="shared" si="15"/>
        <v>131.66666666666669</v>
      </c>
      <c r="E81" s="95">
        <f t="shared" si="16"/>
        <v>0</v>
      </c>
      <c r="F81" s="95">
        <f>IF(A81&lt;&gt;"",SUM($E$10:E81),"")</f>
        <v>0</v>
      </c>
      <c r="G81" s="95">
        <f t="shared" si="17"/>
        <v>100000</v>
      </c>
      <c r="T81" s="3">
        <f t="shared" si="18"/>
        <v>71</v>
      </c>
      <c r="U81" s="12">
        <f t="shared" si="19"/>
        <v>43319</v>
      </c>
      <c r="V81" s="95">
        <f t="shared" si="20"/>
        <v>131.66666666666669</v>
      </c>
      <c r="W81" s="95">
        <f t="shared" si="21"/>
        <v>140.51691048997623</v>
      </c>
      <c r="X81" s="95">
        <f t="shared" si="22"/>
        <v>-8.8502438233095404</v>
      </c>
      <c r="Y81" s="95">
        <f>IF(T81&lt;&gt;"",SUM($X$10:X81),"")</f>
        <v>-597.76628403611699</v>
      </c>
      <c r="Z81" s="95">
        <f t="shared" si="23"/>
        <v>97597.766284036115</v>
      </c>
    </row>
    <row r="82" spans="1:26">
      <c r="A82" s="3">
        <f t="shared" si="12"/>
        <v>72</v>
      </c>
      <c r="B82" s="12">
        <f t="shared" si="13"/>
        <v>43350</v>
      </c>
      <c r="C82" s="95">
        <f t="shared" si="14"/>
        <v>131.66666666666669</v>
      </c>
      <c r="D82" s="95">
        <f t="shared" si="15"/>
        <v>131.66666666666669</v>
      </c>
      <c r="E82" s="95">
        <f t="shared" si="16"/>
        <v>0</v>
      </c>
      <c r="F82" s="95">
        <f>IF(A82&lt;&gt;"",SUM($E$10:E82),"")</f>
        <v>0</v>
      </c>
      <c r="G82" s="95">
        <f t="shared" si="17"/>
        <v>100000</v>
      </c>
      <c r="T82" s="3">
        <f t="shared" si="18"/>
        <v>72</v>
      </c>
      <c r="U82" s="12">
        <f t="shared" si="19"/>
        <v>43350</v>
      </c>
      <c r="V82" s="95">
        <f t="shared" si="20"/>
        <v>131.66666666666669</v>
      </c>
      <c r="W82" s="95">
        <f t="shared" si="21"/>
        <v>140.52965383183917</v>
      </c>
      <c r="X82" s="95">
        <f t="shared" si="22"/>
        <v>-8.8629871651724841</v>
      </c>
      <c r="Y82" s="95">
        <f>IF(T82&lt;&gt;"",SUM($X$10:X82),"")</f>
        <v>-606.6292712012895</v>
      </c>
      <c r="Z82" s="95">
        <f t="shared" si="23"/>
        <v>97606.629271201295</v>
      </c>
    </row>
    <row r="83" spans="1:26">
      <c r="A83" s="3">
        <f t="shared" si="12"/>
        <v>73</v>
      </c>
      <c r="B83" s="12">
        <f t="shared" si="13"/>
        <v>43380</v>
      </c>
      <c r="C83" s="95">
        <f t="shared" si="14"/>
        <v>131.66666666666669</v>
      </c>
      <c r="D83" s="95">
        <f t="shared" si="15"/>
        <v>131.66666666666669</v>
      </c>
      <c r="E83" s="95">
        <f t="shared" si="16"/>
        <v>0</v>
      </c>
      <c r="F83" s="95">
        <f>IF(A83&lt;&gt;"",SUM($E$10:E83),"")</f>
        <v>0</v>
      </c>
      <c r="G83" s="95">
        <f t="shared" si="17"/>
        <v>100000</v>
      </c>
      <c r="T83" s="3">
        <f t="shared" si="18"/>
        <v>73</v>
      </c>
      <c r="U83" s="12">
        <f t="shared" si="19"/>
        <v>43380</v>
      </c>
      <c r="V83" s="95">
        <f t="shared" si="20"/>
        <v>131.66666666666669</v>
      </c>
      <c r="W83" s="95">
        <f t="shared" si="21"/>
        <v>140.5424155226612</v>
      </c>
      <c r="X83" s="95">
        <f t="shared" si="22"/>
        <v>-8.8757488559945159</v>
      </c>
      <c r="Y83" s="95">
        <f>IF(T83&lt;&gt;"",SUM($X$10:X83),"")</f>
        <v>-615.50502005728401</v>
      </c>
      <c r="Z83" s="95">
        <f t="shared" si="23"/>
        <v>97615.505020057288</v>
      </c>
    </row>
    <row r="84" spans="1:26">
      <c r="A84" s="3">
        <f t="shared" si="12"/>
        <v>74</v>
      </c>
      <c r="B84" s="12">
        <f t="shared" si="13"/>
        <v>43411</v>
      </c>
      <c r="C84" s="95">
        <f t="shared" si="14"/>
        <v>131.66666666666669</v>
      </c>
      <c r="D84" s="95">
        <f t="shared" si="15"/>
        <v>131.66666666666669</v>
      </c>
      <c r="E84" s="95">
        <f t="shared" si="16"/>
        <v>0</v>
      </c>
      <c r="F84" s="95">
        <f>IF(A84&lt;&gt;"",SUM($E$10:E84),"")</f>
        <v>0</v>
      </c>
      <c r="G84" s="95">
        <f t="shared" si="17"/>
        <v>100000</v>
      </c>
      <c r="T84" s="3">
        <f t="shared" si="18"/>
        <v>74</v>
      </c>
      <c r="U84" s="12">
        <f t="shared" si="19"/>
        <v>43411</v>
      </c>
      <c r="V84" s="95">
        <f t="shared" si="20"/>
        <v>131.66666666666669</v>
      </c>
      <c r="W84" s="95">
        <f t="shared" si="21"/>
        <v>140.55519558886274</v>
      </c>
      <c r="X84" s="95">
        <f t="shared" si="22"/>
        <v>-8.8885289221960591</v>
      </c>
      <c r="Y84" s="95">
        <f>IF(T84&lt;&gt;"",SUM($X$10:X84),"")</f>
        <v>-624.3935489794801</v>
      </c>
      <c r="Z84" s="95">
        <f t="shared" si="23"/>
        <v>97624.393548979482</v>
      </c>
    </row>
    <row r="85" spans="1:26">
      <c r="A85" s="3">
        <f t="shared" si="12"/>
        <v>75</v>
      </c>
      <c r="B85" s="12">
        <f t="shared" si="13"/>
        <v>43441</v>
      </c>
      <c r="C85" s="95">
        <f t="shared" si="14"/>
        <v>131.66666666666669</v>
      </c>
      <c r="D85" s="95">
        <f t="shared" si="15"/>
        <v>131.66666666666669</v>
      </c>
      <c r="E85" s="95">
        <f t="shared" si="16"/>
        <v>0</v>
      </c>
      <c r="F85" s="95">
        <f>IF(A85&lt;&gt;"",SUM($E$10:E85),"")</f>
        <v>0</v>
      </c>
      <c r="G85" s="95">
        <f t="shared" si="17"/>
        <v>100000</v>
      </c>
      <c r="T85" s="3">
        <f t="shared" si="18"/>
        <v>75</v>
      </c>
      <c r="U85" s="12">
        <f t="shared" si="19"/>
        <v>43441</v>
      </c>
      <c r="V85" s="95">
        <f t="shared" si="20"/>
        <v>131.66666666666669</v>
      </c>
      <c r="W85" s="95">
        <f t="shared" si="21"/>
        <v>140.56799405690222</v>
      </c>
      <c r="X85" s="95">
        <f t="shared" si="22"/>
        <v>-8.9013273902355365</v>
      </c>
      <c r="Y85" s="95">
        <f>IF(T85&lt;&gt;"",SUM($X$10:X85),"")</f>
        <v>-633.29487636971567</v>
      </c>
      <c r="Z85" s="95">
        <f t="shared" si="23"/>
        <v>97633.29487636972</v>
      </c>
    </row>
    <row r="86" spans="1:26">
      <c r="A86" s="3">
        <f t="shared" si="12"/>
        <v>76</v>
      </c>
      <c r="B86" s="12">
        <f t="shared" si="13"/>
        <v>43472</v>
      </c>
      <c r="C86" s="95">
        <f t="shared" si="14"/>
        <v>131.66666666666669</v>
      </c>
      <c r="D86" s="95">
        <f t="shared" si="15"/>
        <v>131.66666666666669</v>
      </c>
      <c r="E86" s="95">
        <f t="shared" si="16"/>
        <v>0</v>
      </c>
      <c r="F86" s="95">
        <f>IF(A86&lt;&gt;"",SUM($E$10:E86),"")</f>
        <v>0</v>
      </c>
      <c r="G86" s="95">
        <f t="shared" si="17"/>
        <v>100000</v>
      </c>
      <c r="T86" s="3">
        <f t="shared" si="18"/>
        <v>76</v>
      </c>
      <c r="U86" s="12">
        <f t="shared" si="19"/>
        <v>43472</v>
      </c>
      <c r="V86" s="95">
        <f t="shared" si="20"/>
        <v>131.66666666666669</v>
      </c>
      <c r="W86" s="95">
        <f t="shared" si="21"/>
        <v>140.5808109532762</v>
      </c>
      <c r="X86" s="95">
        <f t="shared" si="22"/>
        <v>-8.9141442866095133</v>
      </c>
      <c r="Y86" s="95">
        <f>IF(T86&lt;&gt;"",SUM($X$10:X86),"")</f>
        <v>-642.20902065632515</v>
      </c>
      <c r="Z86" s="95">
        <f t="shared" si="23"/>
        <v>97642.20902065633</v>
      </c>
    </row>
    <row r="87" spans="1:26">
      <c r="A87" s="3">
        <f t="shared" si="12"/>
        <v>77</v>
      </c>
      <c r="B87" s="12">
        <f t="shared" si="13"/>
        <v>43503</v>
      </c>
      <c r="C87" s="95">
        <f t="shared" si="14"/>
        <v>131.66666666666669</v>
      </c>
      <c r="D87" s="95">
        <f t="shared" si="15"/>
        <v>131.66666666666669</v>
      </c>
      <c r="E87" s="95">
        <f t="shared" si="16"/>
        <v>0</v>
      </c>
      <c r="F87" s="95">
        <f>IF(A87&lt;&gt;"",SUM($E$10:E87),"")</f>
        <v>0</v>
      </c>
      <c r="G87" s="95">
        <f t="shared" si="17"/>
        <v>100000</v>
      </c>
      <c r="T87" s="3">
        <f t="shared" si="18"/>
        <v>77</v>
      </c>
      <c r="U87" s="12">
        <f t="shared" si="19"/>
        <v>43503</v>
      </c>
      <c r="V87" s="95">
        <f t="shared" si="20"/>
        <v>131.66666666666669</v>
      </c>
      <c r="W87" s="95">
        <f t="shared" si="21"/>
        <v>140.59364630451935</v>
      </c>
      <c r="X87" s="95">
        <f t="shared" si="22"/>
        <v>-8.9269796378526678</v>
      </c>
      <c r="Y87" s="95">
        <f>IF(T87&lt;&gt;"",SUM($X$10:X87),"")</f>
        <v>-651.13600029417785</v>
      </c>
      <c r="Z87" s="95">
        <f t="shared" si="23"/>
        <v>97651.13600029418</v>
      </c>
    </row>
    <row r="88" spans="1:26">
      <c r="A88" s="3">
        <f t="shared" si="12"/>
        <v>78</v>
      </c>
      <c r="B88" s="12">
        <f t="shared" si="13"/>
        <v>43531</v>
      </c>
      <c r="C88" s="95">
        <f t="shared" si="14"/>
        <v>131.66666666666669</v>
      </c>
      <c r="D88" s="95">
        <f t="shared" si="15"/>
        <v>131.66666666666669</v>
      </c>
      <c r="E88" s="95">
        <f t="shared" si="16"/>
        <v>0</v>
      </c>
      <c r="F88" s="95">
        <f>IF(A88&lt;&gt;"",SUM($E$10:E88),"")</f>
        <v>0</v>
      </c>
      <c r="G88" s="95">
        <f t="shared" si="17"/>
        <v>100000</v>
      </c>
      <c r="T88" s="3">
        <f t="shared" si="18"/>
        <v>78</v>
      </c>
      <c r="U88" s="12">
        <f t="shared" si="19"/>
        <v>43531</v>
      </c>
      <c r="V88" s="95">
        <f t="shared" si="20"/>
        <v>131.66666666666669</v>
      </c>
      <c r="W88" s="95">
        <f t="shared" si="21"/>
        <v>140.60650013720462</v>
      </c>
      <c r="X88" s="95">
        <f t="shared" si="22"/>
        <v>-8.9398334705379341</v>
      </c>
      <c r="Y88" s="95">
        <f>IF(T88&lt;&gt;"",SUM($X$10:X88),"")</f>
        <v>-660.07583376471575</v>
      </c>
      <c r="Z88" s="95">
        <f t="shared" si="23"/>
        <v>97660.075833764713</v>
      </c>
    </row>
    <row r="89" spans="1:26">
      <c r="A89" s="3">
        <f t="shared" si="12"/>
        <v>79</v>
      </c>
      <c r="B89" s="12">
        <f t="shared" si="13"/>
        <v>43562</v>
      </c>
      <c r="C89" s="95">
        <f t="shared" si="14"/>
        <v>131.66666666666669</v>
      </c>
      <c r="D89" s="95">
        <f t="shared" si="15"/>
        <v>131.66666666666669</v>
      </c>
      <c r="E89" s="95">
        <f t="shared" si="16"/>
        <v>0</v>
      </c>
      <c r="F89" s="95">
        <f>IF(A89&lt;&gt;"",SUM($E$10:E89),"")</f>
        <v>0</v>
      </c>
      <c r="G89" s="95">
        <f t="shared" si="17"/>
        <v>100000</v>
      </c>
      <c r="T89" s="3">
        <f t="shared" si="18"/>
        <v>79</v>
      </c>
      <c r="U89" s="12">
        <f t="shared" si="19"/>
        <v>43562</v>
      </c>
      <c r="V89" s="95">
        <f t="shared" si="20"/>
        <v>131.66666666666669</v>
      </c>
      <c r="W89" s="95">
        <f t="shared" si="21"/>
        <v>140.61937247794316</v>
      </c>
      <c r="X89" s="95">
        <f t="shared" si="22"/>
        <v>-8.9527058112764735</v>
      </c>
      <c r="Y89" s="95">
        <f>IF(T89&lt;&gt;"",SUM($X$10:X89),"")</f>
        <v>-669.02853957599223</v>
      </c>
      <c r="Z89" s="95">
        <f t="shared" si="23"/>
        <v>97669.028539575986</v>
      </c>
    </row>
    <row r="90" spans="1:26">
      <c r="A90" s="3">
        <f t="shared" si="12"/>
        <v>80</v>
      </c>
      <c r="B90" s="12">
        <f t="shared" si="13"/>
        <v>43592</v>
      </c>
      <c r="C90" s="95">
        <f t="shared" si="14"/>
        <v>131.66666666666669</v>
      </c>
      <c r="D90" s="95">
        <f t="shared" si="15"/>
        <v>131.66666666666669</v>
      </c>
      <c r="E90" s="95">
        <f t="shared" si="16"/>
        <v>0</v>
      </c>
      <c r="F90" s="95">
        <f>IF(A90&lt;&gt;"",SUM($E$10:E90),"")</f>
        <v>0</v>
      </c>
      <c r="G90" s="95">
        <f t="shared" si="17"/>
        <v>100000</v>
      </c>
      <c r="T90" s="3">
        <f t="shared" si="18"/>
        <v>80</v>
      </c>
      <c r="U90" s="12">
        <f t="shared" si="19"/>
        <v>43592</v>
      </c>
      <c r="V90" s="95">
        <f t="shared" si="20"/>
        <v>131.66666666666669</v>
      </c>
      <c r="W90" s="95">
        <f t="shared" si="21"/>
        <v>140.63226335338447</v>
      </c>
      <c r="X90" s="95">
        <f t="shared" si="22"/>
        <v>-8.9655966867177881</v>
      </c>
      <c r="Y90" s="95">
        <f>IF(T90&lt;&gt;"",SUM($X$10:X90),"")</f>
        <v>-677.99413626271007</v>
      </c>
      <c r="Z90" s="95">
        <f t="shared" si="23"/>
        <v>97677.9941362627</v>
      </c>
    </row>
    <row r="91" spans="1:26">
      <c r="A91" s="3">
        <f t="shared" si="12"/>
        <v>81</v>
      </c>
      <c r="B91" s="12">
        <f t="shared" si="13"/>
        <v>43623</v>
      </c>
      <c r="C91" s="95">
        <f t="shared" si="14"/>
        <v>131.66666666666669</v>
      </c>
      <c r="D91" s="95">
        <f t="shared" si="15"/>
        <v>131.66666666666669</v>
      </c>
      <c r="E91" s="95">
        <f t="shared" si="16"/>
        <v>0</v>
      </c>
      <c r="F91" s="95">
        <f>IF(A91&lt;&gt;"",SUM($E$10:E91),"")</f>
        <v>0</v>
      </c>
      <c r="G91" s="95">
        <f t="shared" si="17"/>
        <v>100000</v>
      </c>
      <c r="T91" s="3">
        <f t="shared" si="18"/>
        <v>81</v>
      </c>
      <c r="U91" s="12">
        <f t="shared" si="19"/>
        <v>43623</v>
      </c>
      <c r="V91" s="95">
        <f t="shared" si="20"/>
        <v>131.66666666666669</v>
      </c>
      <c r="W91" s="95">
        <f t="shared" si="21"/>
        <v>140.64517279021638</v>
      </c>
      <c r="X91" s="95">
        <f t="shared" si="22"/>
        <v>-8.9785061235496926</v>
      </c>
      <c r="Y91" s="95">
        <f>IF(T91&lt;&gt;"",SUM($X$10:X91),"")</f>
        <v>-686.97264238625974</v>
      </c>
      <c r="Z91" s="95">
        <f t="shared" si="23"/>
        <v>97686.972642386245</v>
      </c>
    </row>
    <row r="92" spans="1:26">
      <c r="A92" s="3">
        <f t="shared" si="12"/>
        <v>82</v>
      </c>
      <c r="B92" s="12">
        <f t="shared" si="13"/>
        <v>43653</v>
      </c>
      <c r="C92" s="95">
        <f t="shared" si="14"/>
        <v>131.66666666666669</v>
      </c>
      <c r="D92" s="95">
        <f t="shared" si="15"/>
        <v>131.66666666666669</v>
      </c>
      <c r="E92" s="95">
        <f t="shared" si="16"/>
        <v>0</v>
      </c>
      <c r="F92" s="95">
        <f>IF(A92&lt;&gt;"",SUM($E$10:E92),"")</f>
        <v>0</v>
      </c>
      <c r="G92" s="95">
        <f t="shared" si="17"/>
        <v>100000</v>
      </c>
      <c r="T92" s="3">
        <f t="shared" si="18"/>
        <v>82</v>
      </c>
      <c r="U92" s="12">
        <f t="shared" si="19"/>
        <v>43653</v>
      </c>
      <c r="V92" s="95">
        <f t="shared" si="20"/>
        <v>131.66666666666669</v>
      </c>
      <c r="W92" s="95">
        <f t="shared" si="21"/>
        <v>140.6581008151652</v>
      </c>
      <c r="X92" s="95">
        <f t="shared" si="22"/>
        <v>-8.991434148498513</v>
      </c>
      <c r="Y92" s="95">
        <f>IF(T92&lt;&gt;"",SUM($X$10:X92),"")</f>
        <v>-695.96407653475831</v>
      </c>
      <c r="Z92" s="95">
        <f t="shared" si="23"/>
        <v>97695.964076534743</v>
      </c>
    </row>
    <row r="93" spans="1:26">
      <c r="A93" s="3">
        <f t="shared" si="12"/>
        <v>83</v>
      </c>
      <c r="B93" s="12">
        <f t="shared" si="13"/>
        <v>43684</v>
      </c>
      <c r="C93" s="95">
        <f t="shared" si="14"/>
        <v>131.66666666666669</v>
      </c>
      <c r="D93" s="95">
        <f t="shared" si="15"/>
        <v>131.66666666666669</v>
      </c>
      <c r="E93" s="95">
        <f t="shared" si="16"/>
        <v>0</v>
      </c>
      <c r="F93" s="95">
        <f>IF(A93&lt;&gt;"",SUM($E$10:E93),"")</f>
        <v>0</v>
      </c>
      <c r="G93" s="95">
        <f t="shared" si="17"/>
        <v>100000</v>
      </c>
      <c r="T93" s="3">
        <f t="shared" si="18"/>
        <v>83</v>
      </c>
      <c r="U93" s="12">
        <f t="shared" si="19"/>
        <v>43684</v>
      </c>
      <c r="V93" s="95">
        <f t="shared" si="20"/>
        <v>131.66666666666669</v>
      </c>
      <c r="W93" s="95">
        <f t="shared" si="21"/>
        <v>140.67104745499569</v>
      </c>
      <c r="X93" s="95">
        <f t="shared" si="22"/>
        <v>-9.0043807883290015</v>
      </c>
      <c r="Y93" s="95">
        <f>IF(T93&lt;&gt;"",SUM($X$10:X93),"")</f>
        <v>-704.96845732308725</v>
      </c>
      <c r="Z93" s="95">
        <f t="shared" si="23"/>
        <v>97704.968457323077</v>
      </c>
    </row>
    <row r="94" spans="1:26">
      <c r="A94" s="3">
        <f t="shared" si="12"/>
        <v>84</v>
      </c>
      <c r="B94" s="12">
        <f t="shared" si="13"/>
        <v>43715</v>
      </c>
      <c r="C94" s="95">
        <f t="shared" si="14"/>
        <v>131.66666666666669</v>
      </c>
      <c r="D94" s="95">
        <f t="shared" si="15"/>
        <v>131.66666666666669</v>
      </c>
      <c r="E94" s="95">
        <f t="shared" si="16"/>
        <v>0</v>
      </c>
      <c r="F94" s="95">
        <f>IF(A94&lt;&gt;"",SUM($E$10:E94),"")</f>
        <v>0</v>
      </c>
      <c r="G94" s="95">
        <f t="shared" si="17"/>
        <v>100000</v>
      </c>
      <c r="T94" s="3">
        <f t="shared" si="18"/>
        <v>84</v>
      </c>
      <c r="U94" s="12">
        <f t="shared" si="19"/>
        <v>43715</v>
      </c>
      <c r="V94" s="95">
        <f t="shared" si="20"/>
        <v>131.66666666666669</v>
      </c>
      <c r="W94" s="95">
        <f t="shared" si="21"/>
        <v>140.68401273651116</v>
      </c>
      <c r="X94" s="95">
        <f t="shared" si="22"/>
        <v>-9.0173460698444785</v>
      </c>
      <c r="Y94" s="95">
        <f>IF(T94&lt;&gt;"",SUM($X$10:X94),"")</f>
        <v>-713.98580339293176</v>
      </c>
      <c r="Z94" s="95">
        <f t="shared" si="23"/>
        <v>97713.985803392919</v>
      </c>
    </row>
    <row r="95" spans="1:26">
      <c r="A95" s="3">
        <f t="shared" si="12"/>
        <v>85</v>
      </c>
      <c r="B95" s="12">
        <f t="shared" si="13"/>
        <v>43745</v>
      </c>
      <c r="C95" s="95">
        <f t="shared" si="14"/>
        <v>131.66666666666669</v>
      </c>
      <c r="D95" s="95">
        <f t="shared" si="15"/>
        <v>131.66666666666669</v>
      </c>
      <c r="E95" s="95">
        <f t="shared" si="16"/>
        <v>0</v>
      </c>
      <c r="F95" s="95">
        <f>IF(A95&lt;&gt;"",SUM($E$10:E95),"")</f>
        <v>0</v>
      </c>
      <c r="G95" s="95">
        <f t="shared" si="17"/>
        <v>100000</v>
      </c>
      <c r="T95" s="3">
        <f t="shared" si="18"/>
        <v>85</v>
      </c>
      <c r="U95" s="12">
        <f t="shared" si="19"/>
        <v>43745</v>
      </c>
      <c r="V95" s="95">
        <f t="shared" si="20"/>
        <v>131.66666666666669</v>
      </c>
      <c r="W95" s="95">
        <f t="shared" si="21"/>
        <v>140.69699668655352</v>
      </c>
      <c r="X95" s="95">
        <f t="shared" si="22"/>
        <v>-9.0303300198868328</v>
      </c>
      <c r="Y95" s="95">
        <f>IF(T95&lt;&gt;"",SUM($X$10:X95),"")</f>
        <v>-723.01613341281859</v>
      </c>
      <c r="Z95" s="95">
        <f t="shared" si="23"/>
        <v>97723.016133412806</v>
      </c>
    </row>
    <row r="96" spans="1:26">
      <c r="A96" s="3">
        <f t="shared" si="12"/>
        <v>86</v>
      </c>
      <c r="B96" s="12">
        <f t="shared" si="13"/>
        <v>43776</v>
      </c>
      <c r="C96" s="95">
        <f t="shared" si="14"/>
        <v>131.66666666666669</v>
      </c>
      <c r="D96" s="95">
        <f t="shared" si="15"/>
        <v>131.66666666666669</v>
      </c>
      <c r="E96" s="95">
        <f t="shared" si="16"/>
        <v>0</v>
      </c>
      <c r="F96" s="95">
        <f>IF(A96&lt;&gt;"",SUM($E$10:E96),"")</f>
        <v>0</v>
      </c>
      <c r="G96" s="95">
        <f t="shared" si="17"/>
        <v>100000</v>
      </c>
      <c r="T96" s="3">
        <f t="shared" si="18"/>
        <v>86</v>
      </c>
      <c r="U96" s="12">
        <f t="shared" si="19"/>
        <v>43776</v>
      </c>
      <c r="V96" s="95">
        <f t="shared" si="20"/>
        <v>131.66666666666669</v>
      </c>
      <c r="W96" s="95">
        <f t="shared" si="21"/>
        <v>140.70999933200329</v>
      </c>
      <c r="X96" s="95">
        <f t="shared" si="22"/>
        <v>-9.0433326653366066</v>
      </c>
      <c r="Y96" s="95">
        <f>IF(T96&lt;&gt;"",SUM($X$10:X96),"")</f>
        <v>-732.0594660781552</v>
      </c>
      <c r="Z96" s="95">
        <f t="shared" si="23"/>
        <v>97732.05946607815</v>
      </c>
    </row>
    <row r="97" spans="1:26">
      <c r="A97" s="3">
        <f t="shared" si="12"/>
        <v>87</v>
      </c>
      <c r="B97" s="12">
        <f t="shared" si="13"/>
        <v>43806</v>
      </c>
      <c r="C97" s="95">
        <f t="shared" si="14"/>
        <v>131.66666666666669</v>
      </c>
      <c r="D97" s="95">
        <f t="shared" si="15"/>
        <v>131.66666666666669</v>
      </c>
      <c r="E97" s="95">
        <f t="shared" si="16"/>
        <v>0</v>
      </c>
      <c r="F97" s="95">
        <f>IF(A97&lt;&gt;"",SUM($E$10:E97),"")</f>
        <v>0</v>
      </c>
      <c r="G97" s="95">
        <f t="shared" si="17"/>
        <v>100000</v>
      </c>
      <c r="T97" s="3">
        <f t="shared" si="18"/>
        <v>87</v>
      </c>
      <c r="U97" s="12">
        <f t="shared" si="19"/>
        <v>43806</v>
      </c>
      <c r="V97" s="95">
        <f t="shared" si="20"/>
        <v>131.66666666666669</v>
      </c>
      <c r="W97" s="95">
        <f t="shared" si="21"/>
        <v>140.72302069977977</v>
      </c>
      <c r="X97" s="95">
        <f t="shared" si="22"/>
        <v>-9.056354033113081</v>
      </c>
      <c r="Y97" s="95">
        <f>IF(T97&lt;&gt;"",SUM($X$10:X97),"")</f>
        <v>-741.11582011126825</v>
      </c>
      <c r="Z97" s="95">
        <f t="shared" si="23"/>
        <v>97741.115820111256</v>
      </c>
    </row>
    <row r="98" spans="1:26">
      <c r="A98" s="3">
        <f t="shared" si="12"/>
        <v>88</v>
      </c>
      <c r="B98" s="12">
        <f t="shared" si="13"/>
        <v>43837</v>
      </c>
      <c r="C98" s="95">
        <f t="shared" si="14"/>
        <v>131.66666666666669</v>
      </c>
      <c r="D98" s="95">
        <f t="shared" si="15"/>
        <v>131.66666666666669</v>
      </c>
      <c r="E98" s="95">
        <f t="shared" si="16"/>
        <v>0</v>
      </c>
      <c r="F98" s="95">
        <f>IF(A98&lt;&gt;"",SUM($E$10:E98),"")</f>
        <v>0</v>
      </c>
      <c r="G98" s="95">
        <f t="shared" si="17"/>
        <v>100000</v>
      </c>
      <c r="T98" s="3">
        <f t="shared" si="18"/>
        <v>88</v>
      </c>
      <c r="U98" s="12">
        <f t="shared" si="19"/>
        <v>43837</v>
      </c>
      <c r="V98" s="95">
        <f t="shared" si="20"/>
        <v>131.66666666666669</v>
      </c>
      <c r="W98" s="95">
        <f t="shared" si="21"/>
        <v>140.73606081684093</v>
      </c>
      <c r="X98" s="95">
        <f t="shared" si="22"/>
        <v>-9.0693941501742472</v>
      </c>
      <c r="Y98" s="95">
        <f>IF(T98&lt;&gt;"",SUM($X$10:X98),"")</f>
        <v>-750.18521426144252</v>
      </c>
      <c r="Z98" s="95">
        <f t="shared" si="23"/>
        <v>97750.185214261437</v>
      </c>
    </row>
    <row r="99" spans="1:26">
      <c r="A99" s="3">
        <f t="shared" si="12"/>
        <v>89</v>
      </c>
      <c r="B99" s="12">
        <f t="shared" si="13"/>
        <v>43868</v>
      </c>
      <c r="C99" s="95">
        <f t="shared" si="14"/>
        <v>131.66666666666669</v>
      </c>
      <c r="D99" s="95">
        <f t="shared" si="15"/>
        <v>131.66666666666669</v>
      </c>
      <c r="E99" s="95">
        <f t="shared" si="16"/>
        <v>0</v>
      </c>
      <c r="F99" s="95">
        <f>IF(A99&lt;&gt;"",SUM($E$10:E99),"")</f>
        <v>0</v>
      </c>
      <c r="G99" s="95">
        <f t="shared" si="17"/>
        <v>100000</v>
      </c>
      <c r="T99" s="3">
        <f t="shared" si="18"/>
        <v>89</v>
      </c>
      <c r="U99" s="12">
        <f t="shared" si="19"/>
        <v>43868</v>
      </c>
      <c r="V99" s="95">
        <f t="shared" si="20"/>
        <v>131.66666666666669</v>
      </c>
      <c r="W99" s="95">
        <f t="shared" si="21"/>
        <v>140.74911971018363</v>
      </c>
      <c r="X99" s="95">
        <f t="shared" si="22"/>
        <v>-9.0824530435169493</v>
      </c>
      <c r="Y99" s="95">
        <f>IF(T99&lt;&gt;"",SUM($X$10:X99),"")</f>
        <v>-759.26766730495945</v>
      </c>
      <c r="Z99" s="95">
        <f t="shared" si="23"/>
        <v>97759.267667304957</v>
      </c>
    </row>
    <row r="100" spans="1:26">
      <c r="A100" s="3">
        <f t="shared" si="12"/>
        <v>90</v>
      </c>
      <c r="B100" s="12">
        <f t="shared" si="13"/>
        <v>43897</v>
      </c>
      <c r="C100" s="95">
        <f t="shared" si="14"/>
        <v>131.66666666666669</v>
      </c>
      <c r="D100" s="95">
        <f t="shared" si="15"/>
        <v>131.66666666666669</v>
      </c>
      <c r="E100" s="95">
        <f t="shared" si="16"/>
        <v>0</v>
      </c>
      <c r="F100" s="95">
        <f>IF(A100&lt;&gt;"",SUM($E$10:E100),"")</f>
        <v>0</v>
      </c>
      <c r="G100" s="95">
        <f t="shared" si="17"/>
        <v>100000</v>
      </c>
      <c r="T100" s="3">
        <f t="shared" si="18"/>
        <v>90</v>
      </c>
      <c r="U100" s="12">
        <f t="shared" si="19"/>
        <v>43897</v>
      </c>
      <c r="V100" s="95">
        <f t="shared" si="20"/>
        <v>131.66666666666669</v>
      </c>
      <c r="W100" s="95">
        <f t="shared" si="21"/>
        <v>140.76219740684357</v>
      </c>
      <c r="X100" s="95">
        <f t="shared" si="22"/>
        <v>-9.0955307401768835</v>
      </c>
      <c r="Y100" s="95">
        <f>IF(T100&lt;&gt;"",SUM($X$10:X100),"")</f>
        <v>-768.3631980451363</v>
      </c>
      <c r="Z100" s="95">
        <f t="shared" si="23"/>
        <v>97768.363198045132</v>
      </c>
    </row>
    <row r="101" spans="1:26">
      <c r="A101" s="3">
        <f t="shared" si="12"/>
        <v>91</v>
      </c>
      <c r="B101" s="12">
        <f t="shared" si="13"/>
        <v>43928</v>
      </c>
      <c r="C101" s="95">
        <f t="shared" si="14"/>
        <v>131.66666666666669</v>
      </c>
      <c r="D101" s="95">
        <f t="shared" si="15"/>
        <v>131.66666666666669</v>
      </c>
      <c r="E101" s="95">
        <f t="shared" si="16"/>
        <v>0</v>
      </c>
      <c r="F101" s="95">
        <f>IF(A101&lt;&gt;"",SUM($E$10:E101),"")</f>
        <v>0</v>
      </c>
      <c r="G101" s="95">
        <f t="shared" si="17"/>
        <v>100000</v>
      </c>
      <c r="T101" s="3">
        <f t="shared" si="18"/>
        <v>91</v>
      </c>
      <c r="U101" s="12">
        <f t="shared" si="19"/>
        <v>43928</v>
      </c>
      <c r="V101" s="95">
        <f t="shared" si="20"/>
        <v>131.66666666666669</v>
      </c>
      <c r="W101" s="95">
        <f t="shared" si="21"/>
        <v>140.77529393389537</v>
      </c>
      <c r="X101" s="95">
        <f t="shared" si="22"/>
        <v>-9.1086272672286839</v>
      </c>
      <c r="Y101" s="95">
        <f>IF(T101&lt;&gt;"",SUM($X$10:X101),"")</f>
        <v>-777.47182531236501</v>
      </c>
      <c r="Z101" s="95">
        <f t="shared" si="23"/>
        <v>97777.471825312357</v>
      </c>
    </row>
    <row r="102" spans="1:26">
      <c r="A102" s="3">
        <f t="shared" si="12"/>
        <v>92</v>
      </c>
      <c r="B102" s="12">
        <f t="shared" si="13"/>
        <v>43958</v>
      </c>
      <c r="C102" s="95">
        <f t="shared" si="14"/>
        <v>131.66666666666669</v>
      </c>
      <c r="D102" s="95">
        <f t="shared" si="15"/>
        <v>131.66666666666669</v>
      </c>
      <c r="E102" s="95">
        <f t="shared" si="16"/>
        <v>0</v>
      </c>
      <c r="F102" s="95">
        <f>IF(A102&lt;&gt;"",SUM($E$10:E102),"")</f>
        <v>0</v>
      </c>
      <c r="G102" s="95">
        <f t="shared" si="17"/>
        <v>100000</v>
      </c>
      <c r="T102" s="3">
        <f t="shared" si="18"/>
        <v>92</v>
      </c>
      <c r="U102" s="12">
        <f t="shared" si="19"/>
        <v>43958</v>
      </c>
      <c r="V102" s="95">
        <f t="shared" si="20"/>
        <v>131.66666666666669</v>
      </c>
      <c r="W102" s="95">
        <f t="shared" si="21"/>
        <v>140.78840931845264</v>
      </c>
      <c r="X102" s="95">
        <f t="shared" si="22"/>
        <v>-9.1217426517859508</v>
      </c>
      <c r="Y102" s="95">
        <f>IF(T102&lt;&gt;"",SUM($X$10:X102),"")</f>
        <v>-786.59356796415091</v>
      </c>
      <c r="Z102" s="95">
        <f t="shared" si="23"/>
        <v>97786.593567964141</v>
      </c>
    </row>
    <row r="103" spans="1:26">
      <c r="A103" s="3">
        <f t="shared" si="12"/>
        <v>93</v>
      </c>
      <c r="B103" s="12">
        <f t="shared" si="13"/>
        <v>43989</v>
      </c>
      <c r="C103" s="95">
        <f t="shared" si="14"/>
        <v>131.66666666666669</v>
      </c>
      <c r="D103" s="95">
        <f t="shared" si="15"/>
        <v>131.66666666666669</v>
      </c>
      <c r="E103" s="95">
        <f t="shared" si="16"/>
        <v>0</v>
      </c>
      <c r="F103" s="95">
        <f>IF(A103&lt;&gt;"",SUM($E$10:E103),"")</f>
        <v>0</v>
      </c>
      <c r="G103" s="95">
        <f t="shared" si="17"/>
        <v>100000</v>
      </c>
      <c r="T103" s="3">
        <f t="shared" si="18"/>
        <v>93</v>
      </c>
      <c r="U103" s="12">
        <f t="shared" si="19"/>
        <v>43989</v>
      </c>
      <c r="V103" s="95">
        <f t="shared" si="20"/>
        <v>131.66666666666669</v>
      </c>
      <c r="W103" s="95">
        <f t="shared" si="21"/>
        <v>140.80154358766805</v>
      </c>
      <c r="X103" s="95">
        <f t="shared" si="22"/>
        <v>-9.1348769210013643</v>
      </c>
      <c r="Y103" s="95">
        <f>IF(T103&lt;&gt;"",SUM($X$10:X103),"")</f>
        <v>-795.72844488515227</v>
      </c>
      <c r="Z103" s="95">
        <f t="shared" si="23"/>
        <v>97795.728444885142</v>
      </c>
    </row>
    <row r="104" spans="1:26">
      <c r="A104" s="3">
        <f t="shared" si="12"/>
        <v>94</v>
      </c>
      <c r="B104" s="12">
        <f t="shared" si="13"/>
        <v>44019</v>
      </c>
      <c r="C104" s="95">
        <f t="shared" si="14"/>
        <v>131.66666666666669</v>
      </c>
      <c r="D104" s="95">
        <f t="shared" si="15"/>
        <v>131.66666666666669</v>
      </c>
      <c r="E104" s="95">
        <f t="shared" si="16"/>
        <v>0</v>
      </c>
      <c r="F104" s="95">
        <f>IF(A104&lt;&gt;"",SUM($E$10:E104),"")</f>
        <v>0</v>
      </c>
      <c r="G104" s="95">
        <f t="shared" si="17"/>
        <v>100000</v>
      </c>
      <c r="T104" s="3">
        <f t="shared" si="18"/>
        <v>94</v>
      </c>
      <c r="U104" s="12">
        <f t="shared" si="19"/>
        <v>44019</v>
      </c>
      <c r="V104" s="95">
        <f t="shared" si="20"/>
        <v>131.66666666666669</v>
      </c>
      <c r="W104" s="95">
        <f t="shared" si="21"/>
        <v>140.81469676873337</v>
      </c>
      <c r="X104" s="95">
        <f t="shared" si="22"/>
        <v>-9.1480301020666843</v>
      </c>
      <c r="Y104" s="95">
        <f>IF(T104&lt;&gt;"",SUM($X$10:X104),"")</f>
        <v>-804.8764749872189</v>
      </c>
      <c r="Z104" s="95">
        <f t="shared" si="23"/>
        <v>97804.876474987206</v>
      </c>
    </row>
    <row r="105" spans="1:26">
      <c r="A105" s="3">
        <f t="shared" si="12"/>
        <v>95</v>
      </c>
      <c r="B105" s="12">
        <f t="shared" si="13"/>
        <v>44050</v>
      </c>
      <c r="C105" s="95">
        <f t="shared" si="14"/>
        <v>131.66666666666669</v>
      </c>
      <c r="D105" s="95">
        <f t="shared" si="15"/>
        <v>131.66666666666669</v>
      </c>
      <c r="E105" s="95">
        <f t="shared" si="16"/>
        <v>0</v>
      </c>
      <c r="F105" s="95">
        <f>IF(A105&lt;&gt;"",SUM($E$10:E105),"")</f>
        <v>0</v>
      </c>
      <c r="G105" s="95">
        <f t="shared" si="17"/>
        <v>100000</v>
      </c>
      <c r="T105" s="3">
        <f t="shared" si="18"/>
        <v>95</v>
      </c>
      <c r="U105" s="12">
        <f t="shared" si="19"/>
        <v>44050</v>
      </c>
      <c r="V105" s="95">
        <f t="shared" si="20"/>
        <v>131.66666666666669</v>
      </c>
      <c r="W105" s="95">
        <f t="shared" si="21"/>
        <v>140.82786888887949</v>
      </c>
      <c r="X105" s="95">
        <f t="shared" si="22"/>
        <v>-9.1612022222128076</v>
      </c>
      <c r="Y105" s="95">
        <f>IF(T105&lt;&gt;"",SUM($X$10:X105),"")</f>
        <v>-814.03767720943165</v>
      </c>
      <c r="Z105" s="95">
        <f t="shared" si="23"/>
        <v>97814.037677209417</v>
      </c>
    </row>
    <row r="106" spans="1:26">
      <c r="A106" s="3">
        <f t="shared" si="12"/>
        <v>96</v>
      </c>
      <c r="B106" s="12">
        <f t="shared" si="13"/>
        <v>44081</v>
      </c>
      <c r="C106" s="95">
        <f t="shared" si="14"/>
        <v>131.66666666666669</v>
      </c>
      <c r="D106" s="95">
        <f t="shared" si="15"/>
        <v>131.66666666666669</v>
      </c>
      <c r="E106" s="95">
        <f t="shared" si="16"/>
        <v>0</v>
      </c>
      <c r="F106" s="95">
        <f>IF(A106&lt;&gt;"",SUM($E$10:E106),"")</f>
        <v>0</v>
      </c>
      <c r="G106" s="95">
        <f t="shared" si="17"/>
        <v>100000</v>
      </c>
      <c r="T106" s="3">
        <f t="shared" si="18"/>
        <v>96</v>
      </c>
      <c r="U106" s="12">
        <f t="shared" si="19"/>
        <v>44081</v>
      </c>
      <c r="V106" s="95">
        <f t="shared" si="20"/>
        <v>131.66666666666669</v>
      </c>
      <c r="W106" s="95">
        <f t="shared" si="21"/>
        <v>140.84105997537654</v>
      </c>
      <c r="X106" s="95">
        <f t="shared" si="22"/>
        <v>-9.1743933087098526</v>
      </c>
      <c r="Y106" s="95">
        <f>IF(T106&lt;&gt;"",SUM($X$10:X106),"")</f>
        <v>-823.21207051814145</v>
      </c>
      <c r="Z106" s="95">
        <f t="shared" si="23"/>
        <v>97823.21207051813</v>
      </c>
    </row>
    <row r="107" spans="1:26">
      <c r="A107" s="3">
        <f t="shared" si="12"/>
        <v>97</v>
      </c>
      <c r="B107" s="12">
        <f t="shared" si="13"/>
        <v>44111</v>
      </c>
      <c r="C107" s="95">
        <f t="shared" si="14"/>
        <v>131.66666666666669</v>
      </c>
      <c r="D107" s="95">
        <f t="shared" si="15"/>
        <v>131.66666666666669</v>
      </c>
      <c r="E107" s="95">
        <f t="shared" si="16"/>
        <v>0</v>
      </c>
      <c r="F107" s="95">
        <f>IF(A107&lt;&gt;"",SUM($E$10:E107),"")</f>
        <v>0</v>
      </c>
      <c r="G107" s="95">
        <f t="shared" si="17"/>
        <v>100000</v>
      </c>
      <c r="T107" s="3">
        <f t="shared" si="18"/>
        <v>97</v>
      </c>
      <c r="U107" s="12">
        <f t="shared" si="19"/>
        <v>44111</v>
      </c>
      <c r="V107" s="95">
        <f t="shared" si="20"/>
        <v>131.66666666666669</v>
      </c>
      <c r="W107" s="95">
        <f t="shared" si="21"/>
        <v>140.8542700555339</v>
      </c>
      <c r="X107" s="95">
        <f t="shared" si="22"/>
        <v>-9.1876033888672168</v>
      </c>
      <c r="Y107" s="95">
        <f>IF(T107&lt;&gt;"",SUM($X$10:X107),"")</f>
        <v>-832.39967390700872</v>
      </c>
      <c r="Z107" s="95">
        <f t="shared" si="23"/>
        <v>97832.399673906999</v>
      </c>
    </row>
    <row r="108" spans="1:26">
      <c r="A108" s="3">
        <f t="shared" si="12"/>
        <v>98</v>
      </c>
      <c r="B108" s="12">
        <f t="shared" si="13"/>
        <v>44142</v>
      </c>
      <c r="C108" s="95">
        <f t="shared" si="14"/>
        <v>131.66666666666669</v>
      </c>
      <c r="D108" s="95">
        <f t="shared" si="15"/>
        <v>131.66666666666669</v>
      </c>
      <c r="E108" s="95">
        <f t="shared" si="16"/>
        <v>0</v>
      </c>
      <c r="F108" s="95">
        <f>IF(A108&lt;&gt;"",SUM($E$10:E108),"")</f>
        <v>0</v>
      </c>
      <c r="G108" s="95">
        <f t="shared" si="17"/>
        <v>100000</v>
      </c>
      <c r="T108" s="3">
        <f t="shared" si="18"/>
        <v>98</v>
      </c>
      <c r="U108" s="12">
        <f t="shared" si="19"/>
        <v>44142</v>
      </c>
      <c r="V108" s="95">
        <f t="shared" si="20"/>
        <v>131.66666666666669</v>
      </c>
      <c r="W108" s="95">
        <f t="shared" si="21"/>
        <v>140.86749915670026</v>
      </c>
      <c r="X108" s="95">
        <f t="shared" si="22"/>
        <v>-9.2008324900335765</v>
      </c>
      <c r="Y108" s="95">
        <f>IF(T108&lt;&gt;"",SUM($X$10:X108),"")</f>
        <v>-841.6005063970423</v>
      </c>
      <c r="Z108" s="95">
        <f t="shared" si="23"/>
        <v>97841.600506397037</v>
      </c>
    </row>
    <row r="109" spans="1:26">
      <c r="A109" s="3">
        <f t="shared" si="12"/>
        <v>99</v>
      </c>
      <c r="B109" s="12">
        <f t="shared" si="13"/>
        <v>44172</v>
      </c>
      <c r="C109" s="95">
        <f t="shared" si="14"/>
        <v>131.66666666666669</v>
      </c>
      <c r="D109" s="95">
        <f t="shared" si="15"/>
        <v>131.66666666666669</v>
      </c>
      <c r="E109" s="95">
        <f t="shared" si="16"/>
        <v>0</v>
      </c>
      <c r="F109" s="95">
        <f>IF(A109&lt;&gt;"",SUM($E$10:E109),"")</f>
        <v>0</v>
      </c>
      <c r="G109" s="95">
        <f t="shared" si="17"/>
        <v>100000</v>
      </c>
      <c r="T109" s="3">
        <f t="shared" si="18"/>
        <v>99</v>
      </c>
      <c r="U109" s="12">
        <f t="shared" si="19"/>
        <v>44172</v>
      </c>
      <c r="V109" s="95">
        <f t="shared" si="20"/>
        <v>131.66666666666669</v>
      </c>
      <c r="W109" s="95">
        <f t="shared" si="21"/>
        <v>140.88074730626371</v>
      </c>
      <c r="X109" s="95">
        <f t="shared" si="22"/>
        <v>-9.2140806395970287</v>
      </c>
      <c r="Y109" s="95">
        <f>IF(T109&lt;&gt;"",SUM($X$10:X109),"")</f>
        <v>-850.8145870366393</v>
      </c>
      <c r="Z109" s="95">
        <f t="shared" si="23"/>
        <v>97850.814587036628</v>
      </c>
    </row>
    <row r="110" spans="1:26">
      <c r="A110" s="3">
        <f t="shared" si="12"/>
        <v>100</v>
      </c>
      <c r="B110" s="12">
        <f t="shared" si="13"/>
        <v>44203</v>
      </c>
      <c r="C110" s="95">
        <f t="shared" si="14"/>
        <v>131.66666666666669</v>
      </c>
      <c r="D110" s="95">
        <f t="shared" si="15"/>
        <v>131.66666666666669</v>
      </c>
      <c r="E110" s="95">
        <f t="shared" si="16"/>
        <v>0</v>
      </c>
      <c r="F110" s="95">
        <f>IF(A110&lt;&gt;"",SUM($E$10:E110),"")</f>
        <v>0</v>
      </c>
      <c r="G110" s="95">
        <f t="shared" si="17"/>
        <v>100000</v>
      </c>
      <c r="T110" s="3">
        <f t="shared" si="18"/>
        <v>100</v>
      </c>
      <c r="U110" s="12">
        <f t="shared" si="19"/>
        <v>44203</v>
      </c>
      <c r="V110" s="95">
        <f t="shared" si="20"/>
        <v>131.66666666666669</v>
      </c>
      <c r="W110" s="95">
        <f t="shared" si="21"/>
        <v>140.89401453165175</v>
      </c>
      <c r="X110" s="95">
        <f t="shared" si="22"/>
        <v>-9.2273478649850631</v>
      </c>
      <c r="Y110" s="95">
        <f>IF(T110&lt;&gt;"",SUM($X$10:X110),"")</f>
        <v>-860.04193490162436</v>
      </c>
      <c r="Z110" s="95">
        <f t="shared" si="23"/>
        <v>97860.041934901616</v>
      </c>
    </row>
    <row r="111" spans="1:26">
      <c r="A111" s="3">
        <f t="shared" si="12"/>
        <v>101</v>
      </c>
      <c r="B111" s="12">
        <f t="shared" si="13"/>
        <v>44234</v>
      </c>
      <c r="C111" s="95">
        <f t="shared" si="14"/>
        <v>131.66666666666669</v>
      </c>
      <c r="D111" s="95">
        <f t="shared" si="15"/>
        <v>131.66666666666669</v>
      </c>
      <c r="E111" s="95">
        <f t="shared" si="16"/>
        <v>0</v>
      </c>
      <c r="F111" s="95">
        <f>IF(A111&lt;&gt;"",SUM($E$10:E111),"")</f>
        <v>0</v>
      </c>
      <c r="G111" s="95">
        <f t="shared" si="17"/>
        <v>100000</v>
      </c>
      <c r="T111" s="3">
        <f t="shared" si="18"/>
        <v>101</v>
      </c>
      <c r="U111" s="12">
        <f t="shared" si="19"/>
        <v>44234</v>
      </c>
      <c r="V111" s="95">
        <f t="shared" si="20"/>
        <v>131.66666666666669</v>
      </c>
      <c r="W111" s="95">
        <f t="shared" si="21"/>
        <v>140.90730086033145</v>
      </c>
      <c r="X111" s="95">
        <f t="shared" si="22"/>
        <v>-9.2406341936647607</v>
      </c>
      <c r="Y111" s="95">
        <f>IF(T111&lt;&gt;"",SUM($X$10:X111),"")</f>
        <v>-869.28256909528909</v>
      </c>
      <c r="Z111" s="95">
        <f t="shared" si="23"/>
        <v>97869.282569095274</v>
      </c>
    </row>
    <row r="112" spans="1:26">
      <c r="A112" s="3">
        <f t="shared" si="12"/>
        <v>102</v>
      </c>
      <c r="B112" s="12">
        <f t="shared" si="13"/>
        <v>44262</v>
      </c>
      <c r="C112" s="95">
        <f t="shared" si="14"/>
        <v>131.66666666666669</v>
      </c>
      <c r="D112" s="95">
        <f t="shared" si="15"/>
        <v>131.66666666666669</v>
      </c>
      <c r="E112" s="95">
        <f t="shared" si="16"/>
        <v>0</v>
      </c>
      <c r="F112" s="95">
        <f>IF(A112&lt;&gt;"",SUM($E$10:E112),"")</f>
        <v>0</v>
      </c>
      <c r="G112" s="95">
        <f t="shared" si="17"/>
        <v>100000</v>
      </c>
      <c r="T112" s="3">
        <f t="shared" si="18"/>
        <v>102</v>
      </c>
      <c r="U112" s="12">
        <f t="shared" si="19"/>
        <v>44262</v>
      </c>
      <c r="V112" s="95">
        <f t="shared" si="20"/>
        <v>131.66666666666669</v>
      </c>
      <c r="W112" s="95">
        <f t="shared" si="21"/>
        <v>140.92060631980928</v>
      </c>
      <c r="X112" s="95">
        <f t="shared" si="22"/>
        <v>-9.253939653142595</v>
      </c>
      <c r="Y112" s="95">
        <f>IF(T112&lt;&gt;"",SUM($X$10:X112),"")</f>
        <v>-878.53650874843174</v>
      </c>
      <c r="Z112" s="95">
        <f t="shared" si="23"/>
        <v>97878.53650874841</v>
      </c>
    </row>
    <row r="113" spans="1:26">
      <c r="A113" s="3">
        <f t="shared" si="12"/>
        <v>103</v>
      </c>
      <c r="B113" s="12">
        <f t="shared" si="13"/>
        <v>44293</v>
      </c>
      <c r="C113" s="95">
        <f t="shared" si="14"/>
        <v>131.66666666666669</v>
      </c>
      <c r="D113" s="95">
        <f t="shared" si="15"/>
        <v>131.66666666666669</v>
      </c>
      <c r="E113" s="95">
        <f t="shared" si="16"/>
        <v>0</v>
      </c>
      <c r="F113" s="95">
        <f>IF(A113&lt;&gt;"",SUM($E$10:E113),"")</f>
        <v>0</v>
      </c>
      <c r="G113" s="95">
        <f t="shared" si="17"/>
        <v>100000</v>
      </c>
      <c r="T113" s="3">
        <f t="shared" si="18"/>
        <v>103</v>
      </c>
      <c r="U113" s="12">
        <f t="shared" si="19"/>
        <v>44293</v>
      </c>
      <c r="V113" s="95">
        <f t="shared" si="20"/>
        <v>131.66666666666669</v>
      </c>
      <c r="W113" s="95">
        <f t="shared" si="21"/>
        <v>140.93393093763152</v>
      </c>
      <c r="X113" s="95">
        <f t="shared" si="22"/>
        <v>-9.2672642709648301</v>
      </c>
      <c r="Y113" s="95">
        <f>IF(T113&lt;&gt;"",SUM($X$10:X113),"")</f>
        <v>-887.80377301939654</v>
      </c>
      <c r="Z113" s="95">
        <f t="shared" si="23"/>
        <v>97887.803773019376</v>
      </c>
    </row>
    <row r="114" spans="1:26">
      <c r="A114" s="3">
        <f t="shared" si="12"/>
        <v>104</v>
      </c>
      <c r="B114" s="12">
        <f t="shared" si="13"/>
        <v>44323</v>
      </c>
      <c r="C114" s="95">
        <f t="shared" si="14"/>
        <v>131.66666666666669</v>
      </c>
      <c r="D114" s="95">
        <f t="shared" si="15"/>
        <v>131.66666666666669</v>
      </c>
      <c r="E114" s="95">
        <f t="shared" si="16"/>
        <v>0</v>
      </c>
      <c r="F114" s="95">
        <f>IF(A114&lt;&gt;"",SUM($E$10:E114),"")</f>
        <v>0</v>
      </c>
      <c r="G114" s="95">
        <f t="shared" si="17"/>
        <v>100000</v>
      </c>
      <c r="T114" s="3">
        <f t="shared" si="18"/>
        <v>104</v>
      </c>
      <c r="U114" s="12">
        <f t="shared" si="19"/>
        <v>44323</v>
      </c>
      <c r="V114" s="95">
        <f t="shared" si="20"/>
        <v>131.66666666666669</v>
      </c>
      <c r="W114" s="95">
        <f t="shared" si="21"/>
        <v>140.94727474138389</v>
      </c>
      <c r="X114" s="95">
        <f t="shared" si="22"/>
        <v>-9.2806080747172075</v>
      </c>
      <c r="Y114" s="95">
        <f>IF(T114&lt;&gt;"",SUM($X$10:X114),"")</f>
        <v>-897.08438109411372</v>
      </c>
      <c r="Z114" s="95">
        <f t="shared" si="23"/>
        <v>97897.084381094086</v>
      </c>
    </row>
    <row r="115" spans="1:26">
      <c r="A115" s="3">
        <f t="shared" si="12"/>
        <v>105</v>
      </c>
      <c r="B115" s="12">
        <f t="shared" si="13"/>
        <v>44354</v>
      </c>
      <c r="C115" s="95">
        <f t="shared" si="14"/>
        <v>131.66666666666669</v>
      </c>
      <c r="D115" s="95">
        <f t="shared" si="15"/>
        <v>131.66666666666669</v>
      </c>
      <c r="E115" s="95">
        <f t="shared" si="16"/>
        <v>0</v>
      </c>
      <c r="F115" s="95">
        <f>IF(A115&lt;&gt;"",SUM($E$10:E115),"")</f>
        <v>0</v>
      </c>
      <c r="G115" s="95">
        <f t="shared" si="17"/>
        <v>100000</v>
      </c>
      <c r="T115" s="3">
        <f t="shared" si="18"/>
        <v>105</v>
      </c>
      <c r="U115" s="12">
        <f t="shared" si="19"/>
        <v>44354</v>
      </c>
      <c r="V115" s="95">
        <f t="shared" si="20"/>
        <v>131.66666666666669</v>
      </c>
      <c r="W115" s="95">
        <f t="shared" si="21"/>
        <v>140.96063775869203</v>
      </c>
      <c r="X115" s="95">
        <f t="shared" si="22"/>
        <v>-9.2939710920253447</v>
      </c>
      <c r="Y115" s="95">
        <f>IF(T115&lt;&gt;"",SUM($X$10:X115),"")</f>
        <v>-906.37835218613907</v>
      </c>
      <c r="Z115" s="95">
        <f t="shared" si="23"/>
        <v>97906.378352186104</v>
      </c>
    </row>
    <row r="116" spans="1:26">
      <c r="A116" s="3">
        <f t="shared" si="12"/>
        <v>106</v>
      </c>
      <c r="B116" s="12">
        <f t="shared" si="13"/>
        <v>44384</v>
      </c>
      <c r="C116" s="95">
        <f t="shared" si="14"/>
        <v>131.66666666666669</v>
      </c>
      <c r="D116" s="95">
        <f t="shared" si="15"/>
        <v>131.66666666666669</v>
      </c>
      <c r="E116" s="95">
        <f t="shared" si="16"/>
        <v>0</v>
      </c>
      <c r="F116" s="95">
        <f>IF(A116&lt;&gt;"",SUM($E$10:E116),"")</f>
        <v>0</v>
      </c>
      <c r="G116" s="95">
        <f t="shared" si="17"/>
        <v>100000</v>
      </c>
      <c r="T116" s="3">
        <f t="shared" si="18"/>
        <v>106</v>
      </c>
      <c r="U116" s="12">
        <f t="shared" si="19"/>
        <v>44384</v>
      </c>
      <c r="V116" s="95">
        <f t="shared" si="20"/>
        <v>131.66666666666669</v>
      </c>
      <c r="W116" s="95">
        <f t="shared" si="21"/>
        <v>140.97402001722122</v>
      </c>
      <c r="X116" s="95">
        <f t="shared" si="22"/>
        <v>-9.3073533505545356</v>
      </c>
      <c r="Y116" s="95">
        <f>IF(T116&lt;&gt;"",SUM($X$10:X116),"")</f>
        <v>-915.6857055366936</v>
      </c>
      <c r="Z116" s="95">
        <f t="shared" si="23"/>
        <v>97915.685705536656</v>
      </c>
    </row>
    <row r="117" spans="1:26">
      <c r="A117" s="3">
        <f t="shared" si="12"/>
        <v>107</v>
      </c>
      <c r="B117" s="12">
        <f t="shared" si="13"/>
        <v>44415</v>
      </c>
      <c r="C117" s="95">
        <f t="shared" si="14"/>
        <v>131.66666666666669</v>
      </c>
      <c r="D117" s="95">
        <f t="shared" si="15"/>
        <v>131.66666666666669</v>
      </c>
      <c r="E117" s="95">
        <f t="shared" si="16"/>
        <v>0</v>
      </c>
      <c r="F117" s="95">
        <f>IF(A117&lt;&gt;"",SUM($E$10:E117),"")</f>
        <v>0</v>
      </c>
      <c r="G117" s="95">
        <f t="shared" si="17"/>
        <v>100000</v>
      </c>
      <c r="T117" s="3">
        <f t="shared" si="18"/>
        <v>107</v>
      </c>
      <c r="U117" s="12">
        <f t="shared" si="19"/>
        <v>44415</v>
      </c>
      <c r="V117" s="95">
        <f t="shared" si="20"/>
        <v>131.66666666666669</v>
      </c>
      <c r="W117" s="95">
        <f t="shared" si="21"/>
        <v>140.98742154467664</v>
      </c>
      <c r="X117" s="95">
        <f t="shared" si="22"/>
        <v>-9.3207548780099501</v>
      </c>
      <c r="Y117" s="95">
        <f>IF(T117&lt;&gt;"",SUM($X$10:X117),"")</f>
        <v>-925.0064604147035</v>
      </c>
      <c r="Z117" s="95">
        <f t="shared" si="23"/>
        <v>97925.006460414661</v>
      </c>
    </row>
    <row r="118" spans="1:26">
      <c r="A118" s="3">
        <f t="shared" si="12"/>
        <v>108</v>
      </c>
      <c r="B118" s="12">
        <f t="shared" si="13"/>
        <v>44446</v>
      </c>
      <c r="C118" s="95">
        <f t="shared" si="14"/>
        <v>131.66666666666669</v>
      </c>
      <c r="D118" s="95">
        <f t="shared" si="15"/>
        <v>131.66666666666669</v>
      </c>
      <c r="E118" s="95">
        <f t="shared" si="16"/>
        <v>0</v>
      </c>
      <c r="F118" s="95">
        <f>IF(A118&lt;&gt;"",SUM($E$10:E118),"")</f>
        <v>0</v>
      </c>
      <c r="G118" s="95">
        <f t="shared" si="17"/>
        <v>100000</v>
      </c>
      <c r="T118" s="3">
        <f t="shared" si="18"/>
        <v>108</v>
      </c>
      <c r="U118" s="12">
        <f t="shared" si="19"/>
        <v>44446</v>
      </c>
      <c r="V118" s="95">
        <f t="shared" si="20"/>
        <v>131.66666666666669</v>
      </c>
      <c r="W118" s="95">
        <f t="shared" si="21"/>
        <v>141.00084236880335</v>
      </c>
      <c r="X118" s="95">
        <f t="shared" si="22"/>
        <v>-9.3341757021366618</v>
      </c>
      <c r="Y118" s="95">
        <f>IF(T118&lt;&gt;"",SUM($X$10:X118),"")</f>
        <v>-934.34063611684019</v>
      </c>
      <c r="Z118" s="95">
        <f t="shared" si="23"/>
        <v>97934.340636116802</v>
      </c>
    </row>
    <row r="119" spans="1:26">
      <c r="A119" s="3">
        <f t="shared" si="12"/>
        <v>109</v>
      </c>
      <c r="B119" s="12">
        <f t="shared" si="13"/>
        <v>44476</v>
      </c>
      <c r="C119" s="95">
        <f t="shared" si="14"/>
        <v>131.66666666666669</v>
      </c>
      <c r="D119" s="95">
        <f t="shared" si="15"/>
        <v>131.66666666666669</v>
      </c>
      <c r="E119" s="95">
        <f t="shared" si="16"/>
        <v>0</v>
      </c>
      <c r="F119" s="95">
        <f>IF(A119&lt;&gt;"",SUM($E$10:E119),"")</f>
        <v>0</v>
      </c>
      <c r="G119" s="95">
        <f t="shared" si="17"/>
        <v>100000</v>
      </c>
      <c r="T119" s="3">
        <f t="shared" si="18"/>
        <v>109</v>
      </c>
      <c r="U119" s="12">
        <f t="shared" si="19"/>
        <v>44476</v>
      </c>
      <c r="V119" s="95">
        <f t="shared" si="20"/>
        <v>131.66666666666669</v>
      </c>
      <c r="W119" s="95">
        <f t="shared" si="21"/>
        <v>141.01428251738636</v>
      </c>
      <c r="X119" s="95">
        <f t="shared" si="22"/>
        <v>-9.3476158507196772</v>
      </c>
      <c r="Y119" s="95">
        <f>IF(T119&lt;&gt;"",SUM($X$10:X119),"")</f>
        <v>-943.68825196755984</v>
      </c>
      <c r="Z119" s="95">
        <f t="shared" si="23"/>
        <v>97943.688251967527</v>
      </c>
    </row>
    <row r="120" spans="1:26">
      <c r="A120" s="3">
        <f t="shared" si="12"/>
        <v>110</v>
      </c>
      <c r="B120" s="12">
        <f t="shared" si="13"/>
        <v>44507</v>
      </c>
      <c r="C120" s="95">
        <f t="shared" si="14"/>
        <v>131.66666666666669</v>
      </c>
      <c r="D120" s="95">
        <f t="shared" si="15"/>
        <v>131.66666666666669</v>
      </c>
      <c r="E120" s="95">
        <f t="shared" si="16"/>
        <v>0</v>
      </c>
      <c r="F120" s="95">
        <f>IF(A120&lt;&gt;"",SUM($E$10:E120),"")</f>
        <v>0</v>
      </c>
      <c r="G120" s="95">
        <f t="shared" si="17"/>
        <v>100000</v>
      </c>
      <c r="T120" s="3">
        <f t="shared" si="18"/>
        <v>110</v>
      </c>
      <c r="U120" s="12">
        <f t="shared" si="19"/>
        <v>44507</v>
      </c>
      <c r="V120" s="95">
        <f t="shared" si="20"/>
        <v>131.66666666666669</v>
      </c>
      <c r="W120" s="95">
        <f t="shared" si="21"/>
        <v>141.02774201825068</v>
      </c>
      <c r="X120" s="95">
        <f t="shared" si="22"/>
        <v>-9.3610753515839917</v>
      </c>
      <c r="Y120" s="95">
        <f>IF(T120&lt;&gt;"",SUM($X$10:X120),"")</f>
        <v>-953.0493273191438</v>
      </c>
      <c r="Z120" s="95">
        <f t="shared" si="23"/>
        <v>97953.04932731911</v>
      </c>
    </row>
    <row r="121" spans="1:26">
      <c r="A121" s="3">
        <f t="shared" si="12"/>
        <v>111</v>
      </c>
      <c r="B121" s="12">
        <f t="shared" si="13"/>
        <v>44537</v>
      </c>
      <c r="C121" s="95">
        <f t="shared" si="14"/>
        <v>131.66666666666669</v>
      </c>
      <c r="D121" s="95">
        <f t="shared" si="15"/>
        <v>131.66666666666669</v>
      </c>
      <c r="E121" s="95">
        <f t="shared" si="16"/>
        <v>0</v>
      </c>
      <c r="F121" s="95">
        <f>IF(A121&lt;&gt;"",SUM($E$10:E121),"")</f>
        <v>0</v>
      </c>
      <c r="G121" s="95">
        <f t="shared" si="17"/>
        <v>100000</v>
      </c>
      <c r="T121" s="3">
        <f t="shared" si="18"/>
        <v>111</v>
      </c>
      <c r="U121" s="12">
        <f t="shared" si="19"/>
        <v>44537</v>
      </c>
      <c r="V121" s="95">
        <f t="shared" si="20"/>
        <v>131.66666666666669</v>
      </c>
      <c r="W121" s="95">
        <f t="shared" si="21"/>
        <v>141.04122089926136</v>
      </c>
      <c r="X121" s="95">
        <f t="shared" si="22"/>
        <v>-9.3745542325946758</v>
      </c>
      <c r="Y121" s="95">
        <f>IF(T121&lt;&gt;"",SUM($X$10:X121),"")</f>
        <v>-962.42388155173853</v>
      </c>
      <c r="Z121" s="95">
        <f t="shared" si="23"/>
        <v>97962.423881551702</v>
      </c>
    </row>
    <row r="122" spans="1:26">
      <c r="A122" s="3">
        <f t="shared" si="12"/>
        <v>112</v>
      </c>
      <c r="B122" s="12">
        <f t="shared" si="13"/>
        <v>44568</v>
      </c>
      <c r="C122" s="95">
        <f t="shared" si="14"/>
        <v>131.66666666666669</v>
      </c>
      <c r="D122" s="95">
        <f t="shared" si="15"/>
        <v>131.66666666666669</v>
      </c>
      <c r="E122" s="95">
        <f t="shared" si="16"/>
        <v>0</v>
      </c>
      <c r="F122" s="95">
        <f>IF(A122&lt;&gt;"",SUM($E$10:E122),"")</f>
        <v>0</v>
      </c>
      <c r="G122" s="95">
        <f t="shared" si="17"/>
        <v>100000</v>
      </c>
      <c r="T122" s="3">
        <f t="shared" si="18"/>
        <v>112</v>
      </c>
      <c r="U122" s="12">
        <f t="shared" si="19"/>
        <v>44568</v>
      </c>
      <c r="V122" s="95">
        <f t="shared" si="20"/>
        <v>131.66666666666669</v>
      </c>
      <c r="W122" s="95">
        <f t="shared" si="21"/>
        <v>141.05471918832365</v>
      </c>
      <c r="X122" s="95">
        <f t="shared" si="22"/>
        <v>-9.3880525216569595</v>
      </c>
      <c r="Y122" s="95">
        <f>IF(T122&lt;&gt;"",SUM($X$10:X122),"")</f>
        <v>-971.81193407339549</v>
      </c>
      <c r="Z122" s="95">
        <f t="shared" si="23"/>
        <v>97971.811934073354</v>
      </c>
    </row>
    <row r="123" spans="1:26">
      <c r="A123" s="3">
        <f t="shared" si="12"/>
        <v>113</v>
      </c>
      <c r="B123" s="12">
        <f t="shared" si="13"/>
        <v>44599</v>
      </c>
      <c r="C123" s="95">
        <f t="shared" si="14"/>
        <v>131.66666666666669</v>
      </c>
      <c r="D123" s="95">
        <f t="shared" si="15"/>
        <v>131.66666666666669</v>
      </c>
      <c r="E123" s="95">
        <f t="shared" si="16"/>
        <v>0</v>
      </c>
      <c r="F123" s="95">
        <f>IF(A123&lt;&gt;"",SUM($E$10:E123),"")</f>
        <v>0</v>
      </c>
      <c r="G123" s="95">
        <f t="shared" si="17"/>
        <v>100000</v>
      </c>
      <c r="T123" s="3">
        <f t="shared" si="18"/>
        <v>113</v>
      </c>
      <c r="U123" s="12">
        <f t="shared" si="19"/>
        <v>44599</v>
      </c>
      <c r="V123" s="95">
        <f t="shared" si="20"/>
        <v>131.66666666666669</v>
      </c>
      <c r="W123" s="95">
        <f t="shared" si="21"/>
        <v>141.06823691338286</v>
      </c>
      <c r="X123" s="95">
        <f t="shared" si="22"/>
        <v>-9.4015702467161759</v>
      </c>
      <c r="Y123" s="95">
        <f>IF(T123&lt;&gt;"",SUM($X$10:X123),"")</f>
        <v>-981.21350432011172</v>
      </c>
      <c r="Z123" s="95">
        <f t="shared" si="23"/>
        <v>97981.213504320069</v>
      </c>
    </row>
    <row r="124" spans="1:26">
      <c r="A124" s="3">
        <f t="shared" si="12"/>
        <v>114</v>
      </c>
      <c r="B124" s="12">
        <f t="shared" si="13"/>
        <v>44627</v>
      </c>
      <c r="C124" s="95">
        <f t="shared" si="14"/>
        <v>131.66666666666669</v>
      </c>
      <c r="D124" s="95">
        <f t="shared" si="15"/>
        <v>131.66666666666669</v>
      </c>
      <c r="E124" s="95">
        <f t="shared" si="16"/>
        <v>0</v>
      </c>
      <c r="F124" s="95">
        <f>IF(A124&lt;&gt;"",SUM($E$10:E124),"")</f>
        <v>0</v>
      </c>
      <c r="G124" s="95">
        <f t="shared" si="17"/>
        <v>100000</v>
      </c>
      <c r="T124" s="3">
        <f t="shared" si="18"/>
        <v>114</v>
      </c>
      <c r="U124" s="12">
        <f t="shared" si="19"/>
        <v>44627</v>
      </c>
      <c r="V124" s="95">
        <f t="shared" si="20"/>
        <v>131.66666666666669</v>
      </c>
      <c r="W124" s="95">
        <f t="shared" si="21"/>
        <v>141.0817741024247</v>
      </c>
      <c r="X124" s="95">
        <f t="shared" si="22"/>
        <v>-9.4151074357580171</v>
      </c>
      <c r="Y124" s="95">
        <f>IF(T124&lt;&gt;"",SUM($X$10:X124),"")</f>
        <v>-990.62861175586977</v>
      </c>
      <c r="Z124" s="95">
        <f t="shared" si="23"/>
        <v>97990.628611755834</v>
      </c>
    </row>
    <row r="125" spans="1:26">
      <c r="A125" s="3">
        <f t="shared" si="12"/>
        <v>115</v>
      </c>
      <c r="B125" s="12">
        <f t="shared" si="13"/>
        <v>44658</v>
      </c>
      <c r="C125" s="95">
        <f t="shared" si="14"/>
        <v>131.66666666666669</v>
      </c>
      <c r="D125" s="95">
        <f t="shared" si="15"/>
        <v>131.66666666666669</v>
      </c>
      <c r="E125" s="95">
        <f t="shared" si="16"/>
        <v>0</v>
      </c>
      <c r="F125" s="95">
        <f>IF(A125&lt;&gt;"",SUM($E$10:E125),"")</f>
        <v>0</v>
      </c>
      <c r="G125" s="95">
        <f t="shared" si="17"/>
        <v>100000</v>
      </c>
      <c r="T125" s="3">
        <f t="shared" si="18"/>
        <v>115</v>
      </c>
      <c r="U125" s="12">
        <f t="shared" si="19"/>
        <v>44658</v>
      </c>
      <c r="V125" s="95">
        <f t="shared" si="20"/>
        <v>131.66666666666669</v>
      </c>
      <c r="W125" s="95">
        <f t="shared" si="21"/>
        <v>141.09533078347502</v>
      </c>
      <c r="X125" s="95">
        <f t="shared" si="22"/>
        <v>-9.4286641168083349</v>
      </c>
      <c r="Y125" s="95">
        <f>IF(T125&lt;&gt;"",SUM($X$10:X125),"")</f>
        <v>-1000.0572758726781</v>
      </c>
      <c r="Z125" s="95">
        <f t="shared" si="23"/>
        <v>98000.057275872648</v>
      </c>
    </row>
    <row r="126" spans="1:26">
      <c r="A126" s="3">
        <f t="shared" si="12"/>
        <v>116</v>
      </c>
      <c r="B126" s="12">
        <f t="shared" si="13"/>
        <v>44688</v>
      </c>
      <c r="C126" s="95">
        <f t="shared" si="14"/>
        <v>131.66666666666669</v>
      </c>
      <c r="D126" s="95">
        <f t="shared" si="15"/>
        <v>131.66666666666669</v>
      </c>
      <c r="E126" s="95">
        <f t="shared" si="16"/>
        <v>0</v>
      </c>
      <c r="F126" s="95">
        <f>IF(A126&lt;&gt;"",SUM($E$10:E126),"")</f>
        <v>0</v>
      </c>
      <c r="G126" s="95">
        <f t="shared" si="17"/>
        <v>100000</v>
      </c>
      <c r="T126" s="3">
        <f t="shared" si="18"/>
        <v>116</v>
      </c>
      <c r="U126" s="12">
        <f t="shared" si="19"/>
        <v>44688</v>
      </c>
      <c r="V126" s="95">
        <f t="shared" si="20"/>
        <v>131.66666666666669</v>
      </c>
      <c r="W126" s="95">
        <f t="shared" si="21"/>
        <v>141.10890698460014</v>
      </c>
      <c r="X126" s="95">
        <f t="shared" si="22"/>
        <v>-9.4422403179334538</v>
      </c>
      <c r="Y126" s="95">
        <f>IF(T126&lt;&gt;"",SUM($X$10:X126),"")</f>
        <v>-1009.4995161906115</v>
      </c>
      <c r="Z126" s="95">
        <f t="shared" si="23"/>
        <v>98009.499516190583</v>
      </c>
    </row>
    <row r="127" spans="1:26">
      <c r="A127" s="3">
        <f t="shared" si="12"/>
        <v>117</v>
      </c>
      <c r="B127" s="12">
        <f t="shared" si="13"/>
        <v>44719</v>
      </c>
      <c r="C127" s="95">
        <f t="shared" si="14"/>
        <v>131.66666666666669</v>
      </c>
      <c r="D127" s="95">
        <f t="shared" si="15"/>
        <v>131.66666666666669</v>
      </c>
      <c r="E127" s="95">
        <f t="shared" si="16"/>
        <v>0</v>
      </c>
      <c r="F127" s="95">
        <f>IF(A127&lt;&gt;"",SUM($E$10:E127),"")</f>
        <v>0</v>
      </c>
      <c r="G127" s="95">
        <f t="shared" si="17"/>
        <v>100000</v>
      </c>
      <c r="T127" s="3">
        <f t="shared" si="18"/>
        <v>117</v>
      </c>
      <c r="U127" s="12">
        <f t="shared" si="19"/>
        <v>44719</v>
      </c>
      <c r="V127" s="95">
        <f t="shared" si="20"/>
        <v>131.66666666666669</v>
      </c>
      <c r="W127" s="95">
        <f t="shared" si="21"/>
        <v>141.12250273390669</v>
      </c>
      <c r="X127" s="95">
        <f t="shared" si="22"/>
        <v>-9.4558360672399999</v>
      </c>
      <c r="Y127" s="95">
        <f>IF(T127&lt;&gt;"",SUM($X$10:X127),"")</f>
        <v>-1018.9553522578515</v>
      </c>
      <c r="Z127" s="95">
        <f t="shared" si="23"/>
        <v>98018.955352257821</v>
      </c>
    </row>
    <row r="128" spans="1:26">
      <c r="A128" s="3">
        <f t="shared" si="12"/>
        <v>118</v>
      </c>
      <c r="B128" s="12">
        <f t="shared" si="13"/>
        <v>44749</v>
      </c>
      <c r="C128" s="95">
        <f t="shared" si="14"/>
        <v>131.66666666666669</v>
      </c>
      <c r="D128" s="95">
        <f t="shared" si="15"/>
        <v>131.66666666666669</v>
      </c>
      <c r="E128" s="95">
        <f t="shared" si="16"/>
        <v>0</v>
      </c>
      <c r="F128" s="95">
        <f>IF(A128&lt;&gt;"",SUM($E$10:E128),"")</f>
        <v>0</v>
      </c>
      <c r="G128" s="95">
        <f t="shared" si="17"/>
        <v>100000</v>
      </c>
      <c r="T128" s="3">
        <f t="shared" si="18"/>
        <v>118</v>
      </c>
      <c r="U128" s="12">
        <f t="shared" si="19"/>
        <v>44749</v>
      </c>
      <c r="V128" s="95">
        <f t="shared" si="20"/>
        <v>131.66666666666669</v>
      </c>
      <c r="W128" s="95">
        <f t="shared" si="21"/>
        <v>141.13611805954181</v>
      </c>
      <c r="X128" s="95">
        <f t="shared" si="22"/>
        <v>-9.4694513928751292</v>
      </c>
      <c r="Y128" s="95">
        <f>IF(T128&lt;&gt;"",SUM($X$10:X128),"")</f>
        <v>-1028.4248036507265</v>
      </c>
      <c r="Z128" s="95">
        <f t="shared" si="23"/>
        <v>98028.424803650691</v>
      </c>
    </row>
    <row r="129" spans="1:26">
      <c r="A129" s="3">
        <f t="shared" si="12"/>
        <v>119</v>
      </c>
      <c r="B129" s="12">
        <f t="shared" si="13"/>
        <v>44780</v>
      </c>
      <c r="C129" s="95">
        <f t="shared" si="14"/>
        <v>131.66666666666669</v>
      </c>
      <c r="D129" s="95">
        <f t="shared" si="15"/>
        <v>131.66666666666669</v>
      </c>
      <c r="E129" s="95">
        <f t="shared" si="16"/>
        <v>0</v>
      </c>
      <c r="F129" s="95">
        <f>IF(A129&lt;&gt;"",SUM($E$10:E129),"")</f>
        <v>0</v>
      </c>
      <c r="G129" s="95">
        <f t="shared" si="17"/>
        <v>100000</v>
      </c>
      <c r="T129" s="3">
        <f t="shared" si="18"/>
        <v>119</v>
      </c>
      <c r="U129" s="12">
        <f t="shared" si="19"/>
        <v>44780</v>
      </c>
      <c r="V129" s="95">
        <f t="shared" si="20"/>
        <v>131.66666666666669</v>
      </c>
      <c r="W129" s="95">
        <f t="shared" si="21"/>
        <v>141.14975298969324</v>
      </c>
      <c r="X129" s="95">
        <f t="shared" si="22"/>
        <v>-9.483086323026555</v>
      </c>
      <c r="Y129" s="95">
        <f>IF(T129&lt;&gt;"",SUM($X$10:X129),"")</f>
        <v>-1037.9078899737531</v>
      </c>
      <c r="Z129" s="95">
        <f t="shared" si="23"/>
        <v>98037.907889973721</v>
      </c>
    </row>
    <row r="130" spans="1:26">
      <c r="A130" s="3">
        <f t="shared" si="12"/>
        <v>120</v>
      </c>
      <c r="B130" s="12">
        <f t="shared" si="13"/>
        <v>44811</v>
      </c>
      <c r="C130" s="95">
        <f t="shared" si="14"/>
        <v>131.66666666666669</v>
      </c>
      <c r="D130" s="95">
        <f t="shared" si="15"/>
        <v>131.66666666666669</v>
      </c>
      <c r="E130" s="95">
        <f t="shared" si="16"/>
        <v>0</v>
      </c>
      <c r="F130" s="95">
        <f>IF(A130&lt;&gt;"",SUM($E$10:E130),"")</f>
        <v>0</v>
      </c>
      <c r="G130" s="95">
        <f t="shared" si="17"/>
        <v>100000</v>
      </c>
      <c r="T130" s="3">
        <f t="shared" si="18"/>
        <v>120</v>
      </c>
      <c r="U130" s="12">
        <f t="shared" si="19"/>
        <v>44811</v>
      </c>
      <c r="V130" s="95">
        <f t="shared" si="20"/>
        <v>131.66666666666669</v>
      </c>
      <c r="W130" s="95">
        <f t="shared" si="21"/>
        <v>141.16340755258921</v>
      </c>
      <c r="X130" s="95">
        <f t="shared" si="22"/>
        <v>-9.4967408859225202</v>
      </c>
      <c r="Y130" s="95">
        <f>IF(T130&lt;&gt;"",SUM($X$10:X130),"")</f>
        <v>-1047.4046308596755</v>
      </c>
      <c r="Z130" s="95">
        <f t="shared" si="23"/>
        <v>98047.404630859644</v>
      </c>
    </row>
    <row r="131" spans="1:26">
      <c r="A131" s="3">
        <f t="shared" si="12"/>
        <v>121</v>
      </c>
      <c r="B131" s="12">
        <f t="shared" si="13"/>
        <v>44841</v>
      </c>
      <c r="C131" s="95">
        <f t="shared" si="14"/>
        <v>131.66666666666669</v>
      </c>
      <c r="D131" s="95">
        <f t="shared" si="15"/>
        <v>131.66666666666669</v>
      </c>
      <c r="E131" s="95">
        <f t="shared" si="16"/>
        <v>0</v>
      </c>
      <c r="F131" s="95">
        <f>IF(A131&lt;&gt;"",SUM($E$10:E131),"")</f>
        <v>0</v>
      </c>
      <c r="G131" s="95">
        <f t="shared" si="17"/>
        <v>100000</v>
      </c>
      <c r="T131" s="3">
        <f t="shared" si="18"/>
        <v>121</v>
      </c>
      <c r="U131" s="12">
        <f t="shared" si="19"/>
        <v>44841</v>
      </c>
      <c r="V131" s="95">
        <f t="shared" si="20"/>
        <v>131.66666666666669</v>
      </c>
      <c r="W131" s="95">
        <f t="shared" si="21"/>
        <v>141.17708177649865</v>
      </c>
      <c r="X131" s="95">
        <f t="shared" si="22"/>
        <v>-9.5104151098319676</v>
      </c>
      <c r="Y131" s="95">
        <f>IF(T131&lt;&gt;"",SUM($X$10:X131),"")</f>
        <v>-1056.9150459695074</v>
      </c>
      <c r="Z131" s="95">
        <f t="shared" si="23"/>
        <v>98056.915045969479</v>
      </c>
    </row>
    <row r="132" spans="1:26">
      <c r="A132" s="3">
        <f t="shared" si="12"/>
        <v>122</v>
      </c>
      <c r="B132" s="12">
        <f t="shared" si="13"/>
        <v>44872</v>
      </c>
      <c r="C132" s="95">
        <f t="shared" si="14"/>
        <v>131.66666666666669</v>
      </c>
      <c r="D132" s="95">
        <f t="shared" si="15"/>
        <v>131.66666666666669</v>
      </c>
      <c r="E132" s="95">
        <f t="shared" si="16"/>
        <v>0</v>
      </c>
      <c r="F132" s="95">
        <f>IF(A132&lt;&gt;"",SUM($E$10:E132),"")</f>
        <v>0</v>
      </c>
      <c r="G132" s="95">
        <f t="shared" si="17"/>
        <v>100000</v>
      </c>
      <c r="T132" s="3">
        <f t="shared" si="18"/>
        <v>122</v>
      </c>
      <c r="U132" s="12">
        <f t="shared" si="19"/>
        <v>44872</v>
      </c>
      <c r="V132" s="95">
        <f t="shared" si="20"/>
        <v>131.66666666666669</v>
      </c>
      <c r="W132" s="95">
        <f t="shared" si="21"/>
        <v>141.1907756897312</v>
      </c>
      <c r="X132" s="95">
        <f t="shared" si="22"/>
        <v>-9.5241090230645113</v>
      </c>
      <c r="Y132" s="95">
        <f>IF(T132&lt;&gt;"",SUM($X$10:X132),"")</f>
        <v>-1066.439154992572</v>
      </c>
      <c r="Z132" s="95">
        <f t="shared" si="23"/>
        <v>98066.439154992549</v>
      </c>
    </row>
    <row r="133" spans="1:26">
      <c r="A133" s="3">
        <f t="shared" si="12"/>
        <v>123</v>
      </c>
      <c r="B133" s="12">
        <f t="shared" si="13"/>
        <v>44902</v>
      </c>
      <c r="C133" s="95">
        <f t="shared" si="14"/>
        <v>131.66666666666669</v>
      </c>
      <c r="D133" s="95">
        <f t="shared" si="15"/>
        <v>131.66666666666669</v>
      </c>
      <c r="E133" s="95">
        <f t="shared" si="16"/>
        <v>0</v>
      </c>
      <c r="F133" s="95">
        <f>IF(A133&lt;&gt;"",SUM($E$10:E133),"")</f>
        <v>0</v>
      </c>
      <c r="G133" s="95">
        <f t="shared" si="17"/>
        <v>100000</v>
      </c>
      <c r="T133" s="3">
        <f t="shared" si="18"/>
        <v>123</v>
      </c>
      <c r="U133" s="12">
        <f t="shared" si="19"/>
        <v>44902</v>
      </c>
      <c r="V133" s="95">
        <f t="shared" si="20"/>
        <v>131.66666666666669</v>
      </c>
      <c r="W133" s="95">
        <f t="shared" si="21"/>
        <v>141.20448932063718</v>
      </c>
      <c r="X133" s="95">
        <f t="shared" si="22"/>
        <v>-9.537822653970494</v>
      </c>
      <c r="Y133" s="95">
        <f>IF(T133&lt;&gt;"",SUM($X$10:X133),"")</f>
        <v>-1075.9769776465425</v>
      </c>
      <c r="Z133" s="95">
        <f t="shared" si="23"/>
        <v>98075.976977646525</v>
      </c>
    </row>
    <row r="134" spans="1:26">
      <c r="A134" s="3">
        <f t="shared" si="12"/>
        <v>124</v>
      </c>
      <c r="B134" s="12">
        <f t="shared" si="13"/>
        <v>44933</v>
      </c>
      <c r="C134" s="95">
        <f t="shared" si="14"/>
        <v>131.66666666666669</v>
      </c>
      <c r="D134" s="95">
        <f t="shared" si="15"/>
        <v>131.66666666666669</v>
      </c>
      <c r="E134" s="95">
        <f t="shared" si="16"/>
        <v>0</v>
      </c>
      <c r="F134" s="95">
        <f>IF(A134&lt;&gt;"",SUM($E$10:E134),"")</f>
        <v>0</v>
      </c>
      <c r="G134" s="95">
        <f t="shared" si="17"/>
        <v>100000</v>
      </c>
      <c r="T134" s="3">
        <f t="shared" si="18"/>
        <v>124</v>
      </c>
      <c r="U134" s="12">
        <f t="shared" si="19"/>
        <v>44933</v>
      </c>
      <c r="V134" s="95">
        <f t="shared" si="20"/>
        <v>131.66666666666669</v>
      </c>
      <c r="W134" s="95">
        <f t="shared" si="21"/>
        <v>141.21822269760784</v>
      </c>
      <c r="X134" s="95">
        <f t="shared" si="22"/>
        <v>-9.5515560309411569</v>
      </c>
      <c r="Y134" s="95">
        <f>IF(T134&lt;&gt;"",SUM($X$10:X134),"")</f>
        <v>-1085.5285336774837</v>
      </c>
      <c r="Z134" s="95">
        <f t="shared" si="23"/>
        <v>98085.528533677469</v>
      </c>
    </row>
    <row r="135" spans="1:26">
      <c r="A135" s="3">
        <f t="shared" si="12"/>
        <v>125</v>
      </c>
      <c r="B135" s="12">
        <f t="shared" si="13"/>
        <v>44964</v>
      </c>
      <c r="C135" s="95">
        <f t="shared" si="14"/>
        <v>131.66666666666669</v>
      </c>
      <c r="D135" s="95">
        <f t="shared" si="15"/>
        <v>131.66666666666669</v>
      </c>
      <c r="E135" s="95">
        <f t="shared" si="16"/>
        <v>0</v>
      </c>
      <c r="F135" s="95">
        <f>IF(A135&lt;&gt;"",SUM($E$10:E135),"")</f>
        <v>0</v>
      </c>
      <c r="G135" s="95">
        <f t="shared" si="17"/>
        <v>100000</v>
      </c>
      <c r="T135" s="3">
        <f t="shared" si="18"/>
        <v>125</v>
      </c>
      <c r="U135" s="12">
        <f t="shared" si="19"/>
        <v>44964</v>
      </c>
      <c r="V135" s="95">
        <f t="shared" si="20"/>
        <v>131.66666666666669</v>
      </c>
      <c r="W135" s="95">
        <f t="shared" si="21"/>
        <v>141.23197584907524</v>
      </c>
      <c r="X135" s="95">
        <f t="shared" si="22"/>
        <v>-9.565309182408555</v>
      </c>
      <c r="Y135" s="95">
        <f>IF(T135&lt;&gt;"",SUM($X$10:X135),"")</f>
        <v>-1095.0938428598922</v>
      </c>
      <c r="Z135" s="95">
        <f t="shared" si="23"/>
        <v>98095.093842859875</v>
      </c>
    </row>
    <row r="136" spans="1:26">
      <c r="A136" s="3">
        <f t="shared" si="12"/>
        <v>126</v>
      </c>
      <c r="B136" s="12">
        <f t="shared" si="13"/>
        <v>44992</v>
      </c>
      <c r="C136" s="95">
        <f t="shared" si="14"/>
        <v>131.66666666666669</v>
      </c>
      <c r="D136" s="95">
        <f t="shared" si="15"/>
        <v>131.66666666666669</v>
      </c>
      <c r="E136" s="95">
        <f t="shared" si="16"/>
        <v>0</v>
      </c>
      <c r="F136" s="95">
        <f>IF(A136&lt;&gt;"",SUM($E$10:E136),"")</f>
        <v>0</v>
      </c>
      <c r="G136" s="95">
        <f t="shared" si="17"/>
        <v>100000</v>
      </c>
      <c r="T136" s="3">
        <f t="shared" si="18"/>
        <v>126</v>
      </c>
      <c r="U136" s="12">
        <f t="shared" si="19"/>
        <v>44992</v>
      </c>
      <c r="V136" s="95">
        <f t="shared" si="20"/>
        <v>131.66666666666669</v>
      </c>
      <c r="W136" s="95">
        <f t="shared" si="21"/>
        <v>141.24574880351238</v>
      </c>
      <c r="X136" s="95">
        <f t="shared" si="22"/>
        <v>-9.5790821368456989</v>
      </c>
      <c r="Y136" s="95">
        <f>IF(T136&lt;&gt;"",SUM($X$10:X136),"")</f>
        <v>-1104.6729249967379</v>
      </c>
      <c r="Z136" s="95">
        <f t="shared" si="23"/>
        <v>98104.672924996717</v>
      </c>
    </row>
    <row r="137" spans="1:26">
      <c r="A137" s="3">
        <f t="shared" si="12"/>
        <v>127</v>
      </c>
      <c r="B137" s="12">
        <f t="shared" si="13"/>
        <v>45023</v>
      </c>
      <c r="C137" s="95">
        <f t="shared" si="14"/>
        <v>131.66666666666669</v>
      </c>
      <c r="D137" s="95">
        <f t="shared" si="15"/>
        <v>131.66666666666669</v>
      </c>
      <c r="E137" s="95">
        <f t="shared" si="16"/>
        <v>0</v>
      </c>
      <c r="F137" s="95">
        <f>IF(A137&lt;&gt;"",SUM($E$10:E137),"")</f>
        <v>0</v>
      </c>
      <c r="G137" s="95">
        <f t="shared" si="17"/>
        <v>100000</v>
      </c>
      <c r="T137" s="3">
        <f t="shared" si="18"/>
        <v>127</v>
      </c>
      <c r="U137" s="12">
        <f t="shared" si="19"/>
        <v>45023</v>
      </c>
      <c r="V137" s="95">
        <f t="shared" si="20"/>
        <v>131.66666666666669</v>
      </c>
      <c r="W137" s="95">
        <f t="shared" si="21"/>
        <v>141.25954158943333</v>
      </c>
      <c r="X137" s="95">
        <f t="shared" si="22"/>
        <v>-9.5928749227666401</v>
      </c>
      <c r="Y137" s="95">
        <f>IF(T137&lt;&gt;"",SUM($X$10:X137),"")</f>
        <v>-1114.2657999195046</v>
      </c>
      <c r="Z137" s="95">
        <f t="shared" si="23"/>
        <v>98114.265799919478</v>
      </c>
    </row>
    <row r="138" spans="1:26">
      <c r="A138" s="3">
        <f t="shared" si="12"/>
        <v>128</v>
      </c>
      <c r="B138" s="12">
        <f t="shared" si="13"/>
        <v>45053</v>
      </c>
      <c r="C138" s="95">
        <f t="shared" si="14"/>
        <v>131.66666666666669</v>
      </c>
      <c r="D138" s="95">
        <f t="shared" si="15"/>
        <v>131.66666666666669</v>
      </c>
      <c r="E138" s="95">
        <f t="shared" si="16"/>
        <v>0</v>
      </c>
      <c r="F138" s="95">
        <f>IF(A138&lt;&gt;"",SUM($E$10:E138),"")</f>
        <v>0</v>
      </c>
      <c r="G138" s="95">
        <f t="shared" si="17"/>
        <v>100000</v>
      </c>
      <c r="T138" s="3">
        <f t="shared" si="18"/>
        <v>128</v>
      </c>
      <c r="U138" s="12">
        <f t="shared" si="19"/>
        <v>45053</v>
      </c>
      <c r="V138" s="95">
        <f t="shared" si="20"/>
        <v>131.66666666666669</v>
      </c>
      <c r="W138" s="95">
        <f t="shared" si="21"/>
        <v>141.27335423539313</v>
      </c>
      <c r="X138" s="95">
        <f t="shared" si="22"/>
        <v>-9.6066875687264428</v>
      </c>
      <c r="Y138" s="95">
        <f>IF(T138&lt;&gt;"",SUM($X$10:X138),"")</f>
        <v>-1123.8724874882309</v>
      </c>
      <c r="Z138" s="95">
        <f t="shared" si="23"/>
        <v>98123.872487488203</v>
      </c>
    </row>
    <row r="139" spans="1:26">
      <c r="A139" s="3">
        <f t="shared" si="12"/>
        <v>129</v>
      </c>
      <c r="B139" s="12">
        <f t="shared" si="13"/>
        <v>45084</v>
      </c>
      <c r="C139" s="95">
        <f t="shared" si="14"/>
        <v>131.66666666666669</v>
      </c>
      <c r="D139" s="95">
        <f t="shared" si="15"/>
        <v>131.66666666666669</v>
      </c>
      <c r="E139" s="95">
        <f t="shared" si="16"/>
        <v>0</v>
      </c>
      <c r="F139" s="95">
        <f>IF(A139&lt;&gt;"",SUM($E$10:E139),"")</f>
        <v>0</v>
      </c>
      <c r="G139" s="95">
        <f t="shared" si="17"/>
        <v>100000</v>
      </c>
      <c r="T139" s="3">
        <f t="shared" si="18"/>
        <v>129</v>
      </c>
      <c r="U139" s="12">
        <f t="shared" si="19"/>
        <v>45084</v>
      </c>
      <c r="V139" s="95">
        <f t="shared" si="20"/>
        <v>131.66666666666669</v>
      </c>
      <c r="W139" s="95">
        <f t="shared" si="21"/>
        <v>141.28718676998795</v>
      </c>
      <c r="X139" s="95">
        <f t="shared" si="22"/>
        <v>-9.6205201033212688</v>
      </c>
      <c r="Y139" s="95">
        <f>IF(T139&lt;&gt;"",SUM($X$10:X139),"")</f>
        <v>-1133.4930075915522</v>
      </c>
      <c r="Z139" s="95">
        <f t="shared" si="23"/>
        <v>98133.493007591518</v>
      </c>
    </row>
    <row r="140" spans="1:26">
      <c r="A140" s="3">
        <f t="shared" ref="A140:A203" si="24">IF(A139&lt;$G$4,A139+1,"")</f>
        <v>130</v>
      </c>
      <c r="B140" s="12">
        <f t="shared" ref="B140:B203" si="25">IF(A140&lt;&gt;"",EDATE($C$7,A140*12/$G$3),"")</f>
        <v>45114</v>
      </c>
      <c r="C140" s="95">
        <f t="shared" ref="C140:C203" si="26">IF(A140&lt;&gt;"",D140+E140,"")</f>
        <v>131.66666666666669</v>
      </c>
      <c r="D140" s="95">
        <f t="shared" ref="D140:D203" si="27">IF(A140&lt;&gt;"",G139*$G$5,"")</f>
        <v>131.66666666666669</v>
      </c>
      <c r="E140" s="95">
        <f t="shared" ref="E140:E203" si="28">IF(A140&lt;&gt;"",IF(A140=$G$4,$C$3,0),"")</f>
        <v>0</v>
      </c>
      <c r="F140" s="95">
        <f>IF(A140&lt;&gt;"",SUM($E$10:E140),"")</f>
        <v>0</v>
      </c>
      <c r="G140" s="95">
        <f t="shared" ref="G140:G203" si="29">IF(A140&lt;&gt;"",G139-E140,"")</f>
        <v>100000</v>
      </c>
      <c r="T140" s="3">
        <f t="shared" ref="T140:T203" si="30">IF(T139&lt;$G$4,T139+1,"")</f>
        <v>130</v>
      </c>
      <c r="U140" s="12">
        <f t="shared" ref="U140:U203" si="31">IF(T140&lt;&gt;"",EDATE($C$7,T140*12/$G$3),"")</f>
        <v>45114</v>
      </c>
      <c r="V140" s="95">
        <f t="shared" ref="V140:V203" si="32">IF(T140&lt;&gt;"",C140,"")</f>
        <v>131.66666666666669</v>
      </c>
      <c r="W140" s="95">
        <f t="shared" ref="W140:W203" si="33">IF(T140&lt;&gt;"",Z139*$Z$5,"")</f>
        <v>141.30103922185521</v>
      </c>
      <c r="X140" s="95">
        <f t="shared" ref="X140:X203" si="34">IF(T140&lt;&gt;"",V140-W140,"")</f>
        <v>-9.63437255518852</v>
      </c>
      <c r="Y140" s="95">
        <f>IF(T140&lt;&gt;"",SUM($X$10:X140),"")</f>
        <v>-1143.1273801467407</v>
      </c>
      <c r="Z140" s="95">
        <f t="shared" ref="Z140:Z203" si="35">IF(T140&lt;&gt;"",Z139-X140,"")</f>
        <v>98143.127380146703</v>
      </c>
    </row>
    <row r="141" spans="1:26">
      <c r="A141" s="3">
        <f t="shared" si="24"/>
        <v>131</v>
      </c>
      <c r="B141" s="12">
        <f t="shared" si="25"/>
        <v>45145</v>
      </c>
      <c r="C141" s="95">
        <f t="shared" si="26"/>
        <v>131.66666666666669</v>
      </c>
      <c r="D141" s="95">
        <f t="shared" si="27"/>
        <v>131.66666666666669</v>
      </c>
      <c r="E141" s="95">
        <f t="shared" si="28"/>
        <v>0</v>
      </c>
      <c r="F141" s="95">
        <f>IF(A141&lt;&gt;"",SUM($E$10:E141),"")</f>
        <v>0</v>
      </c>
      <c r="G141" s="95">
        <f t="shared" si="29"/>
        <v>100000</v>
      </c>
      <c r="T141" s="3">
        <f t="shared" si="30"/>
        <v>131</v>
      </c>
      <c r="U141" s="12">
        <f t="shared" si="31"/>
        <v>45145</v>
      </c>
      <c r="V141" s="95">
        <f t="shared" si="32"/>
        <v>131.66666666666669</v>
      </c>
      <c r="W141" s="95">
        <f t="shared" si="33"/>
        <v>141.3149116196735</v>
      </c>
      <c r="X141" s="95">
        <f t="shared" si="34"/>
        <v>-9.6482449530068095</v>
      </c>
      <c r="Y141" s="95">
        <f>IF(T141&lt;&gt;"",SUM($X$10:X141),"")</f>
        <v>-1152.7756250997475</v>
      </c>
      <c r="Z141" s="95">
        <f t="shared" si="35"/>
        <v>98152.775625099704</v>
      </c>
    </row>
    <row r="142" spans="1:26">
      <c r="A142" s="3">
        <f t="shared" si="24"/>
        <v>132</v>
      </c>
      <c r="B142" s="12">
        <f t="shared" si="25"/>
        <v>45176</v>
      </c>
      <c r="C142" s="95">
        <f t="shared" si="26"/>
        <v>131.66666666666669</v>
      </c>
      <c r="D142" s="95">
        <f t="shared" si="27"/>
        <v>131.66666666666669</v>
      </c>
      <c r="E142" s="95">
        <f t="shared" si="28"/>
        <v>0</v>
      </c>
      <c r="F142" s="95">
        <f>IF(A142&lt;&gt;"",SUM($E$10:E142),"")</f>
        <v>0</v>
      </c>
      <c r="G142" s="95">
        <f t="shared" si="29"/>
        <v>100000</v>
      </c>
      <c r="T142" s="3">
        <f t="shared" si="30"/>
        <v>132</v>
      </c>
      <c r="U142" s="12">
        <f t="shared" si="31"/>
        <v>45176</v>
      </c>
      <c r="V142" s="95">
        <f t="shared" si="32"/>
        <v>131.66666666666669</v>
      </c>
      <c r="W142" s="95">
        <f t="shared" si="33"/>
        <v>141.32880399216268</v>
      </c>
      <c r="X142" s="95">
        <f t="shared" si="34"/>
        <v>-9.6621373254959906</v>
      </c>
      <c r="Y142" s="95">
        <f>IF(T142&lt;&gt;"",SUM($X$10:X142),"")</f>
        <v>-1162.4377624252434</v>
      </c>
      <c r="Z142" s="95">
        <f t="shared" si="35"/>
        <v>98162.437762425194</v>
      </c>
    </row>
    <row r="143" spans="1:26">
      <c r="A143" s="3">
        <f t="shared" si="24"/>
        <v>133</v>
      </c>
      <c r="B143" s="12">
        <f t="shared" si="25"/>
        <v>45206</v>
      </c>
      <c r="C143" s="95">
        <f t="shared" si="26"/>
        <v>131.66666666666669</v>
      </c>
      <c r="D143" s="95">
        <f t="shared" si="27"/>
        <v>131.66666666666669</v>
      </c>
      <c r="E143" s="95">
        <f t="shared" si="28"/>
        <v>0</v>
      </c>
      <c r="F143" s="95">
        <f>IF(A143&lt;&gt;"",SUM($E$10:E143),"")</f>
        <v>0</v>
      </c>
      <c r="G143" s="95">
        <f t="shared" si="29"/>
        <v>100000</v>
      </c>
      <c r="T143" s="3">
        <f t="shared" si="30"/>
        <v>133</v>
      </c>
      <c r="U143" s="12">
        <f t="shared" si="31"/>
        <v>45206</v>
      </c>
      <c r="V143" s="95">
        <f t="shared" si="32"/>
        <v>131.66666666666669</v>
      </c>
      <c r="W143" s="95">
        <f t="shared" si="33"/>
        <v>141.34271636808401</v>
      </c>
      <c r="X143" s="95">
        <f t="shared" si="34"/>
        <v>-9.6760497014173268</v>
      </c>
      <c r="Y143" s="95">
        <f>IF(T143&lt;&gt;"",SUM($X$10:X143),"")</f>
        <v>-1172.1138121266606</v>
      </c>
      <c r="Z143" s="95">
        <f t="shared" si="35"/>
        <v>98172.113812126612</v>
      </c>
    </row>
    <row r="144" spans="1:26">
      <c r="A144" s="3">
        <f t="shared" si="24"/>
        <v>134</v>
      </c>
      <c r="B144" s="12">
        <f t="shared" si="25"/>
        <v>45237</v>
      </c>
      <c r="C144" s="95">
        <f t="shared" si="26"/>
        <v>131.66666666666669</v>
      </c>
      <c r="D144" s="95">
        <f t="shared" si="27"/>
        <v>131.66666666666669</v>
      </c>
      <c r="E144" s="95">
        <f t="shared" si="28"/>
        <v>0</v>
      </c>
      <c r="F144" s="95">
        <f>IF(A144&lt;&gt;"",SUM($E$10:E144),"")</f>
        <v>0</v>
      </c>
      <c r="G144" s="95">
        <f t="shared" si="29"/>
        <v>100000</v>
      </c>
      <c r="T144" s="3">
        <f t="shared" si="30"/>
        <v>134</v>
      </c>
      <c r="U144" s="12">
        <f t="shared" si="31"/>
        <v>45237</v>
      </c>
      <c r="V144" s="95">
        <f t="shared" si="32"/>
        <v>131.66666666666669</v>
      </c>
      <c r="W144" s="95">
        <f t="shared" si="33"/>
        <v>141.35664877624018</v>
      </c>
      <c r="X144" s="95">
        <f t="shared" si="34"/>
        <v>-9.6899821095734922</v>
      </c>
      <c r="Y144" s="95">
        <f>IF(T144&lt;&gt;"",SUM($X$10:X144),"")</f>
        <v>-1181.8037942362341</v>
      </c>
      <c r="Z144" s="95">
        <f t="shared" si="35"/>
        <v>98181.803794236184</v>
      </c>
    </row>
    <row r="145" spans="1:26">
      <c r="A145" s="3">
        <f t="shared" si="24"/>
        <v>135</v>
      </c>
      <c r="B145" s="12">
        <f t="shared" si="25"/>
        <v>45267</v>
      </c>
      <c r="C145" s="95">
        <f t="shared" si="26"/>
        <v>131.66666666666669</v>
      </c>
      <c r="D145" s="95">
        <f t="shared" si="27"/>
        <v>131.66666666666669</v>
      </c>
      <c r="E145" s="95">
        <f t="shared" si="28"/>
        <v>0</v>
      </c>
      <c r="F145" s="95">
        <f>IF(A145&lt;&gt;"",SUM($E$10:E145),"")</f>
        <v>0</v>
      </c>
      <c r="G145" s="95">
        <f t="shared" si="29"/>
        <v>100000</v>
      </c>
      <c r="T145" s="3">
        <f t="shared" si="30"/>
        <v>135</v>
      </c>
      <c r="U145" s="12">
        <f t="shared" si="31"/>
        <v>45267</v>
      </c>
      <c r="V145" s="95">
        <f t="shared" si="32"/>
        <v>131.66666666666669</v>
      </c>
      <c r="W145" s="95">
        <f t="shared" si="33"/>
        <v>141.37060124547531</v>
      </c>
      <c r="X145" s="95">
        <f t="shared" si="34"/>
        <v>-9.703934578808628</v>
      </c>
      <c r="Y145" s="95">
        <f>IF(T145&lt;&gt;"",SUM($X$10:X145),"")</f>
        <v>-1191.5077288150428</v>
      </c>
      <c r="Z145" s="95">
        <f t="shared" si="35"/>
        <v>98191.507728814991</v>
      </c>
    </row>
    <row r="146" spans="1:26">
      <c r="A146" s="3">
        <f t="shared" si="24"/>
        <v>136</v>
      </c>
      <c r="B146" s="12">
        <f t="shared" si="25"/>
        <v>45298</v>
      </c>
      <c r="C146" s="95">
        <f t="shared" si="26"/>
        <v>131.66666666666669</v>
      </c>
      <c r="D146" s="95">
        <f t="shared" si="27"/>
        <v>131.66666666666669</v>
      </c>
      <c r="E146" s="95">
        <f t="shared" si="28"/>
        <v>0</v>
      </c>
      <c r="F146" s="95">
        <f>IF(A146&lt;&gt;"",SUM($E$10:E146),"")</f>
        <v>0</v>
      </c>
      <c r="G146" s="95">
        <f t="shared" si="29"/>
        <v>100000</v>
      </c>
      <c r="T146" s="3">
        <f t="shared" si="30"/>
        <v>136</v>
      </c>
      <c r="U146" s="12">
        <f t="shared" si="31"/>
        <v>45298</v>
      </c>
      <c r="V146" s="95">
        <f t="shared" si="32"/>
        <v>131.66666666666669</v>
      </c>
      <c r="W146" s="95">
        <f t="shared" si="33"/>
        <v>141.38457380467506</v>
      </c>
      <c r="X146" s="95">
        <f t="shared" si="34"/>
        <v>-9.7179071380083712</v>
      </c>
      <c r="Y146" s="95">
        <f>IF(T146&lt;&gt;"",SUM($X$10:X146),"")</f>
        <v>-1201.2256359530511</v>
      </c>
      <c r="Z146" s="95">
        <f t="shared" si="35"/>
        <v>98201.225635953</v>
      </c>
    </row>
    <row r="147" spans="1:26">
      <c r="A147" s="3">
        <f t="shared" si="24"/>
        <v>137</v>
      </c>
      <c r="B147" s="12">
        <f t="shared" si="25"/>
        <v>45329</v>
      </c>
      <c r="C147" s="95">
        <f t="shared" si="26"/>
        <v>131.66666666666669</v>
      </c>
      <c r="D147" s="95">
        <f t="shared" si="27"/>
        <v>131.66666666666669</v>
      </c>
      <c r="E147" s="95">
        <f t="shared" si="28"/>
        <v>0</v>
      </c>
      <c r="F147" s="95">
        <f>IF(A147&lt;&gt;"",SUM($E$10:E147),"")</f>
        <v>0</v>
      </c>
      <c r="G147" s="95">
        <f t="shared" si="29"/>
        <v>100000</v>
      </c>
      <c r="T147" s="3">
        <f t="shared" si="30"/>
        <v>137</v>
      </c>
      <c r="U147" s="12">
        <f t="shared" si="31"/>
        <v>45329</v>
      </c>
      <c r="V147" s="95">
        <f t="shared" si="32"/>
        <v>131.66666666666669</v>
      </c>
      <c r="W147" s="95">
        <f t="shared" si="33"/>
        <v>141.39856648276668</v>
      </c>
      <c r="X147" s="95">
        <f t="shared" si="34"/>
        <v>-9.7318998160999968</v>
      </c>
      <c r="Y147" s="95">
        <f>IF(T147&lt;&gt;"",SUM($X$10:X147),"")</f>
        <v>-1210.957535769151</v>
      </c>
      <c r="Z147" s="95">
        <f t="shared" si="35"/>
        <v>98210.957535769106</v>
      </c>
    </row>
    <row r="148" spans="1:26">
      <c r="A148" s="3">
        <f t="shared" si="24"/>
        <v>138</v>
      </c>
      <c r="B148" s="12">
        <f t="shared" si="25"/>
        <v>45358</v>
      </c>
      <c r="C148" s="95">
        <f t="shared" si="26"/>
        <v>131.66666666666669</v>
      </c>
      <c r="D148" s="95">
        <f t="shared" si="27"/>
        <v>131.66666666666669</v>
      </c>
      <c r="E148" s="95">
        <f t="shared" si="28"/>
        <v>0</v>
      </c>
      <c r="F148" s="95">
        <f>IF(A148&lt;&gt;"",SUM($E$10:E148),"")</f>
        <v>0</v>
      </c>
      <c r="G148" s="95">
        <f t="shared" si="29"/>
        <v>100000</v>
      </c>
      <c r="T148" s="3">
        <f t="shared" si="30"/>
        <v>138</v>
      </c>
      <c r="U148" s="12">
        <f t="shared" si="31"/>
        <v>45358</v>
      </c>
      <c r="V148" s="95">
        <f t="shared" si="32"/>
        <v>131.66666666666669</v>
      </c>
      <c r="W148" s="95">
        <f t="shared" si="33"/>
        <v>141.4125793087191</v>
      </c>
      <c r="X148" s="95">
        <f t="shared" si="34"/>
        <v>-9.7459126420524171</v>
      </c>
      <c r="Y148" s="95">
        <f>IF(T148&lt;&gt;"",SUM($X$10:X148),"")</f>
        <v>-1220.7034484112035</v>
      </c>
      <c r="Z148" s="95">
        <f t="shared" si="35"/>
        <v>98220.703448411165</v>
      </c>
    </row>
    <row r="149" spans="1:26">
      <c r="A149" s="3">
        <f t="shared" si="24"/>
        <v>139</v>
      </c>
      <c r="B149" s="12">
        <f t="shared" si="25"/>
        <v>45389</v>
      </c>
      <c r="C149" s="95">
        <f t="shared" si="26"/>
        <v>131.66666666666669</v>
      </c>
      <c r="D149" s="95">
        <f t="shared" si="27"/>
        <v>131.66666666666669</v>
      </c>
      <c r="E149" s="95">
        <f t="shared" si="28"/>
        <v>0</v>
      </c>
      <c r="F149" s="95">
        <f>IF(A149&lt;&gt;"",SUM($E$10:E149),"")</f>
        <v>0</v>
      </c>
      <c r="G149" s="95">
        <f t="shared" si="29"/>
        <v>100000</v>
      </c>
      <c r="T149" s="3">
        <f t="shared" si="30"/>
        <v>139</v>
      </c>
      <c r="U149" s="12">
        <f t="shared" si="31"/>
        <v>45389</v>
      </c>
      <c r="V149" s="95">
        <f t="shared" si="32"/>
        <v>131.66666666666669</v>
      </c>
      <c r="W149" s="95">
        <f t="shared" si="33"/>
        <v>141.42661231154295</v>
      </c>
      <c r="X149" s="95">
        <f t="shared" si="34"/>
        <v>-9.759945644876268</v>
      </c>
      <c r="Y149" s="95">
        <f>IF(T149&lt;&gt;"",SUM($X$10:X149),"")</f>
        <v>-1230.4633940560798</v>
      </c>
      <c r="Z149" s="95">
        <f t="shared" si="35"/>
        <v>98230.463394056045</v>
      </c>
    </row>
    <row r="150" spans="1:26">
      <c r="A150" s="3">
        <f t="shared" si="24"/>
        <v>140</v>
      </c>
      <c r="B150" s="12">
        <f t="shared" si="25"/>
        <v>45419</v>
      </c>
      <c r="C150" s="95">
        <f t="shared" si="26"/>
        <v>131.66666666666669</v>
      </c>
      <c r="D150" s="95">
        <f t="shared" si="27"/>
        <v>131.66666666666669</v>
      </c>
      <c r="E150" s="95">
        <f t="shared" si="28"/>
        <v>0</v>
      </c>
      <c r="F150" s="95">
        <f>IF(A150&lt;&gt;"",SUM($E$10:E150),"")</f>
        <v>0</v>
      </c>
      <c r="G150" s="95">
        <f t="shared" si="29"/>
        <v>100000</v>
      </c>
      <c r="T150" s="3">
        <f t="shared" si="30"/>
        <v>140</v>
      </c>
      <c r="U150" s="12">
        <f t="shared" si="31"/>
        <v>45419</v>
      </c>
      <c r="V150" s="95">
        <f t="shared" si="32"/>
        <v>131.66666666666669</v>
      </c>
      <c r="W150" s="95">
        <f t="shared" si="33"/>
        <v>141.44066552029059</v>
      </c>
      <c r="X150" s="95">
        <f t="shared" si="34"/>
        <v>-9.7739988536239082</v>
      </c>
      <c r="Y150" s="95">
        <f>IF(T150&lt;&gt;"",SUM($X$10:X150),"")</f>
        <v>-1240.2373929097037</v>
      </c>
      <c r="Z150" s="95">
        <f t="shared" si="35"/>
        <v>98240.237392909665</v>
      </c>
    </row>
    <row r="151" spans="1:26">
      <c r="A151" s="3">
        <f t="shared" si="24"/>
        <v>141</v>
      </c>
      <c r="B151" s="12">
        <f t="shared" si="25"/>
        <v>45450</v>
      </c>
      <c r="C151" s="95">
        <f t="shared" si="26"/>
        <v>131.66666666666669</v>
      </c>
      <c r="D151" s="95">
        <f t="shared" si="27"/>
        <v>131.66666666666669</v>
      </c>
      <c r="E151" s="95">
        <f t="shared" si="28"/>
        <v>0</v>
      </c>
      <c r="F151" s="95">
        <f>IF(A151&lt;&gt;"",SUM($E$10:E151),"")</f>
        <v>0</v>
      </c>
      <c r="G151" s="95">
        <f t="shared" si="29"/>
        <v>100000</v>
      </c>
      <c r="T151" s="3">
        <f t="shared" si="30"/>
        <v>141</v>
      </c>
      <c r="U151" s="12">
        <f t="shared" si="31"/>
        <v>45450</v>
      </c>
      <c r="V151" s="95">
        <f t="shared" si="32"/>
        <v>131.66666666666669</v>
      </c>
      <c r="W151" s="95">
        <f t="shared" si="33"/>
        <v>141.45473896405625</v>
      </c>
      <c r="X151" s="95">
        <f t="shared" si="34"/>
        <v>-9.7880722973895615</v>
      </c>
      <c r="Y151" s="95">
        <f>IF(T151&lt;&gt;"",SUM($X$10:X151),"")</f>
        <v>-1250.0254652070932</v>
      </c>
      <c r="Z151" s="95">
        <f t="shared" si="35"/>
        <v>98250.025465207058</v>
      </c>
    </row>
    <row r="152" spans="1:26">
      <c r="A152" s="3">
        <f t="shared" si="24"/>
        <v>142</v>
      </c>
      <c r="B152" s="12">
        <f t="shared" si="25"/>
        <v>45480</v>
      </c>
      <c r="C152" s="95">
        <f t="shared" si="26"/>
        <v>131.66666666666669</v>
      </c>
      <c r="D152" s="95">
        <f t="shared" si="27"/>
        <v>131.66666666666669</v>
      </c>
      <c r="E152" s="95">
        <f t="shared" si="28"/>
        <v>0</v>
      </c>
      <c r="F152" s="95">
        <f>IF(A152&lt;&gt;"",SUM($E$10:E152),"")</f>
        <v>0</v>
      </c>
      <c r="G152" s="95">
        <f t="shared" si="29"/>
        <v>100000</v>
      </c>
      <c r="T152" s="3">
        <f t="shared" si="30"/>
        <v>142</v>
      </c>
      <c r="U152" s="12">
        <f t="shared" si="31"/>
        <v>45480</v>
      </c>
      <c r="V152" s="95">
        <f t="shared" si="32"/>
        <v>131.66666666666669</v>
      </c>
      <c r="W152" s="95">
        <f t="shared" si="33"/>
        <v>141.46883267197606</v>
      </c>
      <c r="X152" s="95">
        <f t="shared" si="34"/>
        <v>-9.802166005309374</v>
      </c>
      <c r="Y152" s="95">
        <f>IF(T152&lt;&gt;"",SUM($X$10:X152),"")</f>
        <v>-1259.8276312124026</v>
      </c>
      <c r="Z152" s="95">
        <f t="shared" si="35"/>
        <v>98259.827631212363</v>
      </c>
    </row>
    <row r="153" spans="1:26">
      <c r="A153" s="3">
        <f t="shared" si="24"/>
        <v>143</v>
      </c>
      <c r="B153" s="12">
        <f t="shared" si="25"/>
        <v>45511</v>
      </c>
      <c r="C153" s="95">
        <f t="shared" si="26"/>
        <v>131.66666666666669</v>
      </c>
      <c r="D153" s="95">
        <f t="shared" si="27"/>
        <v>131.66666666666669</v>
      </c>
      <c r="E153" s="95">
        <f t="shared" si="28"/>
        <v>0</v>
      </c>
      <c r="F153" s="95">
        <f>IF(A153&lt;&gt;"",SUM($E$10:E153),"")</f>
        <v>0</v>
      </c>
      <c r="G153" s="95">
        <f t="shared" si="29"/>
        <v>100000</v>
      </c>
      <c r="T153" s="3">
        <f t="shared" si="30"/>
        <v>143</v>
      </c>
      <c r="U153" s="12">
        <f t="shared" si="31"/>
        <v>45511</v>
      </c>
      <c r="V153" s="95">
        <f t="shared" si="32"/>
        <v>131.66666666666669</v>
      </c>
      <c r="W153" s="95">
        <f t="shared" si="33"/>
        <v>141.48294667322807</v>
      </c>
      <c r="X153" s="95">
        <f t="shared" si="34"/>
        <v>-9.8162800065613851</v>
      </c>
      <c r="Y153" s="95">
        <f>IF(T153&lt;&gt;"",SUM($X$10:X153),"")</f>
        <v>-1269.6439112189639</v>
      </c>
      <c r="Z153" s="95">
        <f t="shared" si="35"/>
        <v>98269.643911218925</v>
      </c>
    </row>
    <row r="154" spans="1:26">
      <c r="A154" s="3">
        <f t="shared" si="24"/>
        <v>144</v>
      </c>
      <c r="B154" s="12">
        <f t="shared" si="25"/>
        <v>45542</v>
      </c>
      <c r="C154" s="95">
        <f t="shared" si="26"/>
        <v>131.66666666666669</v>
      </c>
      <c r="D154" s="95">
        <f t="shared" si="27"/>
        <v>131.66666666666669</v>
      </c>
      <c r="E154" s="95">
        <f t="shared" si="28"/>
        <v>0</v>
      </c>
      <c r="F154" s="95">
        <f>IF(A154&lt;&gt;"",SUM($E$10:E154),"")</f>
        <v>0</v>
      </c>
      <c r="G154" s="95">
        <f t="shared" si="29"/>
        <v>100000</v>
      </c>
      <c r="T154" s="3">
        <f t="shared" si="30"/>
        <v>144</v>
      </c>
      <c r="U154" s="12">
        <f t="shared" si="31"/>
        <v>45542</v>
      </c>
      <c r="V154" s="95">
        <f t="shared" si="32"/>
        <v>131.66666666666669</v>
      </c>
      <c r="W154" s="95">
        <f t="shared" si="33"/>
        <v>141.49708099703241</v>
      </c>
      <c r="X154" s="95">
        <f t="shared" si="34"/>
        <v>-9.830414330365727</v>
      </c>
      <c r="Y154" s="95">
        <f>IF(T154&lt;&gt;"",SUM($X$10:X154),"")</f>
        <v>-1279.4743255493297</v>
      </c>
      <c r="Z154" s="95">
        <f t="shared" si="35"/>
        <v>98279.474325549294</v>
      </c>
    </row>
    <row r="155" spans="1:26">
      <c r="A155" s="3">
        <f t="shared" si="24"/>
        <v>145</v>
      </c>
      <c r="B155" s="12">
        <f t="shared" si="25"/>
        <v>45572</v>
      </c>
      <c r="C155" s="95">
        <f t="shared" si="26"/>
        <v>131.66666666666669</v>
      </c>
      <c r="D155" s="95">
        <f t="shared" si="27"/>
        <v>131.66666666666669</v>
      </c>
      <c r="E155" s="95">
        <f t="shared" si="28"/>
        <v>0</v>
      </c>
      <c r="F155" s="95">
        <f>IF(A155&lt;&gt;"",SUM($E$10:E155),"")</f>
        <v>0</v>
      </c>
      <c r="G155" s="95">
        <f t="shared" si="29"/>
        <v>100000</v>
      </c>
      <c r="T155" s="3">
        <f t="shared" si="30"/>
        <v>145</v>
      </c>
      <c r="U155" s="12">
        <f t="shared" si="31"/>
        <v>45572</v>
      </c>
      <c r="V155" s="95">
        <f t="shared" si="32"/>
        <v>131.66666666666669</v>
      </c>
      <c r="W155" s="95">
        <f t="shared" si="33"/>
        <v>141.51123567265122</v>
      </c>
      <c r="X155" s="95">
        <f t="shared" si="34"/>
        <v>-9.844569005984539</v>
      </c>
      <c r="Y155" s="95">
        <f>IF(T155&lt;&gt;"",SUM($X$10:X155),"")</f>
        <v>-1289.3188945553143</v>
      </c>
      <c r="Z155" s="95">
        <f t="shared" si="35"/>
        <v>98289.318894555283</v>
      </c>
    </row>
    <row r="156" spans="1:26">
      <c r="A156" s="3">
        <f t="shared" si="24"/>
        <v>146</v>
      </c>
      <c r="B156" s="12">
        <f t="shared" si="25"/>
        <v>45603</v>
      </c>
      <c r="C156" s="95">
        <f t="shared" si="26"/>
        <v>131.66666666666669</v>
      </c>
      <c r="D156" s="95">
        <f t="shared" si="27"/>
        <v>131.66666666666669</v>
      </c>
      <c r="E156" s="95">
        <f t="shared" si="28"/>
        <v>0</v>
      </c>
      <c r="F156" s="95">
        <f>IF(A156&lt;&gt;"",SUM($E$10:E156),"")</f>
        <v>0</v>
      </c>
      <c r="G156" s="95">
        <f t="shared" si="29"/>
        <v>100000</v>
      </c>
      <c r="T156" s="3">
        <f t="shared" si="30"/>
        <v>146</v>
      </c>
      <c r="U156" s="12">
        <f t="shared" si="31"/>
        <v>45603</v>
      </c>
      <c r="V156" s="95">
        <f t="shared" si="32"/>
        <v>131.66666666666669</v>
      </c>
      <c r="W156" s="95">
        <f t="shared" si="33"/>
        <v>141.52541072938877</v>
      </c>
      <c r="X156" s="95">
        <f t="shared" si="34"/>
        <v>-9.8587440627220815</v>
      </c>
      <c r="Y156" s="95">
        <f>IF(T156&lt;&gt;"",SUM($X$10:X156),"")</f>
        <v>-1299.1776386180363</v>
      </c>
      <c r="Z156" s="95">
        <f t="shared" si="35"/>
        <v>98299.177638617999</v>
      </c>
    </row>
    <row r="157" spans="1:26">
      <c r="A157" s="3">
        <f t="shared" si="24"/>
        <v>147</v>
      </c>
      <c r="B157" s="12">
        <f t="shared" si="25"/>
        <v>45633</v>
      </c>
      <c r="C157" s="95">
        <f t="shared" si="26"/>
        <v>131.66666666666669</v>
      </c>
      <c r="D157" s="95">
        <f t="shared" si="27"/>
        <v>131.66666666666669</v>
      </c>
      <c r="E157" s="95">
        <f t="shared" si="28"/>
        <v>0</v>
      </c>
      <c r="F157" s="95">
        <f>IF(A157&lt;&gt;"",SUM($E$10:E157),"")</f>
        <v>0</v>
      </c>
      <c r="G157" s="95">
        <f t="shared" si="29"/>
        <v>100000</v>
      </c>
      <c r="T157" s="3">
        <f t="shared" si="30"/>
        <v>147</v>
      </c>
      <c r="U157" s="12">
        <f t="shared" si="31"/>
        <v>45633</v>
      </c>
      <c r="V157" s="95">
        <f t="shared" si="32"/>
        <v>131.66666666666669</v>
      </c>
      <c r="W157" s="95">
        <f t="shared" si="33"/>
        <v>141.53960619659156</v>
      </c>
      <c r="X157" s="95">
        <f t="shared" si="34"/>
        <v>-9.8729395299248779</v>
      </c>
      <c r="Y157" s="95">
        <f>IF(T157&lt;&gt;"",SUM($X$10:X157),"")</f>
        <v>-1309.0505781479612</v>
      </c>
      <c r="Z157" s="95">
        <f t="shared" si="35"/>
        <v>98309.05057814793</v>
      </c>
    </row>
    <row r="158" spans="1:26">
      <c r="A158" s="3">
        <f t="shared" si="24"/>
        <v>148</v>
      </c>
      <c r="B158" s="12">
        <f t="shared" si="25"/>
        <v>45664</v>
      </c>
      <c r="C158" s="95">
        <f t="shared" si="26"/>
        <v>131.66666666666669</v>
      </c>
      <c r="D158" s="95">
        <f t="shared" si="27"/>
        <v>131.66666666666669</v>
      </c>
      <c r="E158" s="95">
        <f t="shared" si="28"/>
        <v>0</v>
      </c>
      <c r="F158" s="95">
        <f>IF(A158&lt;&gt;"",SUM($E$10:E158),"")</f>
        <v>0</v>
      </c>
      <c r="G158" s="95">
        <f t="shared" si="29"/>
        <v>100000</v>
      </c>
      <c r="T158" s="3">
        <f t="shared" si="30"/>
        <v>148</v>
      </c>
      <c r="U158" s="12">
        <f t="shared" si="31"/>
        <v>45664</v>
      </c>
      <c r="V158" s="95">
        <f t="shared" si="32"/>
        <v>131.66666666666669</v>
      </c>
      <c r="W158" s="95">
        <f t="shared" si="33"/>
        <v>141.55382210364834</v>
      </c>
      <c r="X158" s="95">
        <f t="shared" si="34"/>
        <v>-9.8871554369816579</v>
      </c>
      <c r="Y158" s="95">
        <f>IF(T158&lt;&gt;"",SUM($X$10:X158),"")</f>
        <v>-1318.9377335849429</v>
      </c>
      <c r="Z158" s="95">
        <f t="shared" si="35"/>
        <v>98318.937733584913</v>
      </c>
    </row>
    <row r="159" spans="1:26">
      <c r="A159" s="3">
        <f t="shared" si="24"/>
        <v>149</v>
      </c>
      <c r="B159" s="12">
        <f t="shared" si="25"/>
        <v>45695</v>
      </c>
      <c r="C159" s="95">
        <f t="shared" si="26"/>
        <v>131.66666666666669</v>
      </c>
      <c r="D159" s="95">
        <f t="shared" si="27"/>
        <v>131.66666666666669</v>
      </c>
      <c r="E159" s="95">
        <f t="shared" si="28"/>
        <v>0</v>
      </c>
      <c r="F159" s="95">
        <f>IF(A159&lt;&gt;"",SUM($E$10:E159),"")</f>
        <v>0</v>
      </c>
      <c r="G159" s="95">
        <f t="shared" si="29"/>
        <v>100000</v>
      </c>
      <c r="T159" s="3">
        <f t="shared" si="30"/>
        <v>149</v>
      </c>
      <c r="U159" s="12">
        <f t="shared" si="31"/>
        <v>45695</v>
      </c>
      <c r="V159" s="95">
        <f t="shared" si="32"/>
        <v>131.66666666666669</v>
      </c>
      <c r="W159" s="95">
        <f t="shared" si="33"/>
        <v>141.56805847999019</v>
      </c>
      <c r="X159" s="95">
        <f t="shared" si="34"/>
        <v>-9.9013918133234995</v>
      </c>
      <c r="Y159" s="95">
        <f>IF(T159&lt;&gt;"",SUM($X$10:X159),"")</f>
        <v>-1328.8391253982663</v>
      </c>
      <c r="Z159" s="95">
        <f t="shared" si="35"/>
        <v>98328.839125398241</v>
      </c>
    </row>
    <row r="160" spans="1:26">
      <c r="A160" s="3">
        <f t="shared" si="24"/>
        <v>150</v>
      </c>
      <c r="B160" s="12">
        <f t="shared" si="25"/>
        <v>45723</v>
      </c>
      <c r="C160" s="95">
        <f t="shared" si="26"/>
        <v>131.66666666666669</v>
      </c>
      <c r="D160" s="95">
        <f t="shared" si="27"/>
        <v>131.66666666666669</v>
      </c>
      <c r="E160" s="95">
        <f t="shared" si="28"/>
        <v>0</v>
      </c>
      <c r="F160" s="95">
        <f>IF(A160&lt;&gt;"",SUM($E$10:E160),"")</f>
        <v>0</v>
      </c>
      <c r="G160" s="95">
        <f t="shared" si="29"/>
        <v>100000</v>
      </c>
      <c r="T160" s="3">
        <f t="shared" si="30"/>
        <v>150</v>
      </c>
      <c r="U160" s="12">
        <f t="shared" si="31"/>
        <v>45723</v>
      </c>
      <c r="V160" s="95">
        <f t="shared" si="32"/>
        <v>131.66666666666669</v>
      </c>
      <c r="W160" s="95">
        <f t="shared" si="33"/>
        <v>141.58231535509049</v>
      </c>
      <c r="X160" s="95">
        <f t="shared" si="34"/>
        <v>-9.9156486884238006</v>
      </c>
      <c r="Y160" s="95">
        <f>IF(T160&lt;&gt;"",SUM($X$10:X160),"")</f>
        <v>-1338.7547740866901</v>
      </c>
      <c r="Z160" s="95">
        <f t="shared" si="35"/>
        <v>98338.754774086658</v>
      </c>
    </row>
    <row r="161" spans="1:26">
      <c r="A161" s="3">
        <f t="shared" si="24"/>
        <v>151</v>
      </c>
      <c r="B161" s="12">
        <f t="shared" si="25"/>
        <v>45754</v>
      </c>
      <c r="C161" s="95">
        <f t="shared" si="26"/>
        <v>131.66666666666669</v>
      </c>
      <c r="D161" s="95">
        <f t="shared" si="27"/>
        <v>131.66666666666669</v>
      </c>
      <c r="E161" s="95">
        <f t="shared" si="28"/>
        <v>0</v>
      </c>
      <c r="F161" s="95">
        <f>IF(A161&lt;&gt;"",SUM($E$10:E161),"")</f>
        <v>0</v>
      </c>
      <c r="G161" s="95">
        <f t="shared" si="29"/>
        <v>100000</v>
      </c>
      <c r="T161" s="3">
        <f t="shared" si="30"/>
        <v>151</v>
      </c>
      <c r="U161" s="12">
        <f t="shared" si="31"/>
        <v>45754</v>
      </c>
      <c r="V161" s="95">
        <f t="shared" si="32"/>
        <v>131.66666666666669</v>
      </c>
      <c r="W161" s="95">
        <f t="shared" si="33"/>
        <v>141.59659275846514</v>
      </c>
      <c r="X161" s="95">
        <f t="shared" si="34"/>
        <v>-9.9299260917984498</v>
      </c>
      <c r="Y161" s="95">
        <f>IF(T161&lt;&gt;"",SUM($X$10:X161),"")</f>
        <v>-1348.6847001784886</v>
      </c>
      <c r="Z161" s="95">
        <f t="shared" si="35"/>
        <v>98348.684700178463</v>
      </c>
    </row>
    <row r="162" spans="1:26">
      <c r="A162" s="3">
        <f t="shared" si="24"/>
        <v>152</v>
      </c>
      <c r="B162" s="12">
        <f t="shared" si="25"/>
        <v>45784</v>
      </c>
      <c r="C162" s="95">
        <f t="shared" si="26"/>
        <v>131.66666666666669</v>
      </c>
      <c r="D162" s="95">
        <f t="shared" si="27"/>
        <v>131.66666666666669</v>
      </c>
      <c r="E162" s="95">
        <f t="shared" si="28"/>
        <v>0</v>
      </c>
      <c r="F162" s="95">
        <f>IF(A162&lt;&gt;"",SUM($E$10:E162),"")</f>
        <v>0</v>
      </c>
      <c r="G162" s="95">
        <f t="shared" si="29"/>
        <v>100000</v>
      </c>
      <c r="T162" s="3">
        <f t="shared" si="30"/>
        <v>152</v>
      </c>
      <c r="U162" s="12">
        <f t="shared" si="31"/>
        <v>45784</v>
      </c>
      <c r="V162" s="95">
        <f t="shared" si="32"/>
        <v>131.66666666666669</v>
      </c>
      <c r="W162" s="95">
        <f t="shared" si="33"/>
        <v>141.61089071967251</v>
      </c>
      <c r="X162" s="95">
        <f t="shared" si="34"/>
        <v>-9.9442240530058257</v>
      </c>
      <c r="Y162" s="95">
        <f>IF(T162&lt;&gt;"",SUM($X$10:X162),"")</f>
        <v>-1358.6289242314945</v>
      </c>
      <c r="Z162" s="95">
        <f t="shared" si="35"/>
        <v>98358.628924231467</v>
      </c>
    </row>
    <row r="163" spans="1:26">
      <c r="A163" s="3">
        <f t="shared" si="24"/>
        <v>153</v>
      </c>
      <c r="B163" s="12">
        <f t="shared" si="25"/>
        <v>45815</v>
      </c>
      <c r="C163" s="95">
        <f t="shared" si="26"/>
        <v>131.66666666666669</v>
      </c>
      <c r="D163" s="95">
        <f t="shared" si="27"/>
        <v>131.66666666666669</v>
      </c>
      <c r="E163" s="95">
        <f t="shared" si="28"/>
        <v>0</v>
      </c>
      <c r="F163" s="95">
        <f>IF(A163&lt;&gt;"",SUM($E$10:E163),"")</f>
        <v>0</v>
      </c>
      <c r="G163" s="95">
        <f t="shared" si="29"/>
        <v>100000</v>
      </c>
      <c r="T163" s="3">
        <f t="shared" si="30"/>
        <v>153</v>
      </c>
      <c r="U163" s="12">
        <f t="shared" si="31"/>
        <v>45815</v>
      </c>
      <c r="V163" s="95">
        <f t="shared" si="32"/>
        <v>131.66666666666669</v>
      </c>
      <c r="W163" s="95">
        <f t="shared" si="33"/>
        <v>141.62520926831354</v>
      </c>
      <c r="X163" s="95">
        <f t="shared" si="34"/>
        <v>-9.9585426016468546</v>
      </c>
      <c r="Y163" s="95">
        <f>IF(T163&lt;&gt;"",SUM($X$10:X163),"")</f>
        <v>-1368.5874668331412</v>
      </c>
      <c r="Z163" s="95">
        <f t="shared" si="35"/>
        <v>98368.587466833109</v>
      </c>
    </row>
    <row r="164" spans="1:26">
      <c r="A164" s="3">
        <f t="shared" si="24"/>
        <v>154</v>
      </c>
      <c r="B164" s="12">
        <f t="shared" si="25"/>
        <v>45845</v>
      </c>
      <c r="C164" s="95">
        <f t="shared" si="26"/>
        <v>131.66666666666669</v>
      </c>
      <c r="D164" s="95">
        <f t="shared" si="27"/>
        <v>131.66666666666669</v>
      </c>
      <c r="E164" s="95">
        <f t="shared" si="28"/>
        <v>0</v>
      </c>
      <c r="F164" s="95">
        <f>IF(A164&lt;&gt;"",SUM($E$10:E164),"")</f>
        <v>0</v>
      </c>
      <c r="G164" s="95">
        <f t="shared" si="29"/>
        <v>100000</v>
      </c>
      <c r="T164" s="3">
        <f t="shared" si="30"/>
        <v>154</v>
      </c>
      <c r="U164" s="12">
        <f t="shared" si="31"/>
        <v>45845</v>
      </c>
      <c r="V164" s="95">
        <f t="shared" si="32"/>
        <v>131.66666666666669</v>
      </c>
      <c r="W164" s="95">
        <f t="shared" si="33"/>
        <v>141.63954843403181</v>
      </c>
      <c r="X164" s="95">
        <f t="shared" si="34"/>
        <v>-9.9728817673651236</v>
      </c>
      <c r="Y164" s="95">
        <f>IF(T164&lt;&gt;"",SUM($X$10:X164),"")</f>
        <v>-1378.5603486005064</v>
      </c>
      <c r="Z164" s="95">
        <f t="shared" si="35"/>
        <v>98378.560348600469</v>
      </c>
    </row>
    <row r="165" spans="1:26">
      <c r="A165" s="3">
        <f t="shared" si="24"/>
        <v>155</v>
      </c>
      <c r="B165" s="12">
        <f t="shared" si="25"/>
        <v>45876</v>
      </c>
      <c r="C165" s="95">
        <f t="shared" si="26"/>
        <v>131.66666666666669</v>
      </c>
      <c r="D165" s="95">
        <f t="shared" si="27"/>
        <v>131.66666666666669</v>
      </c>
      <c r="E165" s="95">
        <f t="shared" si="28"/>
        <v>0</v>
      </c>
      <c r="F165" s="95">
        <f>IF(A165&lt;&gt;"",SUM($E$10:E165),"")</f>
        <v>0</v>
      </c>
      <c r="G165" s="95">
        <f t="shared" si="29"/>
        <v>100000</v>
      </c>
      <c r="T165" s="3">
        <f t="shared" si="30"/>
        <v>155</v>
      </c>
      <c r="U165" s="12">
        <f t="shared" si="31"/>
        <v>45876</v>
      </c>
      <c r="V165" s="95">
        <f t="shared" si="32"/>
        <v>131.66666666666669</v>
      </c>
      <c r="W165" s="95">
        <f t="shared" si="33"/>
        <v>141.65390824651354</v>
      </c>
      <c r="X165" s="95">
        <f t="shared" si="34"/>
        <v>-9.9872415798468523</v>
      </c>
      <c r="Y165" s="95">
        <f>IF(T165&lt;&gt;"",SUM($X$10:X165),"")</f>
        <v>-1388.5475901803532</v>
      </c>
      <c r="Z165" s="95">
        <f t="shared" si="35"/>
        <v>98388.547590180315</v>
      </c>
    </row>
    <row r="166" spans="1:26">
      <c r="A166" s="3">
        <f t="shared" si="24"/>
        <v>156</v>
      </c>
      <c r="B166" s="12">
        <f t="shared" si="25"/>
        <v>45907</v>
      </c>
      <c r="C166" s="95">
        <f t="shared" si="26"/>
        <v>131.66666666666669</v>
      </c>
      <c r="D166" s="95">
        <f t="shared" si="27"/>
        <v>131.66666666666669</v>
      </c>
      <c r="E166" s="95">
        <f t="shared" si="28"/>
        <v>0</v>
      </c>
      <c r="F166" s="95">
        <f>IF(A166&lt;&gt;"",SUM($E$10:E166),"")</f>
        <v>0</v>
      </c>
      <c r="G166" s="95">
        <f t="shared" si="29"/>
        <v>100000</v>
      </c>
      <c r="T166" s="3">
        <f t="shared" si="30"/>
        <v>156</v>
      </c>
      <c r="U166" s="12">
        <f t="shared" si="31"/>
        <v>45907</v>
      </c>
      <c r="V166" s="95">
        <f t="shared" si="32"/>
        <v>131.66666666666669</v>
      </c>
      <c r="W166" s="95">
        <f t="shared" si="33"/>
        <v>141.66828873548769</v>
      </c>
      <c r="X166" s="95">
        <f t="shared" si="34"/>
        <v>-10.001622068821007</v>
      </c>
      <c r="Y166" s="95">
        <f>IF(T166&lt;&gt;"",SUM($X$10:X166),"")</f>
        <v>-1398.5492122491742</v>
      </c>
      <c r="Z166" s="95">
        <f t="shared" si="35"/>
        <v>98398.549212249141</v>
      </c>
    </row>
    <row r="167" spans="1:26">
      <c r="A167" s="3">
        <f t="shared" si="24"/>
        <v>157</v>
      </c>
      <c r="B167" s="12">
        <f t="shared" si="25"/>
        <v>45937</v>
      </c>
      <c r="C167" s="95">
        <f t="shared" si="26"/>
        <v>131.66666666666669</v>
      </c>
      <c r="D167" s="95">
        <f t="shared" si="27"/>
        <v>131.66666666666669</v>
      </c>
      <c r="E167" s="95">
        <f t="shared" si="28"/>
        <v>0</v>
      </c>
      <c r="F167" s="95">
        <f>IF(A167&lt;&gt;"",SUM($E$10:E167),"")</f>
        <v>0</v>
      </c>
      <c r="G167" s="95">
        <f t="shared" si="29"/>
        <v>100000</v>
      </c>
      <c r="T167" s="3">
        <f t="shared" si="30"/>
        <v>157</v>
      </c>
      <c r="U167" s="12">
        <f t="shared" si="31"/>
        <v>45937</v>
      </c>
      <c r="V167" s="95">
        <f t="shared" si="32"/>
        <v>131.66666666666669</v>
      </c>
      <c r="W167" s="95">
        <f t="shared" si="33"/>
        <v>141.6826899307261</v>
      </c>
      <c r="X167" s="95">
        <f t="shared" si="34"/>
        <v>-10.016023264059413</v>
      </c>
      <c r="Y167" s="95">
        <f>IF(T167&lt;&gt;"",SUM($X$10:X167),"")</f>
        <v>-1408.5652355132336</v>
      </c>
      <c r="Z167" s="95">
        <f t="shared" si="35"/>
        <v>98408.565235513204</v>
      </c>
    </row>
    <row r="168" spans="1:26">
      <c r="A168" s="3">
        <f t="shared" si="24"/>
        <v>158</v>
      </c>
      <c r="B168" s="12">
        <f t="shared" si="25"/>
        <v>45968</v>
      </c>
      <c r="C168" s="95">
        <f t="shared" si="26"/>
        <v>131.66666666666669</v>
      </c>
      <c r="D168" s="95">
        <f t="shared" si="27"/>
        <v>131.66666666666669</v>
      </c>
      <c r="E168" s="95">
        <f t="shared" si="28"/>
        <v>0</v>
      </c>
      <c r="F168" s="95">
        <f>IF(A168&lt;&gt;"",SUM($E$10:E168),"")</f>
        <v>0</v>
      </c>
      <c r="G168" s="95">
        <f t="shared" si="29"/>
        <v>100000</v>
      </c>
      <c r="T168" s="3">
        <f t="shared" si="30"/>
        <v>158</v>
      </c>
      <c r="U168" s="12">
        <f t="shared" si="31"/>
        <v>45968</v>
      </c>
      <c r="V168" s="95">
        <f t="shared" si="32"/>
        <v>131.66666666666669</v>
      </c>
      <c r="W168" s="95">
        <f t="shared" si="33"/>
        <v>141.69711186204339</v>
      </c>
      <c r="X168" s="95">
        <f t="shared" si="34"/>
        <v>-10.0304451953767</v>
      </c>
      <c r="Y168" s="95">
        <f>IF(T168&lt;&gt;"",SUM($X$10:X168),"")</f>
        <v>-1418.5956807086102</v>
      </c>
      <c r="Z168" s="95">
        <f t="shared" si="35"/>
        <v>98418.595680708575</v>
      </c>
    </row>
    <row r="169" spans="1:26">
      <c r="A169" s="3">
        <f t="shared" si="24"/>
        <v>159</v>
      </c>
      <c r="B169" s="12">
        <f t="shared" si="25"/>
        <v>45998</v>
      </c>
      <c r="C169" s="95">
        <f t="shared" si="26"/>
        <v>131.66666666666669</v>
      </c>
      <c r="D169" s="95">
        <f t="shared" si="27"/>
        <v>131.66666666666669</v>
      </c>
      <c r="E169" s="95">
        <f t="shared" si="28"/>
        <v>0</v>
      </c>
      <c r="F169" s="95">
        <f>IF(A169&lt;&gt;"",SUM($E$10:E169),"")</f>
        <v>0</v>
      </c>
      <c r="G169" s="95">
        <f t="shared" si="29"/>
        <v>100000</v>
      </c>
      <c r="T169" s="3">
        <f t="shared" si="30"/>
        <v>159</v>
      </c>
      <c r="U169" s="12">
        <f t="shared" si="31"/>
        <v>45998</v>
      </c>
      <c r="V169" s="95">
        <f t="shared" si="32"/>
        <v>131.66666666666669</v>
      </c>
      <c r="W169" s="95">
        <f t="shared" si="33"/>
        <v>141.71155455929718</v>
      </c>
      <c r="X169" s="95">
        <f t="shared" si="34"/>
        <v>-10.044887892630499</v>
      </c>
      <c r="Y169" s="95">
        <f>IF(T169&lt;&gt;"",SUM($X$10:X169),"")</f>
        <v>-1428.6405686012406</v>
      </c>
      <c r="Z169" s="95">
        <f t="shared" si="35"/>
        <v>98428.6405686012</v>
      </c>
    </row>
    <row r="170" spans="1:26">
      <c r="A170" s="3">
        <f t="shared" si="24"/>
        <v>160</v>
      </c>
      <c r="B170" s="12">
        <f t="shared" si="25"/>
        <v>46029</v>
      </c>
      <c r="C170" s="95">
        <f t="shared" si="26"/>
        <v>131.66666666666669</v>
      </c>
      <c r="D170" s="95">
        <f t="shared" si="27"/>
        <v>131.66666666666669</v>
      </c>
      <c r="E170" s="95">
        <f t="shared" si="28"/>
        <v>0</v>
      </c>
      <c r="F170" s="95">
        <f>IF(A170&lt;&gt;"",SUM($E$10:E170),"")</f>
        <v>0</v>
      </c>
      <c r="G170" s="95">
        <f t="shared" si="29"/>
        <v>100000</v>
      </c>
      <c r="T170" s="3">
        <f t="shared" si="30"/>
        <v>160</v>
      </c>
      <c r="U170" s="12">
        <f t="shared" si="31"/>
        <v>46029</v>
      </c>
      <c r="V170" s="95">
        <f t="shared" si="32"/>
        <v>131.66666666666669</v>
      </c>
      <c r="W170" s="95">
        <f t="shared" si="33"/>
        <v>141.72601805238801</v>
      </c>
      <c r="X170" s="95">
        <f t="shared" si="34"/>
        <v>-10.059351385721328</v>
      </c>
      <c r="Y170" s="95">
        <f>IF(T170&lt;&gt;"",SUM($X$10:X170),"")</f>
        <v>-1438.699919986962</v>
      </c>
      <c r="Z170" s="95">
        <f t="shared" si="35"/>
        <v>98438.699919986917</v>
      </c>
    </row>
    <row r="171" spans="1:26">
      <c r="A171" s="3">
        <f t="shared" si="24"/>
        <v>161</v>
      </c>
      <c r="B171" s="12">
        <f t="shared" si="25"/>
        <v>46060</v>
      </c>
      <c r="C171" s="95">
        <f t="shared" si="26"/>
        <v>131.66666666666669</v>
      </c>
      <c r="D171" s="95">
        <f t="shared" si="27"/>
        <v>131.66666666666669</v>
      </c>
      <c r="E171" s="95">
        <f t="shared" si="28"/>
        <v>0</v>
      </c>
      <c r="F171" s="95">
        <f>IF(A171&lt;&gt;"",SUM($E$10:E171),"")</f>
        <v>0</v>
      </c>
      <c r="G171" s="95">
        <f t="shared" si="29"/>
        <v>100000</v>
      </c>
      <c r="T171" s="3">
        <f t="shared" si="30"/>
        <v>161</v>
      </c>
      <c r="U171" s="12">
        <f t="shared" si="31"/>
        <v>46060</v>
      </c>
      <c r="V171" s="95">
        <f t="shared" si="32"/>
        <v>131.66666666666669</v>
      </c>
      <c r="W171" s="95">
        <f t="shared" si="33"/>
        <v>141.74050237125954</v>
      </c>
      <c r="X171" s="95">
        <f t="shared" si="34"/>
        <v>-10.073835704592852</v>
      </c>
      <c r="Y171" s="95">
        <f>IF(T171&lt;&gt;"",SUM($X$10:X171),"")</f>
        <v>-1448.7737556915549</v>
      </c>
      <c r="Z171" s="95">
        <f t="shared" si="35"/>
        <v>98448.773755691509</v>
      </c>
    </row>
    <row r="172" spans="1:26">
      <c r="A172" s="3">
        <f t="shared" si="24"/>
        <v>162</v>
      </c>
      <c r="B172" s="12">
        <f t="shared" si="25"/>
        <v>46088</v>
      </c>
      <c r="C172" s="95">
        <f t="shared" si="26"/>
        <v>131.66666666666669</v>
      </c>
      <c r="D172" s="95">
        <f t="shared" si="27"/>
        <v>131.66666666666669</v>
      </c>
      <c r="E172" s="95">
        <f t="shared" si="28"/>
        <v>0</v>
      </c>
      <c r="F172" s="95">
        <f>IF(A172&lt;&gt;"",SUM($E$10:E172),"")</f>
        <v>0</v>
      </c>
      <c r="G172" s="95">
        <f t="shared" si="29"/>
        <v>100000</v>
      </c>
      <c r="T172" s="3">
        <f t="shared" si="30"/>
        <v>162</v>
      </c>
      <c r="U172" s="12">
        <f t="shared" si="31"/>
        <v>46088</v>
      </c>
      <c r="V172" s="95">
        <f t="shared" si="32"/>
        <v>131.66666666666669</v>
      </c>
      <c r="W172" s="95">
        <f t="shared" si="33"/>
        <v>141.75500754589854</v>
      </c>
      <c r="X172" s="95">
        <f t="shared" si="34"/>
        <v>-10.088340879231851</v>
      </c>
      <c r="Y172" s="95">
        <f>IF(T172&lt;&gt;"",SUM($X$10:X172),"")</f>
        <v>-1458.8620965707869</v>
      </c>
      <c r="Z172" s="95">
        <f t="shared" si="35"/>
        <v>98458.862096570738</v>
      </c>
    </row>
    <row r="173" spans="1:26">
      <c r="A173" s="3">
        <f t="shared" si="24"/>
        <v>163</v>
      </c>
      <c r="B173" s="12">
        <f t="shared" si="25"/>
        <v>46119</v>
      </c>
      <c r="C173" s="95">
        <f t="shared" si="26"/>
        <v>131.66666666666669</v>
      </c>
      <c r="D173" s="95">
        <f t="shared" si="27"/>
        <v>131.66666666666669</v>
      </c>
      <c r="E173" s="95">
        <f t="shared" si="28"/>
        <v>0</v>
      </c>
      <c r="F173" s="95">
        <f>IF(A173&lt;&gt;"",SUM($E$10:E173),"")</f>
        <v>0</v>
      </c>
      <c r="G173" s="95">
        <f t="shared" si="29"/>
        <v>100000</v>
      </c>
      <c r="T173" s="3">
        <f t="shared" si="30"/>
        <v>163</v>
      </c>
      <c r="U173" s="12">
        <f t="shared" si="31"/>
        <v>46119</v>
      </c>
      <c r="V173" s="95">
        <f t="shared" si="32"/>
        <v>131.66666666666669</v>
      </c>
      <c r="W173" s="95">
        <f t="shared" si="33"/>
        <v>141.7695336063349</v>
      </c>
      <c r="X173" s="95">
        <f t="shared" si="34"/>
        <v>-10.102866939668218</v>
      </c>
      <c r="Y173" s="95">
        <f>IF(T173&lt;&gt;"",SUM($X$10:X173),"")</f>
        <v>-1468.9649635104552</v>
      </c>
      <c r="Z173" s="95">
        <f t="shared" si="35"/>
        <v>98468.9649635104</v>
      </c>
    </row>
    <row r="174" spans="1:26">
      <c r="A174" s="3">
        <f t="shared" si="24"/>
        <v>164</v>
      </c>
      <c r="B174" s="12">
        <f t="shared" si="25"/>
        <v>46149</v>
      </c>
      <c r="C174" s="95">
        <f t="shared" si="26"/>
        <v>131.66666666666669</v>
      </c>
      <c r="D174" s="95">
        <f t="shared" si="27"/>
        <v>131.66666666666669</v>
      </c>
      <c r="E174" s="95">
        <f t="shared" si="28"/>
        <v>0</v>
      </c>
      <c r="F174" s="95">
        <f>IF(A174&lt;&gt;"",SUM($E$10:E174),"")</f>
        <v>0</v>
      </c>
      <c r="G174" s="95">
        <f t="shared" si="29"/>
        <v>100000</v>
      </c>
      <c r="T174" s="3">
        <f t="shared" si="30"/>
        <v>164</v>
      </c>
      <c r="U174" s="12">
        <f t="shared" si="31"/>
        <v>46149</v>
      </c>
      <c r="V174" s="95">
        <f t="shared" si="32"/>
        <v>131.66666666666669</v>
      </c>
      <c r="W174" s="95">
        <f t="shared" si="33"/>
        <v>141.78408058264179</v>
      </c>
      <c r="X174" s="95">
        <f t="shared" si="34"/>
        <v>-10.117413915975106</v>
      </c>
      <c r="Y174" s="95">
        <f>IF(T174&lt;&gt;"",SUM($X$10:X174),"")</f>
        <v>-1479.0823774264302</v>
      </c>
      <c r="Z174" s="95">
        <f t="shared" si="35"/>
        <v>98479.08237742637</v>
      </c>
    </row>
    <row r="175" spans="1:26">
      <c r="A175" s="3">
        <f t="shared" si="24"/>
        <v>165</v>
      </c>
      <c r="B175" s="12">
        <f t="shared" si="25"/>
        <v>46180</v>
      </c>
      <c r="C175" s="95">
        <f t="shared" si="26"/>
        <v>131.66666666666669</v>
      </c>
      <c r="D175" s="95">
        <f t="shared" si="27"/>
        <v>131.66666666666669</v>
      </c>
      <c r="E175" s="95">
        <f t="shared" si="28"/>
        <v>0</v>
      </c>
      <c r="F175" s="95">
        <f>IF(A175&lt;&gt;"",SUM($E$10:E175),"")</f>
        <v>0</v>
      </c>
      <c r="G175" s="95">
        <f t="shared" si="29"/>
        <v>100000</v>
      </c>
      <c r="T175" s="3">
        <f t="shared" si="30"/>
        <v>165</v>
      </c>
      <c r="U175" s="12">
        <f t="shared" si="31"/>
        <v>46180</v>
      </c>
      <c r="V175" s="95">
        <f t="shared" si="32"/>
        <v>131.66666666666669</v>
      </c>
      <c r="W175" s="95">
        <f t="shared" si="33"/>
        <v>141.7986485049357</v>
      </c>
      <c r="X175" s="95">
        <f t="shared" si="34"/>
        <v>-10.131981838269013</v>
      </c>
      <c r="Y175" s="95">
        <f>IF(T175&lt;&gt;"",SUM($X$10:X175),"")</f>
        <v>-1489.2143592646992</v>
      </c>
      <c r="Z175" s="95">
        <f t="shared" si="35"/>
        <v>98489.214359264646</v>
      </c>
    </row>
    <row r="176" spans="1:26">
      <c r="A176" s="3">
        <f t="shared" si="24"/>
        <v>166</v>
      </c>
      <c r="B176" s="12">
        <f t="shared" si="25"/>
        <v>46210</v>
      </c>
      <c r="C176" s="95">
        <f t="shared" si="26"/>
        <v>131.66666666666669</v>
      </c>
      <c r="D176" s="95">
        <f t="shared" si="27"/>
        <v>131.66666666666669</v>
      </c>
      <c r="E176" s="95">
        <f t="shared" si="28"/>
        <v>0</v>
      </c>
      <c r="F176" s="95">
        <f>IF(A176&lt;&gt;"",SUM($E$10:E176),"")</f>
        <v>0</v>
      </c>
      <c r="G176" s="95">
        <f t="shared" si="29"/>
        <v>100000</v>
      </c>
      <c r="T176" s="3">
        <f t="shared" si="30"/>
        <v>166</v>
      </c>
      <c r="U176" s="12">
        <f t="shared" si="31"/>
        <v>46210</v>
      </c>
      <c r="V176" s="95">
        <f t="shared" si="32"/>
        <v>131.66666666666669</v>
      </c>
      <c r="W176" s="95">
        <f t="shared" si="33"/>
        <v>141.81323740337646</v>
      </c>
      <c r="X176" s="95">
        <f t="shared" si="34"/>
        <v>-10.146570736709776</v>
      </c>
      <c r="Y176" s="95">
        <f>IF(T176&lt;&gt;"",SUM($X$10:X176),"")</f>
        <v>-1499.3609300014089</v>
      </c>
      <c r="Z176" s="95">
        <f t="shared" si="35"/>
        <v>98499.360930001363</v>
      </c>
    </row>
    <row r="177" spans="1:26">
      <c r="A177" s="3">
        <f t="shared" si="24"/>
        <v>167</v>
      </c>
      <c r="B177" s="12">
        <f t="shared" si="25"/>
        <v>46241</v>
      </c>
      <c r="C177" s="95">
        <f t="shared" si="26"/>
        <v>131.66666666666669</v>
      </c>
      <c r="D177" s="95">
        <f t="shared" si="27"/>
        <v>131.66666666666669</v>
      </c>
      <c r="E177" s="95">
        <f t="shared" si="28"/>
        <v>0</v>
      </c>
      <c r="F177" s="95">
        <f>IF(A177&lt;&gt;"",SUM($E$10:E177),"")</f>
        <v>0</v>
      </c>
      <c r="G177" s="95">
        <f t="shared" si="29"/>
        <v>100000</v>
      </c>
      <c r="T177" s="3">
        <f t="shared" si="30"/>
        <v>167</v>
      </c>
      <c r="U177" s="12">
        <f t="shared" si="31"/>
        <v>46241</v>
      </c>
      <c r="V177" s="95">
        <f t="shared" si="32"/>
        <v>131.66666666666669</v>
      </c>
      <c r="W177" s="95">
        <f t="shared" si="33"/>
        <v>141.82784730816732</v>
      </c>
      <c r="X177" s="95">
        <f t="shared" si="34"/>
        <v>-10.161180641500636</v>
      </c>
      <c r="Y177" s="95">
        <f>IF(T177&lt;&gt;"",SUM($X$10:X177),"")</f>
        <v>-1509.5221106429094</v>
      </c>
      <c r="Z177" s="95">
        <f t="shared" si="35"/>
        <v>98509.522110642865</v>
      </c>
    </row>
    <row r="178" spans="1:26">
      <c r="A178" s="3">
        <f t="shared" si="24"/>
        <v>168</v>
      </c>
      <c r="B178" s="12">
        <f t="shared" si="25"/>
        <v>46272</v>
      </c>
      <c r="C178" s="95">
        <f t="shared" si="26"/>
        <v>131.66666666666669</v>
      </c>
      <c r="D178" s="95">
        <f t="shared" si="27"/>
        <v>131.66666666666669</v>
      </c>
      <c r="E178" s="95">
        <f t="shared" si="28"/>
        <v>0</v>
      </c>
      <c r="F178" s="95">
        <f>IF(A178&lt;&gt;"",SUM($E$10:E178),"")</f>
        <v>0</v>
      </c>
      <c r="G178" s="95">
        <f t="shared" si="29"/>
        <v>100000</v>
      </c>
      <c r="T178" s="3">
        <f t="shared" si="30"/>
        <v>168</v>
      </c>
      <c r="U178" s="12">
        <f t="shared" si="31"/>
        <v>46272</v>
      </c>
      <c r="V178" s="95">
        <f t="shared" si="32"/>
        <v>131.66666666666669</v>
      </c>
      <c r="W178" s="95">
        <f t="shared" si="33"/>
        <v>141.84247824955503</v>
      </c>
      <c r="X178" s="95">
        <f t="shared" si="34"/>
        <v>-10.175811582888343</v>
      </c>
      <c r="Y178" s="95">
        <f>IF(T178&lt;&gt;"",SUM($X$10:X178),"")</f>
        <v>-1519.6979222257978</v>
      </c>
      <c r="Z178" s="95">
        <f t="shared" si="35"/>
        <v>98519.697922225751</v>
      </c>
    </row>
    <row r="179" spans="1:26">
      <c r="A179" s="3">
        <f t="shared" si="24"/>
        <v>169</v>
      </c>
      <c r="B179" s="12">
        <f t="shared" si="25"/>
        <v>46302</v>
      </c>
      <c r="C179" s="95">
        <f t="shared" si="26"/>
        <v>131.66666666666669</v>
      </c>
      <c r="D179" s="95">
        <f t="shared" si="27"/>
        <v>131.66666666666669</v>
      </c>
      <c r="E179" s="95">
        <f t="shared" si="28"/>
        <v>0</v>
      </c>
      <c r="F179" s="95">
        <f>IF(A179&lt;&gt;"",SUM($E$10:E179),"")</f>
        <v>0</v>
      </c>
      <c r="G179" s="95">
        <f t="shared" si="29"/>
        <v>100000</v>
      </c>
      <c r="T179" s="3">
        <f t="shared" si="30"/>
        <v>169</v>
      </c>
      <c r="U179" s="12">
        <f t="shared" si="31"/>
        <v>46302</v>
      </c>
      <c r="V179" s="95">
        <f t="shared" si="32"/>
        <v>131.66666666666669</v>
      </c>
      <c r="W179" s="95">
        <f t="shared" si="33"/>
        <v>141.85713025782988</v>
      </c>
      <c r="X179" s="95">
        <f t="shared" si="34"/>
        <v>-10.190463591163194</v>
      </c>
      <c r="Y179" s="95">
        <f>IF(T179&lt;&gt;"",SUM($X$10:X179),"")</f>
        <v>-1529.8883858169611</v>
      </c>
      <c r="Z179" s="95">
        <f t="shared" si="35"/>
        <v>98529.888385816914</v>
      </c>
    </row>
    <row r="180" spans="1:26">
      <c r="A180" s="3">
        <f t="shared" si="24"/>
        <v>170</v>
      </c>
      <c r="B180" s="12">
        <f t="shared" si="25"/>
        <v>46333</v>
      </c>
      <c r="C180" s="95">
        <f t="shared" si="26"/>
        <v>131.66666666666669</v>
      </c>
      <c r="D180" s="95">
        <f t="shared" si="27"/>
        <v>131.66666666666669</v>
      </c>
      <c r="E180" s="95">
        <f t="shared" si="28"/>
        <v>0</v>
      </c>
      <c r="F180" s="95">
        <f>IF(A180&lt;&gt;"",SUM($E$10:E180),"")</f>
        <v>0</v>
      </c>
      <c r="G180" s="95">
        <f t="shared" si="29"/>
        <v>100000</v>
      </c>
      <c r="T180" s="3">
        <f t="shared" si="30"/>
        <v>170</v>
      </c>
      <c r="U180" s="12">
        <f t="shared" si="31"/>
        <v>46333</v>
      </c>
      <c r="V180" s="95">
        <f t="shared" si="32"/>
        <v>131.66666666666669</v>
      </c>
      <c r="W180" s="95">
        <f t="shared" si="33"/>
        <v>141.87180336332582</v>
      </c>
      <c r="X180" s="95">
        <f t="shared" si="34"/>
        <v>-10.205136696659139</v>
      </c>
      <c r="Y180" s="95">
        <f>IF(T180&lt;&gt;"",SUM($X$10:X180),"")</f>
        <v>-1540.0935225136202</v>
      </c>
      <c r="Z180" s="95">
        <f t="shared" si="35"/>
        <v>98540.093522513576</v>
      </c>
    </row>
    <row r="181" spans="1:26">
      <c r="A181" s="3">
        <f t="shared" si="24"/>
        <v>171</v>
      </c>
      <c r="B181" s="12">
        <f t="shared" si="25"/>
        <v>46363</v>
      </c>
      <c r="C181" s="95">
        <f t="shared" si="26"/>
        <v>131.66666666666669</v>
      </c>
      <c r="D181" s="95">
        <f t="shared" si="27"/>
        <v>131.66666666666669</v>
      </c>
      <c r="E181" s="95">
        <f t="shared" si="28"/>
        <v>0</v>
      </c>
      <c r="F181" s="95">
        <f>IF(A181&lt;&gt;"",SUM($E$10:E181),"")</f>
        <v>0</v>
      </c>
      <c r="G181" s="95">
        <f t="shared" si="29"/>
        <v>100000</v>
      </c>
      <c r="T181" s="3">
        <f t="shared" si="30"/>
        <v>171</v>
      </c>
      <c r="U181" s="12">
        <f t="shared" si="31"/>
        <v>46363</v>
      </c>
      <c r="V181" s="95">
        <f t="shared" si="32"/>
        <v>131.66666666666669</v>
      </c>
      <c r="W181" s="95">
        <f t="shared" si="33"/>
        <v>141.88649759642041</v>
      </c>
      <c r="X181" s="95">
        <f t="shared" si="34"/>
        <v>-10.219830929753726</v>
      </c>
      <c r="Y181" s="95">
        <f>IF(T181&lt;&gt;"",SUM($X$10:X181),"")</f>
        <v>-1550.3133534433739</v>
      </c>
      <c r="Z181" s="95">
        <f t="shared" si="35"/>
        <v>98550.313353443329</v>
      </c>
    </row>
    <row r="182" spans="1:26">
      <c r="A182" s="3">
        <f t="shared" si="24"/>
        <v>172</v>
      </c>
      <c r="B182" s="12">
        <f t="shared" si="25"/>
        <v>46394</v>
      </c>
      <c r="C182" s="95">
        <f t="shared" si="26"/>
        <v>131.66666666666669</v>
      </c>
      <c r="D182" s="95">
        <f t="shared" si="27"/>
        <v>131.66666666666669</v>
      </c>
      <c r="E182" s="95">
        <f t="shared" si="28"/>
        <v>0</v>
      </c>
      <c r="F182" s="95">
        <f>IF(A182&lt;&gt;"",SUM($E$10:E182),"")</f>
        <v>0</v>
      </c>
      <c r="G182" s="95">
        <f t="shared" si="29"/>
        <v>100000</v>
      </c>
      <c r="T182" s="3">
        <f t="shared" si="30"/>
        <v>172</v>
      </c>
      <c r="U182" s="12">
        <f t="shared" si="31"/>
        <v>46394</v>
      </c>
      <c r="V182" s="95">
        <f t="shared" si="32"/>
        <v>131.66666666666669</v>
      </c>
      <c r="W182" s="95">
        <f t="shared" si="33"/>
        <v>141.90121298753496</v>
      </c>
      <c r="X182" s="95">
        <f t="shared" si="34"/>
        <v>-10.234546320868276</v>
      </c>
      <c r="Y182" s="95">
        <f>IF(T182&lt;&gt;"",SUM($X$10:X182),"")</f>
        <v>-1560.5478997642422</v>
      </c>
      <c r="Z182" s="95">
        <f t="shared" si="35"/>
        <v>98560.547899764191</v>
      </c>
    </row>
    <row r="183" spans="1:26">
      <c r="A183" s="3">
        <f t="shared" si="24"/>
        <v>173</v>
      </c>
      <c r="B183" s="12">
        <f t="shared" si="25"/>
        <v>46425</v>
      </c>
      <c r="C183" s="95">
        <f t="shared" si="26"/>
        <v>131.66666666666669</v>
      </c>
      <c r="D183" s="95">
        <f t="shared" si="27"/>
        <v>131.66666666666669</v>
      </c>
      <c r="E183" s="95">
        <f t="shared" si="28"/>
        <v>0</v>
      </c>
      <c r="F183" s="95">
        <f>IF(A183&lt;&gt;"",SUM($E$10:E183),"")</f>
        <v>0</v>
      </c>
      <c r="G183" s="95">
        <f t="shared" si="29"/>
        <v>100000</v>
      </c>
      <c r="T183" s="3">
        <f t="shared" si="30"/>
        <v>173</v>
      </c>
      <c r="U183" s="12">
        <f t="shared" si="31"/>
        <v>46425</v>
      </c>
      <c r="V183" s="95">
        <f t="shared" si="32"/>
        <v>131.66666666666669</v>
      </c>
      <c r="W183" s="95">
        <f t="shared" si="33"/>
        <v>141.91594956713467</v>
      </c>
      <c r="X183" s="95">
        <f t="shared" si="34"/>
        <v>-10.249282900467989</v>
      </c>
      <c r="Y183" s="95">
        <f>IF(T183&lt;&gt;"",SUM($X$10:X183),"")</f>
        <v>-1570.7971826647101</v>
      </c>
      <c r="Z183" s="95">
        <f t="shared" si="35"/>
        <v>98570.797182664654</v>
      </c>
    </row>
    <row r="184" spans="1:26">
      <c r="A184" s="3">
        <f t="shared" si="24"/>
        <v>174</v>
      </c>
      <c r="B184" s="12">
        <f t="shared" si="25"/>
        <v>46453</v>
      </c>
      <c r="C184" s="95">
        <f t="shared" si="26"/>
        <v>131.66666666666669</v>
      </c>
      <c r="D184" s="95">
        <f t="shared" si="27"/>
        <v>131.66666666666669</v>
      </c>
      <c r="E184" s="95">
        <f t="shared" si="28"/>
        <v>0</v>
      </c>
      <c r="F184" s="95">
        <f>IF(A184&lt;&gt;"",SUM($E$10:E184),"")</f>
        <v>0</v>
      </c>
      <c r="G184" s="95">
        <f t="shared" si="29"/>
        <v>100000</v>
      </c>
      <c r="T184" s="3">
        <f t="shared" si="30"/>
        <v>174</v>
      </c>
      <c r="U184" s="12">
        <f t="shared" si="31"/>
        <v>46453</v>
      </c>
      <c r="V184" s="95">
        <f t="shared" si="32"/>
        <v>131.66666666666669</v>
      </c>
      <c r="W184" s="95">
        <f t="shared" si="33"/>
        <v>141.93070736572849</v>
      </c>
      <c r="X184" s="95">
        <f t="shared" si="34"/>
        <v>-10.264040699061809</v>
      </c>
      <c r="Y184" s="95">
        <f>IF(T184&lt;&gt;"",SUM($X$10:X184),"")</f>
        <v>-1581.0612233637719</v>
      </c>
      <c r="Z184" s="95">
        <f t="shared" si="35"/>
        <v>98581.061223363722</v>
      </c>
    </row>
    <row r="185" spans="1:26">
      <c r="A185" s="3">
        <f t="shared" si="24"/>
        <v>175</v>
      </c>
      <c r="B185" s="12">
        <f t="shared" si="25"/>
        <v>46484</v>
      </c>
      <c r="C185" s="95">
        <f t="shared" si="26"/>
        <v>131.66666666666669</v>
      </c>
      <c r="D185" s="95">
        <f t="shared" si="27"/>
        <v>131.66666666666669</v>
      </c>
      <c r="E185" s="95">
        <f t="shared" si="28"/>
        <v>0</v>
      </c>
      <c r="F185" s="95">
        <f>IF(A185&lt;&gt;"",SUM($E$10:E185),"")</f>
        <v>0</v>
      </c>
      <c r="G185" s="95">
        <f t="shared" si="29"/>
        <v>100000</v>
      </c>
      <c r="T185" s="3">
        <f t="shared" si="30"/>
        <v>175</v>
      </c>
      <c r="U185" s="12">
        <f t="shared" si="31"/>
        <v>46484</v>
      </c>
      <c r="V185" s="95">
        <f t="shared" si="32"/>
        <v>131.66666666666669</v>
      </c>
      <c r="W185" s="95">
        <f t="shared" si="33"/>
        <v>141.94548641386939</v>
      </c>
      <c r="X185" s="95">
        <f t="shared" si="34"/>
        <v>-10.278819747202704</v>
      </c>
      <c r="Y185" s="95">
        <f>IF(T185&lt;&gt;"",SUM($X$10:X185),"")</f>
        <v>-1591.3400431109746</v>
      </c>
      <c r="Z185" s="95">
        <f t="shared" si="35"/>
        <v>98591.340043110918</v>
      </c>
    </row>
    <row r="186" spans="1:26">
      <c r="A186" s="3">
        <f t="shared" si="24"/>
        <v>176</v>
      </c>
      <c r="B186" s="12">
        <f t="shared" si="25"/>
        <v>46514</v>
      </c>
      <c r="C186" s="95">
        <f t="shared" si="26"/>
        <v>131.66666666666669</v>
      </c>
      <c r="D186" s="95">
        <f t="shared" si="27"/>
        <v>131.66666666666669</v>
      </c>
      <c r="E186" s="95">
        <f t="shared" si="28"/>
        <v>0</v>
      </c>
      <c r="F186" s="95">
        <f>IF(A186&lt;&gt;"",SUM($E$10:E186),"")</f>
        <v>0</v>
      </c>
      <c r="G186" s="95">
        <f t="shared" si="29"/>
        <v>100000</v>
      </c>
      <c r="T186" s="3">
        <f t="shared" si="30"/>
        <v>176</v>
      </c>
      <c r="U186" s="12">
        <f t="shared" si="31"/>
        <v>46514</v>
      </c>
      <c r="V186" s="95">
        <f t="shared" si="32"/>
        <v>131.66666666666669</v>
      </c>
      <c r="W186" s="95">
        <f t="shared" si="33"/>
        <v>141.96028674215424</v>
      </c>
      <c r="X186" s="95">
        <f t="shared" si="34"/>
        <v>-10.293620075487553</v>
      </c>
      <c r="Y186" s="95">
        <f>IF(T186&lt;&gt;"",SUM($X$10:X186),"")</f>
        <v>-1601.6336631864622</v>
      </c>
      <c r="Z186" s="95">
        <f t="shared" si="35"/>
        <v>98601.633663186411</v>
      </c>
    </row>
    <row r="187" spans="1:26">
      <c r="A187" s="3">
        <f t="shared" si="24"/>
        <v>177</v>
      </c>
      <c r="B187" s="12">
        <f t="shared" si="25"/>
        <v>46545</v>
      </c>
      <c r="C187" s="95">
        <f t="shared" si="26"/>
        <v>131.66666666666669</v>
      </c>
      <c r="D187" s="95">
        <f t="shared" si="27"/>
        <v>131.66666666666669</v>
      </c>
      <c r="E187" s="95">
        <f t="shared" si="28"/>
        <v>0</v>
      </c>
      <c r="F187" s="95">
        <f>IF(A187&lt;&gt;"",SUM($E$10:E187),"")</f>
        <v>0</v>
      </c>
      <c r="G187" s="95">
        <f t="shared" si="29"/>
        <v>100000</v>
      </c>
      <c r="T187" s="3">
        <f t="shared" si="30"/>
        <v>177</v>
      </c>
      <c r="U187" s="12">
        <f t="shared" si="31"/>
        <v>46545</v>
      </c>
      <c r="V187" s="95">
        <f t="shared" si="32"/>
        <v>131.66666666666669</v>
      </c>
      <c r="W187" s="95">
        <f t="shared" si="33"/>
        <v>141.97510838122409</v>
      </c>
      <c r="X187" s="95">
        <f t="shared" si="34"/>
        <v>-10.308441714557404</v>
      </c>
      <c r="Y187" s="95">
        <f>IF(T187&lt;&gt;"",SUM($X$10:X187),"")</f>
        <v>-1611.9421049010195</v>
      </c>
      <c r="Z187" s="95">
        <f t="shared" si="35"/>
        <v>98611.942104900969</v>
      </c>
    </row>
    <row r="188" spans="1:26">
      <c r="A188" s="3">
        <f t="shared" si="24"/>
        <v>178</v>
      </c>
      <c r="B188" s="12">
        <f t="shared" si="25"/>
        <v>46575</v>
      </c>
      <c r="C188" s="95">
        <f t="shared" si="26"/>
        <v>131.66666666666669</v>
      </c>
      <c r="D188" s="95">
        <f t="shared" si="27"/>
        <v>131.66666666666669</v>
      </c>
      <c r="E188" s="95">
        <f t="shared" si="28"/>
        <v>0</v>
      </c>
      <c r="F188" s="95">
        <f>IF(A188&lt;&gt;"",SUM($E$10:E188),"")</f>
        <v>0</v>
      </c>
      <c r="G188" s="95">
        <f t="shared" si="29"/>
        <v>100000</v>
      </c>
      <c r="T188" s="3">
        <f t="shared" si="30"/>
        <v>178</v>
      </c>
      <c r="U188" s="12">
        <f t="shared" si="31"/>
        <v>46575</v>
      </c>
      <c r="V188" s="95">
        <f t="shared" si="32"/>
        <v>131.66666666666669</v>
      </c>
      <c r="W188" s="95">
        <f t="shared" si="33"/>
        <v>141.98995136176401</v>
      </c>
      <c r="X188" s="95">
        <f t="shared" si="34"/>
        <v>-10.323284695097328</v>
      </c>
      <c r="Y188" s="95">
        <f>IF(T188&lt;&gt;"",SUM($X$10:X188),"")</f>
        <v>-1622.2653895961168</v>
      </c>
      <c r="Z188" s="95">
        <f t="shared" si="35"/>
        <v>98622.265389596068</v>
      </c>
    </row>
    <row r="189" spans="1:26">
      <c r="A189" s="3">
        <f t="shared" si="24"/>
        <v>179</v>
      </c>
      <c r="B189" s="12">
        <f t="shared" si="25"/>
        <v>46606</v>
      </c>
      <c r="C189" s="95">
        <f t="shared" si="26"/>
        <v>131.66666666666669</v>
      </c>
      <c r="D189" s="95">
        <f t="shared" si="27"/>
        <v>131.66666666666669</v>
      </c>
      <c r="E189" s="95">
        <f t="shared" si="28"/>
        <v>0</v>
      </c>
      <c r="F189" s="95">
        <f>IF(A189&lt;&gt;"",SUM($E$10:E189),"")</f>
        <v>0</v>
      </c>
      <c r="G189" s="95">
        <f t="shared" si="29"/>
        <v>100000</v>
      </c>
      <c r="T189" s="3">
        <f t="shared" si="30"/>
        <v>179</v>
      </c>
      <c r="U189" s="12">
        <f t="shared" si="31"/>
        <v>46606</v>
      </c>
      <c r="V189" s="95">
        <f t="shared" si="32"/>
        <v>131.66666666666669</v>
      </c>
      <c r="W189" s="95">
        <f t="shared" si="33"/>
        <v>142.00481571450325</v>
      </c>
      <c r="X189" s="95">
        <f t="shared" si="34"/>
        <v>-10.338149047836566</v>
      </c>
      <c r="Y189" s="95">
        <f>IF(T189&lt;&gt;"",SUM($X$10:X189),"")</f>
        <v>-1632.6035386439535</v>
      </c>
      <c r="Z189" s="95">
        <f t="shared" si="35"/>
        <v>98632.603538643903</v>
      </c>
    </row>
    <row r="190" spans="1:26">
      <c r="A190" s="3">
        <f t="shared" si="24"/>
        <v>180</v>
      </c>
      <c r="B190" s="12">
        <f t="shared" si="25"/>
        <v>46637</v>
      </c>
      <c r="C190" s="95">
        <f t="shared" si="26"/>
        <v>131.66666666666669</v>
      </c>
      <c r="D190" s="95">
        <f t="shared" si="27"/>
        <v>131.66666666666669</v>
      </c>
      <c r="E190" s="95">
        <f t="shared" si="28"/>
        <v>0</v>
      </c>
      <c r="F190" s="95">
        <f>IF(A190&lt;&gt;"",SUM($E$10:E190),"")</f>
        <v>0</v>
      </c>
      <c r="G190" s="95">
        <f t="shared" si="29"/>
        <v>100000</v>
      </c>
      <c r="T190" s="3">
        <f t="shared" si="30"/>
        <v>180</v>
      </c>
      <c r="U190" s="12">
        <f t="shared" si="31"/>
        <v>46637</v>
      </c>
      <c r="V190" s="95">
        <f t="shared" si="32"/>
        <v>131.66666666666669</v>
      </c>
      <c r="W190" s="95">
        <f t="shared" si="33"/>
        <v>142.01970147021541</v>
      </c>
      <c r="X190" s="95">
        <f t="shared" si="34"/>
        <v>-10.353034803548724</v>
      </c>
      <c r="Y190" s="95">
        <f>IF(T190&lt;&gt;"",SUM($X$10:X190),"")</f>
        <v>-1642.9565734475023</v>
      </c>
      <c r="Z190" s="95">
        <f t="shared" si="35"/>
        <v>98642.956573447445</v>
      </c>
    </row>
    <row r="191" spans="1:26">
      <c r="A191" s="3">
        <f t="shared" si="24"/>
        <v>181</v>
      </c>
      <c r="B191" s="12">
        <f t="shared" si="25"/>
        <v>46667</v>
      </c>
      <c r="C191" s="95">
        <f t="shared" si="26"/>
        <v>131.66666666666669</v>
      </c>
      <c r="D191" s="95">
        <f t="shared" si="27"/>
        <v>131.66666666666669</v>
      </c>
      <c r="E191" s="95">
        <f t="shared" si="28"/>
        <v>0</v>
      </c>
      <c r="F191" s="95">
        <f>IF(A191&lt;&gt;"",SUM($E$10:E191),"")</f>
        <v>0</v>
      </c>
      <c r="G191" s="95">
        <f t="shared" si="29"/>
        <v>100000</v>
      </c>
      <c r="T191" s="3">
        <f t="shared" si="30"/>
        <v>181</v>
      </c>
      <c r="U191" s="12">
        <f t="shared" si="31"/>
        <v>46667</v>
      </c>
      <c r="V191" s="95">
        <f t="shared" si="32"/>
        <v>131.66666666666669</v>
      </c>
      <c r="W191" s="95">
        <f t="shared" si="33"/>
        <v>142.03460865971826</v>
      </c>
      <c r="X191" s="95">
        <f t="shared" si="34"/>
        <v>-10.367941993051573</v>
      </c>
      <c r="Y191" s="95">
        <f>IF(T191&lt;&gt;"",SUM($X$10:X191),"")</f>
        <v>-1653.3245154405538</v>
      </c>
      <c r="Z191" s="95">
        <f t="shared" si="35"/>
        <v>98653.324515440501</v>
      </c>
    </row>
    <row r="192" spans="1:26">
      <c r="A192" s="3">
        <f t="shared" si="24"/>
        <v>182</v>
      </c>
      <c r="B192" s="12">
        <f t="shared" si="25"/>
        <v>46698</v>
      </c>
      <c r="C192" s="95">
        <f t="shared" si="26"/>
        <v>131.66666666666669</v>
      </c>
      <c r="D192" s="95">
        <f t="shared" si="27"/>
        <v>131.66666666666669</v>
      </c>
      <c r="E192" s="95">
        <f t="shared" si="28"/>
        <v>0</v>
      </c>
      <c r="F192" s="95">
        <f>IF(A192&lt;&gt;"",SUM($E$10:E192),"")</f>
        <v>0</v>
      </c>
      <c r="G192" s="95">
        <f t="shared" si="29"/>
        <v>100000</v>
      </c>
      <c r="T192" s="3">
        <f t="shared" si="30"/>
        <v>182</v>
      </c>
      <c r="U192" s="12">
        <f t="shared" si="31"/>
        <v>46698</v>
      </c>
      <c r="V192" s="95">
        <f t="shared" si="32"/>
        <v>131.66666666666669</v>
      </c>
      <c r="W192" s="95">
        <f t="shared" si="33"/>
        <v>142.04953731387405</v>
      </c>
      <c r="X192" s="95">
        <f t="shared" si="34"/>
        <v>-10.382870647207369</v>
      </c>
      <c r="Y192" s="95">
        <f>IF(T192&lt;&gt;"",SUM($X$10:X192),"")</f>
        <v>-1663.7073860877613</v>
      </c>
      <c r="Z192" s="95">
        <f t="shared" si="35"/>
        <v>98663.707386087714</v>
      </c>
    </row>
    <row r="193" spans="1:26">
      <c r="A193" s="3">
        <f t="shared" si="24"/>
        <v>183</v>
      </c>
      <c r="B193" s="12">
        <f t="shared" si="25"/>
        <v>46728</v>
      </c>
      <c r="C193" s="95">
        <f t="shared" si="26"/>
        <v>131.66666666666669</v>
      </c>
      <c r="D193" s="95">
        <f t="shared" si="27"/>
        <v>131.66666666666669</v>
      </c>
      <c r="E193" s="95">
        <f t="shared" si="28"/>
        <v>0</v>
      </c>
      <c r="F193" s="95">
        <f>IF(A193&lt;&gt;"",SUM($E$10:E193),"")</f>
        <v>0</v>
      </c>
      <c r="G193" s="95">
        <f t="shared" si="29"/>
        <v>100000</v>
      </c>
      <c r="T193" s="3">
        <f t="shared" si="30"/>
        <v>183</v>
      </c>
      <c r="U193" s="12">
        <f t="shared" si="31"/>
        <v>46728</v>
      </c>
      <c r="V193" s="95">
        <f t="shared" si="32"/>
        <v>131.66666666666669</v>
      </c>
      <c r="W193" s="95">
        <f t="shared" si="33"/>
        <v>142.06448746358944</v>
      </c>
      <c r="X193" s="95">
        <f t="shared" si="34"/>
        <v>-10.397820796922758</v>
      </c>
      <c r="Y193" s="95">
        <f>IF(T193&lt;&gt;"",SUM($X$10:X193),"")</f>
        <v>-1674.1052068846841</v>
      </c>
      <c r="Z193" s="95">
        <f t="shared" si="35"/>
        <v>98674.105206884633</v>
      </c>
    </row>
    <row r="194" spans="1:26">
      <c r="A194" s="3">
        <f t="shared" si="24"/>
        <v>184</v>
      </c>
      <c r="B194" s="12">
        <f t="shared" si="25"/>
        <v>46759</v>
      </c>
      <c r="C194" s="95">
        <f t="shared" si="26"/>
        <v>131.66666666666669</v>
      </c>
      <c r="D194" s="95">
        <f t="shared" si="27"/>
        <v>131.66666666666669</v>
      </c>
      <c r="E194" s="95">
        <f t="shared" si="28"/>
        <v>0</v>
      </c>
      <c r="F194" s="95">
        <f>IF(A194&lt;&gt;"",SUM($E$10:E194),"")</f>
        <v>0</v>
      </c>
      <c r="G194" s="95">
        <f t="shared" si="29"/>
        <v>100000</v>
      </c>
      <c r="T194" s="3">
        <f t="shared" si="30"/>
        <v>184</v>
      </c>
      <c r="U194" s="12">
        <f t="shared" si="31"/>
        <v>46759</v>
      </c>
      <c r="V194" s="95">
        <f t="shared" si="32"/>
        <v>131.66666666666669</v>
      </c>
      <c r="W194" s="95">
        <f t="shared" si="33"/>
        <v>142.07945913981555</v>
      </c>
      <c r="X194" s="95">
        <f t="shared" si="34"/>
        <v>-10.412792473148869</v>
      </c>
      <c r="Y194" s="95">
        <f>IF(T194&lt;&gt;"",SUM($X$10:X194),"")</f>
        <v>-1684.5179993578329</v>
      </c>
      <c r="Z194" s="95">
        <f t="shared" si="35"/>
        <v>98684.517999357777</v>
      </c>
    </row>
    <row r="195" spans="1:26">
      <c r="A195" s="3">
        <f t="shared" si="24"/>
        <v>185</v>
      </c>
      <c r="B195" s="12">
        <f t="shared" si="25"/>
        <v>46790</v>
      </c>
      <c r="C195" s="95">
        <f t="shared" si="26"/>
        <v>131.66666666666669</v>
      </c>
      <c r="D195" s="95">
        <f t="shared" si="27"/>
        <v>131.66666666666669</v>
      </c>
      <c r="E195" s="95">
        <f t="shared" si="28"/>
        <v>0</v>
      </c>
      <c r="F195" s="95">
        <f>IF(A195&lt;&gt;"",SUM($E$10:E195),"")</f>
        <v>0</v>
      </c>
      <c r="G195" s="95">
        <f t="shared" si="29"/>
        <v>100000</v>
      </c>
      <c r="T195" s="3">
        <f t="shared" si="30"/>
        <v>185</v>
      </c>
      <c r="U195" s="12">
        <f t="shared" si="31"/>
        <v>46790</v>
      </c>
      <c r="V195" s="95">
        <f t="shared" si="32"/>
        <v>131.66666666666669</v>
      </c>
      <c r="W195" s="95">
        <f t="shared" si="33"/>
        <v>142.09445237354811</v>
      </c>
      <c r="X195" s="95">
        <f t="shared" si="34"/>
        <v>-10.427785706881423</v>
      </c>
      <c r="Y195" s="95">
        <f>IF(T195&lt;&gt;"",SUM($X$10:X195),"")</f>
        <v>-1694.9457850647143</v>
      </c>
      <c r="Z195" s="95">
        <f t="shared" si="35"/>
        <v>98694.945785064658</v>
      </c>
    </row>
    <row r="196" spans="1:26">
      <c r="A196" s="3">
        <f t="shared" si="24"/>
        <v>186</v>
      </c>
      <c r="B196" s="12">
        <f t="shared" si="25"/>
        <v>46819</v>
      </c>
      <c r="C196" s="95">
        <f t="shared" si="26"/>
        <v>131.66666666666669</v>
      </c>
      <c r="D196" s="95">
        <f t="shared" si="27"/>
        <v>131.66666666666669</v>
      </c>
      <c r="E196" s="95">
        <f t="shared" si="28"/>
        <v>0</v>
      </c>
      <c r="F196" s="95">
        <f>IF(A196&lt;&gt;"",SUM($E$10:E196),"")</f>
        <v>0</v>
      </c>
      <c r="G196" s="95">
        <f t="shared" si="29"/>
        <v>100000</v>
      </c>
      <c r="T196" s="3">
        <f t="shared" si="30"/>
        <v>186</v>
      </c>
      <c r="U196" s="12">
        <f t="shared" si="31"/>
        <v>46819</v>
      </c>
      <c r="V196" s="95">
        <f t="shared" si="32"/>
        <v>131.66666666666669</v>
      </c>
      <c r="W196" s="95">
        <f t="shared" si="33"/>
        <v>142.10946719582751</v>
      </c>
      <c r="X196" s="95">
        <f t="shared" si="34"/>
        <v>-10.44280052916082</v>
      </c>
      <c r="Y196" s="95">
        <f>IF(T196&lt;&gt;"",SUM($X$10:X196),"")</f>
        <v>-1705.3885855938752</v>
      </c>
      <c r="Z196" s="95">
        <f t="shared" si="35"/>
        <v>98705.388585593813</v>
      </c>
    </row>
    <row r="197" spans="1:26">
      <c r="A197" s="3">
        <f t="shared" si="24"/>
        <v>187</v>
      </c>
      <c r="B197" s="12">
        <f t="shared" si="25"/>
        <v>46850</v>
      </c>
      <c r="C197" s="95">
        <f t="shared" si="26"/>
        <v>131.66666666666669</v>
      </c>
      <c r="D197" s="95">
        <f t="shared" si="27"/>
        <v>131.66666666666669</v>
      </c>
      <c r="E197" s="95">
        <f t="shared" si="28"/>
        <v>0</v>
      </c>
      <c r="F197" s="95">
        <f>IF(A197&lt;&gt;"",SUM($E$10:E197),"")</f>
        <v>0</v>
      </c>
      <c r="G197" s="95">
        <f t="shared" si="29"/>
        <v>100000</v>
      </c>
      <c r="T197" s="3">
        <f t="shared" si="30"/>
        <v>187</v>
      </c>
      <c r="U197" s="12">
        <f t="shared" si="31"/>
        <v>46850</v>
      </c>
      <c r="V197" s="95">
        <f t="shared" si="32"/>
        <v>131.66666666666669</v>
      </c>
      <c r="W197" s="95">
        <f t="shared" si="33"/>
        <v>142.12450363773877</v>
      </c>
      <c r="X197" s="95">
        <f t="shared" si="34"/>
        <v>-10.457836971072084</v>
      </c>
      <c r="Y197" s="95">
        <f>IF(T197&lt;&gt;"",SUM($X$10:X197),"")</f>
        <v>-1715.8464225649473</v>
      </c>
      <c r="Z197" s="95">
        <f t="shared" si="35"/>
        <v>98715.846422564879</v>
      </c>
    </row>
    <row r="198" spans="1:26">
      <c r="A198" s="3">
        <f t="shared" si="24"/>
        <v>188</v>
      </c>
      <c r="B198" s="12">
        <f t="shared" si="25"/>
        <v>46880</v>
      </c>
      <c r="C198" s="95">
        <f t="shared" si="26"/>
        <v>131.66666666666669</v>
      </c>
      <c r="D198" s="95">
        <f t="shared" si="27"/>
        <v>131.66666666666669</v>
      </c>
      <c r="E198" s="95">
        <f t="shared" si="28"/>
        <v>0</v>
      </c>
      <c r="F198" s="95">
        <f>IF(A198&lt;&gt;"",SUM($E$10:E198),"")</f>
        <v>0</v>
      </c>
      <c r="G198" s="95">
        <f t="shared" si="29"/>
        <v>100000</v>
      </c>
      <c r="T198" s="3">
        <f t="shared" si="30"/>
        <v>188</v>
      </c>
      <c r="U198" s="12">
        <f t="shared" si="31"/>
        <v>46880</v>
      </c>
      <c r="V198" s="95">
        <f t="shared" si="32"/>
        <v>131.66666666666669</v>
      </c>
      <c r="W198" s="95">
        <f t="shared" si="33"/>
        <v>142.13956173041166</v>
      </c>
      <c r="X198" s="95">
        <f t="shared" si="34"/>
        <v>-10.472895063744971</v>
      </c>
      <c r="Y198" s="95">
        <f>IF(T198&lt;&gt;"",SUM($X$10:X198),"")</f>
        <v>-1726.3193176286923</v>
      </c>
      <c r="Z198" s="95">
        <f t="shared" si="35"/>
        <v>98726.31931762863</v>
      </c>
    </row>
    <row r="199" spans="1:26">
      <c r="A199" s="3">
        <f t="shared" si="24"/>
        <v>189</v>
      </c>
      <c r="B199" s="12">
        <f t="shared" si="25"/>
        <v>46911</v>
      </c>
      <c r="C199" s="95">
        <f t="shared" si="26"/>
        <v>131.66666666666669</v>
      </c>
      <c r="D199" s="95">
        <f t="shared" si="27"/>
        <v>131.66666666666669</v>
      </c>
      <c r="E199" s="95">
        <f t="shared" si="28"/>
        <v>0</v>
      </c>
      <c r="F199" s="95">
        <f>IF(A199&lt;&gt;"",SUM($E$10:E199),"")</f>
        <v>0</v>
      </c>
      <c r="G199" s="95">
        <f t="shared" si="29"/>
        <v>100000</v>
      </c>
      <c r="T199" s="3">
        <f t="shared" si="30"/>
        <v>189</v>
      </c>
      <c r="U199" s="12">
        <f t="shared" si="31"/>
        <v>46911</v>
      </c>
      <c r="V199" s="95">
        <f t="shared" si="32"/>
        <v>131.66666666666669</v>
      </c>
      <c r="W199" s="95">
        <f t="shared" si="33"/>
        <v>142.15464150502089</v>
      </c>
      <c r="X199" s="95">
        <f t="shared" si="34"/>
        <v>-10.487974838354205</v>
      </c>
      <c r="Y199" s="95">
        <f>IF(T199&lt;&gt;"",SUM($X$10:X199),"")</f>
        <v>-1736.8072924670464</v>
      </c>
      <c r="Z199" s="95">
        <f t="shared" si="35"/>
        <v>98736.807292466983</v>
      </c>
    </row>
    <row r="200" spans="1:26">
      <c r="A200" s="3">
        <f t="shared" si="24"/>
        <v>190</v>
      </c>
      <c r="B200" s="12">
        <f t="shared" si="25"/>
        <v>46941</v>
      </c>
      <c r="C200" s="95">
        <f t="shared" si="26"/>
        <v>131.66666666666669</v>
      </c>
      <c r="D200" s="95">
        <f t="shared" si="27"/>
        <v>131.66666666666669</v>
      </c>
      <c r="E200" s="95">
        <f t="shared" si="28"/>
        <v>0</v>
      </c>
      <c r="F200" s="95">
        <f>IF(A200&lt;&gt;"",SUM($E$10:E200),"")</f>
        <v>0</v>
      </c>
      <c r="G200" s="95">
        <f t="shared" si="29"/>
        <v>100000</v>
      </c>
      <c r="T200" s="3">
        <f t="shared" si="30"/>
        <v>190</v>
      </c>
      <c r="U200" s="12">
        <f t="shared" si="31"/>
        <v>46941</v>
      </c>
      <c r="V200" s="95">
        <f t="shared" si="32"/>
        <v>131.66666666666669</v>
      </c>
      <c r="W200" s="95">
        <f t="shared" si="33"/>
        <v>142.1697429927859</v>
      </c>
      <c r="X200" s="95">
        <f t="shared" si="34"/>
        <v>-10.503076326119213</v>
      </c>
      <c r="Y200" s="95">
        <f>IF(T200&lt;&gt;"",SUM($X$10:X200),"")</f>
        <v>-1747.3103687931657</v>
      </c>
      <c r="Z200" s="95">
        <f t="shared" si="35"/>
        <v>98747.3103687931</v>
      </c>
    </row>
    <row r="201" spans="1:26">
      <c r="A201" s="3">
        <f t="shared" si="24"/>
        <v>191</v>
      </c>
      <c r="B201" s="12">
        <f t="shared" si="25"/>
        <v>46972</v>
      </c>
      <c r="C201" s="95">
        <f t="shared" si="26"/>
        <v>131.66666666666669</v>
      </c>
      <c r="D201" s="95">
        <f t="shared" si="27"/>
        <v>131.66666666666669</v>
      </c>
      <c r="E201" s="95">
        <f t="shared" si="28"/>
        <v>0</v>
      </c>
      <c r="F201" s="95">
        <f>IF(A201&lt;&gt;"",SUM($E$10:E201),"")</f>
        <v>0</v>
      </c>
      <c r="G201" s="95">
        <f t="shared" si="29"/>
        <v>100000</v>
      </c>
      <c r="T201" s="3">
        <f t="shared" si="30"/>
        <v>191</v>
      </c>
      <c r="U201" s="12">
        <f t="shared" si="31"/>
        <v>46972</v>
      </c>
      <c r="V201" s="95">
        <f t="shared" si="32"/>
        <v>131.66666666666669</v>
      </c>
      <c r="W201" s="95">
        <f t="shared" si="33"/>
        <v>142.18486622497119</v>
      </c>
      <c r="X201" s="95">
        <f t="shared" si="34"/>
        <v>-10.518199558304502</v>
      </c>
      <c r="Y201" s="95">
        <f>IF(T201&lt;&gt;"",SUM($X$10:X201),"")</f>
        <v>-1757.8285683514703</v>
      </c>
      <c r="Z201" s="95">
        <f t="shared" si="35"/>
        <v>98757.828568351411</v>
      </c>
    </row>
    <row r="202" spans="1:26">
      <c r="A202" s="3">
        <f t="shared" si="24"/>
        <v>192</v>
      </c>
      <c r="B202" s="12">
        <f t="shared" si="25"/>
        <v>47003</v>
      </c>
      <c r="C202" s="95">
        <f t="shared" si="26"/>
        <v>131.66666666666669</v>
      </c>
      <c r="D202" s="95">
        <f t="shared" si="27"/>
        <v>131.66666666666669</v>
      </c>
      <c r="E202" s="95">
        <f t="shared" si="28"/>
        <v>0</v>
      </c>
      <c r="F202" s="95">
        <f>IF(A202&lt;&gt;"",SUM($E$10:E202),"")</f>
        <v>0</v>
      </c>
      <c r="G202" s="95">
        <f t="shared" si="29"/>
        <v>100000</v>
      </c>
      <c r="T202" s="3">
        <f t="shared" si="30"/>
        <v>192</v>
      </c>
      <c r="U202" s="12">
        <f t="shared" si="31"/>
        <v>47003</v>
      </c>
      <c r="V202" s="95">
        <f t="shared" si="32"/>
        <v>131.66666666666669</v>
      </c>
      <c r="W202" s="95">
        <f t="shared" si="33"/>
        <v>142.20001123288623</v>
      </c>
      <c r="X202" s="95">
        <f t="shared" si="34"/>
        <v>-10.53334456621954</v>
      </c>
      <c r="Y202" s="95">
        <f>IF(T202&lt;&gt;"",SUM($X$10:X202),"")</f>
        <v>-1768.3619129176898</v>
      </c>
      <c r="Z202" s="95">
        <f t="shared" si="35"/>
        <v>98768.361912917637</v>
      </c>
    </row>
    <row r="203" spans="1:26">
      <c r="A203" s="3">
        <f t="shared" si="24"/>
        <v>193</v>
      </c>
      <c r="B203" s="12">
        <f t="shared" si="25"/>
        <v>47033</v>
      </c>
      <c r="C203" s="95">
        <f t="shared" si="26"/>
        <v>131.66666666666669</v>
      </c>
      <c r="D203" s="95">
        <f t="shared" si="27"/>
        <v>131.66666666666669</v>
      </c>
      <c r="E203" s="95">
        <f t="shared" si="28"/>
        <v>0</v>
      </c>
      <c r="F203" s="95">
        <f>IF(A203&lt;&gt;"",SUM($E$10:E203),"")</f>
        <v>0</v>
      </c>
      <c r="G203" s="95">
        <f t="shared" si="29"/>
        <v>100000</v>
      </c>
      <c r="T203" s="3">
        <f t="shared" si="30"/>
        <v>193</v>
      </c>
      <c r="U203" s="12">
        <f t="shared" si="31"/>
        <v>47033</v>
      </c>
      <c r="V203" s="95">
        <f t="shared" si="32"/>
        <v>131.66666666666669</v>
      </c>
      <c r="W203" s="95">
        <f t="shared" si="33"/>
        <v>142.21517804788562</v>
      </c>
      <c r="X203" s="95">
        <f t="shared" si="34"/>
        <v>-10.54851138121893</v>
      </c>
      <c r="Y203" s="95">
        <f>IF(T203&lt;&gt;"",SUM($X$10:X203),"")</f>
        <v>-1778.9104242989088</v>
      </c>
      <c r="Z203" s="95">
        <f t="shared" si="35"/>
        <v>98778.910424298854</v>
      </c>
    </row>
    <row r="204" spans="1:26">
      <c r="A204" s="3">
        <f t="shared" ref="A204:A267" si="36">IF(A203&lt;$G$4,A203+1,"")</f>
        <v>194</v>
      </c>
      <c r="B204" s="12">
        <f t="shared" ref="B204:B267" si="37">IF(A204&lt;&gt;"",EDATE($C$7,A204*12/$G$3),"")</f>
        <v>47064</v>
      </c>
      <c r="C204" s="95">
        <f t="shared" ref="C204:C267" si="38">IF(A204&lt;&gt;"",D204+E204,"")</f>
        <v>131.66666666666669</v>
      </c>
      <c r="D204" s="95">
        <f t="shared" ref="D204:D267" si="39">IF(A204&lt;&gt;"",G203*$G$5,"")</f>
        <v>131.66666666666669</v>
      </c>
      <c r="E204" s="95">
        <f t="shared" ref="E204:E267" si="40">IF(A204&lt;&gt;"",IF(A204=$G$4,$C$3,0),"")</f>
        <v>0</v>
      </c>
      <c r="F204" s="95">
        <f>IF(A204&lt;&gt;"",SUM($E$10:E204),"")</f>
        <v>0</v>
      </c>
      <c r="G204" s="95">
        <f t="shared" ref="G204:G267" si="41">IF(A204&lt;&gt;"",G203-E204,"")</f>
        <v>100000</v>
      </c>
      <c r="T204" s="3">
        <f t="shared" ref="T204:T267" si="42">IF(T203&lt;$G$4,T203+1,"")</f>
        <v>194</v>
      </c>
      <c r="U204" s="12">
        <f t="shared" ref="U204:U267" si="43">IF(T204&lt;&gt;"",EDATE($C$7,T204*12/$G$3),"")</f>
        <v>47064</v>
      </c>
      <c r="V204" s="95">
        <f t="shared" ref="V204:V267" si="44">IF(T204&lt;&gt;"",C204,"")</f>
        <v>131.66666666666669</v>
      </c>
      <c r="W204" s="95">
        <f t="shared" ref="W204:W267" si="45">IF(T204&lt;&gt;"",Z203*$Z$5,"")</f>
        <v>142.23036670136904</v>
      </c>
      <c r="X204" s="95">
        <f t="shared" ref="X204:X267" si="46">IF(T204&lt;&gt;"",V204-W204,"")</f>
        <v>-10.56370003470235</v>
      </c>
      <c r="Y204" s="95">
        <f>IF(T204&lt;&gt;"",SUM($X$10:X204),"")</f>
        <v>-1789.4741243336111</v>
      </c>
      <c r="Z204" s="95">
        <f t="shared" ref="Z204:Z267" si="47">IF(T204&lt;&gt;"",Z203-X204,"")</f>
        <v>98789.474124333559</v>
      </c>
    </row>
    <row r="205" spans="1:26">
      <c r="A205" s="3">
        <f t="shared" si="36"/>
        <v>195</v>
      </c>
      <c r="B205" s="12">
        <f t="shared" si="37"/>
        <v>47094</v>
      </c>
      <c r="C205" s="95">
        <f t="shared" si="38"/>
        <v>131.66666666666669</v>
      </c>
      <c r="D205" s="95">
        <f t="shared" si="39"/>
        <v>131.66666666666669</v>
      </c>
      <c r="E205" s="95">
        <f t="shared" si="40"/>
        <v>0</v>
      </c>
      <c r="F205" s="95">
        <f>IF(A205&lt;&gt;"",SUM($E$10:E205),"")</f>
        <v>0</v>
      </c>
      <c r="G205" s="95">
        <f t="shared" si="41"/>
        <v>100000</v>
      </c>
      <c r="T205" s="3">
        <f t="shared" si="42"/>
        <v>195</v>
      </c>
      <c r="U205" s="12">
        <f t="shared" si="43"/>
        <v>47094</v>
      </c>
      <c r="V205" s="95">
        <f t="shared" si="44"/>
        <v>131.66666666666669</v>
      </c>
      <c r="W205" s="95">
        <f t="shared" si="45"/>
        <v>142.24557722478141</v>
      </c>
      <c r="X205" s="95">
        <f t="shared" si="46"/>
        <v>-10.578910558114728</v>
      </c>
      <c r="Y205" s="95">
        <f>IF(T205&lt;&gt;"",SUM($X$10:X205),"")</f>
        <v>-1800.0530348917259</v>
      </c>
      <c r="Z205" s="95">
        <f t="shared" si="47"/>
        <v>98800.05303489168</v>
      </c>
    </row>
    <row r="206" spans="1:26">
      <c r="A206" s="3">
        <f t="shared" si="36"/>
        <v>196</v>
      </c>
      <c r="B206" s="12">
        <f t="shared" si="37"/>
        <v>47125</v>
      </c>
      <c r="C206" s="95">
        <f t="shared" si="38"/>
        <v>131.66666666666669</v>
      </c>
      <c r="D206" s="95">
        <f t="shared" si="39"/>
        <v>131.66666666666669</v>
      </c>
      <c r="E206" s="95">
        <f t="shared" si="40"/>
        <v>0</v>
      </c>
      <c r="F206" s="95">
        <f>IF(A206&lt;&gt;"",SUM($E$10:E206),"")</f>
        <v>0</v>
      </c>
      <c r="G206" s="95">
        <f t="shared" si="41"/>
        <v>100000</v>
      </c>
      <c r="T206" s="3">
        <f t="shared" si="42"/>
        <v>196</v>
      </c>
      <c r="U206" s="12">
        <f t="shared" si="43"/>
        <v>47125</v>
      </c>
      <c r="V206" s="95">
        <f t="shared" si="44"/>
        <v>131.66666666666669</v>
      </c>
      <c r="W206" s="95">
        <f t="shared" si="45"/>
        <v>142.26080964961301</v>
      </c>
      <c r="X206" s="95">
        <f t="shared" si="46"/>
        <v>-10.594142982946323</v>
      </c>
      <c r="Y206" s="95">
        <f>IF(T206&lt;&gt;"",SUM($X$10:X206),"")</f>
        <v>-1810.6471778746723</v>
      </c>
      <c r="Z206" s="95">
        <f t="shared" si="47"/>
        <v>98810.64717787462</v>
      </c>
    </row>
    <row r="207" spans="1:26">
      <c r="A207" s="3">
        <f t="shared" si="36"/>
        <v>197</v>
      </c>
      <c r="B207" s="12">
        <f t="shared" si="37"/>
        <v>47156</v>
      </c>
      <c r="C207" s="95">
        <f t="shared" si="38"/>
        <v>131.66666666666669</v>
      </c>
      <c r="D207" s="95">
        <f t="shared" si="39"/>
        <v>131.66666666666669</v>
      </c>
      <c r="E207" s="95">
        <f t="shared" si="40"/>
        <v>0</v>
      </c>
      <c r="F207" s="95">
        <f>IF(A207&lt;&gt;"",SUM($E$10:E207),"")</f>
        <v>0</v>
      </c>
      <c r="G207" s="95">
        <f t="shared" si="41"/>
        <v>100000</v>
      </c>
      <c r="T207" s="3">
        <f t="shared" si="42"/>
        <v>197</v>
      </c>
      <c r="U207" s="12">
        <f t="shared" si="43"/>
        <v>47156</v>
      </c>
      <c r="V207" s="95">
        <f t="shared" si="44"/>
        <v>131.66666666666669</v>
      </c>
      <c r="W207" s="95">
        <f t="shared" si="45"/>
        <v>142.27606400739927</v>
      </c>
      <c r="X207" s="95">
        <f t="shared" si="46"/>
        <v>-10.609397340732585</v>
      </c>
      <c r="Y207" s="95">
        <f>IF(T207&lt;&gt;"",SUM($X$10:X207),"")</f>
        <v>-1821.2565752154048</v>
      </c>
      <c r="Z207" s="95">
        <f t="shared" si="47"/>
        <v>98821.256575215346</v>
      </c>
    </row>
    <row r="208" spans="1:26">
      <c r="A208" s="3">
        <f t="shared" si="36"/>
        <v>198</v>
      </c>
      <c r="B208" s="12">
        <f t="shared" si="37"/>
        <v>47184</v>
      </c>
      <c r="C208" s="95">
        <f t="shared" si="38"/>
        <v>131.66666666666669</v>
      </c>
      <c r="D208" s="95">
        <f t="shared" si="39"/>
        <v>131.66666666666669</v>
      </c>
      <c r="E208" s="95">
        <f t="shared" si="40"/>
        <v>0</v>
      </c>
      <c r="F208" s="95">
        <f>IF(A208&lt;&gt;"",SUM($E$10:E208),"")</f>
        <v>0</v>
      </c>
      <c r="G208" s="95">
        <f t="shared" si="41"/>
        <v>100000</v>
      </c>
      <c r="T208" s="3">
        <f t="shared" si="42"/>
        <v>198</v>
      </c>
      <c r="U208" s="12">
        <f t="shared" si="43"/>
        <v>47184</v>
      </c>
      <c r="V208" s="95">
        <f t="shared" si="44"/>
        <v>131.66666666666669</v>
      </c>
      <c r="W208" s="95">
        <f t="shared" si="45"/>
        <v>142.29134032972121</v>
      </c>
      <c r="X208" s="95">
        <f t="shared" si="46"/>
        <v>-10.624673663054523</v>
      </c>
      <c r="Y208" s="95">
        <f>IF(T208&lt;&gt;"",SUM($X$10:X208),"")</f>
        <v>-1831.8812488784592</v>
      </c>
      <c r="Z208" s="95">
        <f t="shared" si="47"/>
        <v>98831.881248878402</v>
      </c>
    </row>
    <row r="209" spans="1:26">
      <c r="A209" s="3">
        <f t="shared" si="36"/>
        <v>199</v>
      </c>
      <c r="B209" s="12">
        <f t="shared" si="37"/>
        <v>47215</v>
      </c>
      <c r="C209" s="95">
        <f t="shared" si="38"/>
        <v>131.66666666666669</v>
      </c>
      <c r="D209" s="95">
        <f t="shared" si="39"/>
        <v>131.66666666666669</v>
      </c>
      <c r="E209" s="95">
        <f t="shared" si="40"/>
        <v>0</v>
      </c>
      <c r="F209" s="95">
        <f>IF(A209&lt;&gt;"",SUM($E$10:E209),"")</f>
        <v>0</v>
      </c>
      <c r="G209" s="95">
        <f t="shared" si="41"/>
        <v>100000</v>
      </c>
      <c r="T209" s="3">
        <f t="shared" si="42"/>
        <v>199</v>
      </c>
      <c r="U209" s="12">
        <f t="shared" si="43"/>
        <v>47215</v>
      </c>
      <c r="V209" s="95">
        <f t="shared" si="44"/>
        <v>131.66666666666669</v>
      </c>
      <c r="W209" s="95">
        <f t="shared" si="45"/>
        <v>142.30663864820528</v>
      </c>
      <c r="X209" s="95">
        <f t="shared" si="46"/>
        <v>-10.639971981538594</v>
      </c>
      <c r="Y209" s="95">
        <f>IF(T209&lt;&gt;"",SUM($X$10:X209),"")</f>
        <v>-1842.5212208599978</v>
      </c>
      <c r="Z209" s="95">
        <f t="shared" si="47"/>
        <v>98842.521220859941</v>
      </c>
    </row>
    <row r="210" spans="1:26">
      <c r="A210" s="3">
        <f t="shared" si="36"/>
        <v>200</v>
      </c>
      <c r="B210" s="12">
        <f t="shared" si="37"/>
        <v>47245</v>
      </c>
      <c r="C210" s="95">
        <f t="shared" si="38"/>
        <v>131.66666666666669</v>
      </c>
      <c r="D210" s="95">
        <f t="shared" si="39"/>
        <v>131.66666666666669</v>
      </c>
      <c r="E210" s="95">
        <f t="shared" si="40"/>
        <v>0</v>
      </c>
      <c r="F210" s="95">
        <f>IF(A210&lt;&gt;"",SUM($E$10:E210),"")</f>
        <v>0</v>
      </c>
      <c r="G210" s="95">
        <f t="shared" si="41"/>
        <v>100000</v>
      </c>
      <c r="T210" s="3">
        <f t="shared" si="42"/>
        <v>200</v>
      </c>
      <c r="U210" s="12">
        <f t="shared" si="43"/>
        <v>47245</v>
      </c>
      <c r="V210" s="95">
        <f t="shared" si="44"/>
        <v>131.66666666666669</v>
      </c>
      <c r="W210" s="95">
        <f t="shared" si="45"/>
        <v>142.32195899452338</v>
      </c>
      <c r="X210" s="95">
        <f t="shared" si="46"/>
        <v>-10.655292327856699</v>
      </c>
      <c r="Y210" s="95">
        <f>IF(T210&lt;&gt;"",SUM($X$10:X210),"")</f>
        <v>-1853.1765131878544</v>
      </c>
      <c r="Z210" s="95">
        <f t="shared" si="47"/>
        <v>98853.176513187791</v>
      </c>
    </row>
    <row r="211" spans="1:26">
      <c r="A211" s="3">
        <f t="shared" si="36"/>
        <v>201</v>
      </c>
      <c r="B211" s="12">
        <f t="shared" si="37"/>
        <v>47276</v>
      </c>
      <c r="C211" s="95">
        <f t="shared" si="38"/>
        <v>131.66666666666669</v>
      </c>
      <c r="D211" s="95">
        <f t="shared" si="39"/>
        <v>131.66666666666669</v>
      </c>
      <c r="E211" s="95">
        <f t="shared" si="40"/>
        <v>0</v>
      </c>
      <c r="F211" s="95">
        <f>IF(A211&lt;&gt;"",SUM($E$10:E211),"")</f>
        <v>0</v>
      </c>
      <c r="G211" s="95">
        <f t="shared" si="41"/>
        <v>100000</v>
      </c>
      <c r="T211" s="3">
        <f t="shared" si="42"/>
        <v>201</v>
      </c>
      <c r="U211" s="12">
        <f t="shared" si="43"/>
        <v>47276</v>
      </c>
      <c r="V211" s="95">
        <f t="shared" si="44"/>
        <v>131.66666666666669</v>
      </c>
      <c r="W211" s="95">
        <f t="shared" si="45"/>
        <v>142.33730140039313</v>
      </c>
      <c r="X211" s="95">
        <f t="shared" si="46"/>
        <v>-10.670634733726445</v>
      </c>
      <c r="Y211" s="95">
        <f>IF(T211&lt;&gt;"",SUM($X$10:X211),"")</f>
        <v>-1863.8471479215809</v>
      </c>
      <c r="Z211" s="95">
        <f t="shared" si="47"/>
        <v>98863.847147921522</v>
      </c>
    </row>
    <row r="212" spans="1:26">
      <c r="A212" s="3">
        <f t="shared" si="36"/>
        <v>202</v>
      </c>
      <c r="B212" s="12">
        <f t="shared" si="37"/>
        <v>47306</v>
      </c>
      <c r="C212" s="95">
        <f t="shared" si="38"/>
        <v>131.66666666666669</v>
      </c>
      <c r="D212" s="95">
        <f t="shared" si="39"/>
        <v>131.66666666666669</v>
      </c>
      <c r="E212" s="95">
        <f t="shared" si="40"/>
        <v>0</v>
      </c>
      <c r="F212" s="95">
        <f>IF(A212&lt;&gt;"",SUM($E$10:E212),"")</f>
        <v>0</v>
      </c>
      <c r="G212" s="95">
        <f t="shared" si="41"/>
        <v>100000</v>
      </c>
      <c r="T212" s="3">
        <f t="shared" si="42"/>
        <v>202</v>
      </c>
      <c r="U212" s="12">
        <f t="shared" si="43"/>
        <v>47306</v>
      </c>
      <c r="V212" s="95">
        <f t="shared" si="44"/>
        <v>131.66666666666669</v>
      </c>
      <c r="W212" s="95">
        <f t="shared" si="45"/>
        <v>142.35266589757777</v>
      </c>
      <c r="X212" s="95">
        <f t="shared" si="46"/>
        <v>-10.685999230911079</v>
      </c>
      <c r="Y212" s="95">
        <f>IF(T212&lt;&gt;"",SUM($X$10:X212),"")</f>
        <v>-1874.5331471524919</v>
      </c>
      <c r="Z212" s="95">
        <f t="shared" si="47"/>
        <v>98874.533147152441</v>
      </c>
    </row>
    <row r="213" spans="1:26">
      <c r="A213" s="3">
        <f t="shared" si="36"/>
        <v>203</v>
      </c>
      <c r="B213" s="12">
        <f t="shared" si="37"/>
        <v>47337</v>
      </c>
      <c r="C213" s="95">
        <f t="shared" si="38"/>
        <v>131.66666666666669</v>
      </c>
      <c r="D213" s="95">
        <f t="shared" si="39"/>
        <v>131.66666666666669</v>
      </c>
      <c r="E213" s="95">
        <f t="shared" si="40"/>
        <v>0</v>
      </c>
      <c r="F213" s="95">
        <f>IF(A213&lt;&gt;"",SUM($E$10:E213),"")</f>
        <v>0</v>
      </c>
      <c r="G213" s="95">
        <f t="shared" si="41"/>
        <v>100000</v>
      </c>
      <c r="T213" s="3">
        <f t="shared" si="42"/>
        <v>203</v>
      </c>
      <c r="U213" s="12">
        <f t="shared" si="43"/>
        <v>47337</v>
      </c>
      <c r="V213" s="95">
        <f t="shared" si="44"/>
        <v>131.66666666666669</v>
      </c>
      <c r="W213" s="95">
        <f t="shared" si="45"/>
        <v>142.36805251788624</v>
      </c>
      <c r="X213" s="95">
        <f t="shared" si="46"/>
        <v>-10.701385851219555</v>
      </c>
      <c r="Y213" s="95">
        <f>IF(T213&lt;&gt;"",SUM($X$10:X213),"")</f>
        <v>-1885.2345330037115</v>
      </c>
      <c r="Z213" s="95">
        <f t="shared" si="47"/>
        <v>98885.234533003662</v>
      </c>
    </row>
    <row r="214" spans="1:26">
      <c r="A214" s="3">
        <f t="shared" si="36"/>
        <v>204</v>
      </c>
      <c r="B214" s="12">
        <f t="shared" si="37"/>
        <v>47368</v>
      </c>
      <c r="C214" s="95">
        <f t="shared" si="38"/>
        <v>131.66666666666669</v>
      </c>
      <c r="D214" s="95">
        <f t="shared" si="39"/>
        <v>131.66666666666669</v>
      </c>
      <c r="E214" s="95">
        <f t="shared" si="40"/>
        <v>0</v>
      </c>
      <c r="F214" s="95">
        <f>IF(A214&lt;&gt;"",SUM($E$10:E214),"")</f>
        <v>0</v>
      </c>
      <c r="G214" s="95">
        <f t="shared" si="41"/>
        <v>100000</v>
      </c>
      <c r="T214" s="3">
        <f t="shared" si="42"/>
        <v>204</v>
      </c>
      <c r="U214" s="12">
        <f t="shared" si="43"/>
        <v>47368</v>
      </c>
      <c r="V214" s="95">
        <f t="shared" si="44"/>
        <v>131.66666666666669</v>
      </c>
      <c r="W214" s="95">
        <f t="shared" si="45"/>
        <v>142.38346129317333</v>
      </c>
      <c r="X214" s="95">
        <f t="shared" si="46"/>
        <v>-10.71679462650664</v>
      </c>
      <c r="Y214" s="95">
        <f>IF(T214&lt;&gt;"",SUM($X$10:X214),"")</f>
        <v>-1895.9513276302182</v>
      </c>
      <c r="Z214" s="95">
        <f t="shared" si="47"/>
        <v>98895.951327630173</v>
      </c>
    </row>
    <row r="215" spans="1:26">
      <c r="A215" s="3">
        <f t="shared" si="36"/>
        <v>205</v>
      </c>
      <c r="B215" s="12">
        <f t="shared" si="37"/>
        <v>47398</v>
      </c>
      <c r="C215" s="95">
        <f t="shared" si="38"/>
        <v>131.66666666666669</v>
      </c>
      <c r="D215" s="95">
        <f t="shared" si="39"/>
        <v>131.66666666666669</v>
      </c>
      <c r="E215" s="95">
        <f t="shared" si="40"/>
        <v>0</v>
      </c>
      <c r="F215" s="95">
        <f>IF(A215&lt;&gt;"",SUM($E$10:E215),"")</f>
        <v>0</v>
      </c>
      <c r="G215" s="95">
        <f t="shared" si="41"/>
        <v>100000</v>
      </c>
      <c r="T215" s="3">
        <f t="shared" si="42"/>
        <v>205</v>
      </c>
      <c r="U215" s="12">
        <f t="shared" si="43"/>
        <v>47398</v>
      </c>
      <c r="V215" s="95">
        <f t="shared" si="44"/>
        <v>131.66666666666669</v>
      </c>
      <c r="W215" s="95">
        <f t="shared" si="45"/>
        <v>142.39889225533969</v>
      </c>
      <c r="X215" s="95">
        <f t="shared" si="46"/>
        <v>-10.732225588673003</v>
      </c>
      <c r="Y215" s="95">
        <f>IF(T215&lt;&gt;"",SUM($X$10:X215),"")</f>
        <v>-1906.6835532188911</v>
      </c>
      <c r="Z215" s="95">
        <f t="shared" si="47"/>
        <v>98906.683553218842</v>
      </c>
    </row>
    <row r="216" spans="1:26">
      <c r="A216" s="3">
        <f t="shared" si="36"/>
        <v>206</v>
      </c>
      <c r="B216" s="12">
        <f t="shared" si="37"/>
        <v>47429</v>
      </c>
      <c r="C216" s="95">
        <f t="shared" si="38"/>
        <v>131.66666666666669</v>
      </c>
      <c r="D216" s="95">
        <f t="shared" si="39"/>
        <v>131.66666666666669</v>
      </c>
      <c r="E216" s="95">
        <f t="shared" si="40"/>
        <v>0</v>
      </c>
      <c r="F216" s="95">
        <f>IF(A216&lt;&gt;"",SUM($E$10:E216),"")</f>
        <v>0</v>
      </c>
      <c r="G216" s="95">
        <f t="shared" si="41"/>
        <v>100000</v>
      </c>
      <c r="T216" s="3">
        <f t="shared" si="42"/>
        <v>206</v>
      </c>
      <c r="U216" s="12">
        <f t="shared" si="43"/>
        <v>47429</v>
      </c>
      <c r="V216" s="95">
        <f t="shared" si="44"/>
        <v>131.66666666666669</v>
      </c>
      <c r="W216" s="95">
        <f t="shared" si="45"/>
        <v>142.41434543633187</v>
      </c>
      <c r="X216" s="95">
        <f t="shared" si="46"/>
        <v>-10.747678769665185</v>
      </c>
      <c r="Y216" s="95">
        <f>IF(T216&lt;&gt;"",SUM($X$10:X216),"")</f>
        <v>-1917.4312319885562</v>
      </c>
      <c r="Z216" s="95">
        <f t="shared" si="47"/>
        <v>98917.431231988507</v>
      </c>
    </row>
    <row r="217" spans="1:26">
      <c r="A217" s="3">
        <f t="shared" si="36"/>
        <v>207</v>
      </c>
      <c r="B217" s="12">
        <f t="shared" si="37"/>
        <v>47459</v>
      </c>
      <c r="C217" s="95">
        <f t="shared" si="38"/>
        <v>131.66666666666669</v>
      </c>
      <c r="D217" s="95">
        <f t="shared" si="39"/>
        <v>131.66666666666669</v>
      </c>
      <c r="E217" s="95">
        <f t="shared" si="40"/>
        <v>0</v>
      </c>
      <c r="F217" s="95">
        <f>IF(A217&lt;&gt;"",SUM($E$10:E217),"")</f>
        <v>0</v>
      </c>
      <c r="G217" s="95">
        <f t="shared" si="41"/>
        <v>100000</v>
      </c>
      <c r="T217" s="3">
        <f t="shared" si="42"/>
        <v>207</v>
      </c>
      <c r="U217" s="12">
        <f t="shared" si="43"/>
        <v>47459</v>
      </c>
      <c r="V217" s="95">
        <f t="shared" si="44"/>
        <v>131.66666666666669</v>
      </c>
      <c r="W217" s="95">
        <f t="shared" si="45"/>
        <v>142.42982086814249</v>
      </c>
      <c r="X217" s="95">
        <f t="shared" si="46"/>
        <v>-10.7631542014758</v>
      </c>
      <c r="Y217" s="95">
        <f>IF(T217&lt;&gt;"",SUM($X$10:X217),"")</f>
        <v>-1928.194386190032</v>
      </c>
      <c r="Z217" s="95">
        <f t="shared" si="47"/>
        <v>98928.194386189978</v>
      </c>
    </row>
    <row r="218" spans="1:26">
      <c r="A218" s="3">
        <f t="shared" si="36"/>
        <v>208</v>
      </c>
      <c r="B218" s="12">
        <f t="shared" si="37"/>
        <v>47490</v>
      </c>
      <c r="C218" s="95">
        <f t="shared" si="38"/>
        <v>131.66666666666669</v>
      </c>
      <c r="D218" s="95">
        <f t="shared" si="39"/>
        <v>131.66666666666669</v>
      </c>
      <c r="E218" s="95">
        <f t="shared" si="40"/>
        <v>0</v>
      </c>
      <c r="F218" s="95">
        <f>IF(A218&lt;&gt;"",SUM($E$10:E218),"")</f>
        <v>0</v>
      </c>
      <c r="G218" s="95">
        <f t="shared" si="41"/>
        <v>100000</v>
      </c>
      <c r="T218" s="3">
        <f t="shared" si="42"/>
        <v>208</v>
      </c>
      <c r="U218" s="12">
        <f t="shared" si="43"/>
        <v>47490</v>
      </c>
      <c r="V218" s="95">
        <f t="shared" si="44"/>
        <v>131.66666666666669</v>
      </c>
      <c r="W218" s="95">
        <f t="shared" si="45"/>
        <v>142.44531858281016</v>
      </c>
      <c r="X218" s="95">
        <f t="shared" si="46"/>
        <v>-10.778651916143474</v>
      </c>
      <c r="Y218" s="95">
        <f>IF(T218&lt;&gt;"",SUM($X$10:X218),"")</f>
        <v>-1938.9730381061754</v>
      </c>
      <c r="Z218" s="95">
        <f t="shared" si="47"/>
        <v>98938.973038106124</v>
      </c>
    </row>
    <row r="219" spans="1:26">
      <c r="A219" s="3">
        <f t="shared" si="36"/>
        <v>209</v>
      </c>
      <c r="B219" s="12">
        <f t="shared" si="37"/>
        <v>47521</v>
      </c>
      <c r="C219" s="95">
        <f t="shared" si="38"/>
        <v>131.66666666666669</v>
      </c>
      <c r="D219" s="95">
        <f t="shared" si="39"/>
        <v>131.66666666666669</v>
      </c>
      <c r="E219" s="95">
        <f t="shared" si="40"/>
        <v>0</v>
      </c>
      <c r="F219" s="95">
        <f>IF(A219&lt;&gt;"",SUM($E$10:E219),"")</f>
        <v>0</v>
      </c>
      <c r="G219" s="95">
        <f t="shared" si="41"/>
        <v>100000</v>
      </c>
      <c r="T219" s="3">
        <f t="shared" si="42"/>
        <v>209</v>
      </c>
      <c r="U219" s="12">
        <f t="shared" si="43"/>
        <v>47521</v>
      </c>
      <c r="V219" s="95">
        <f t="shared" si="44"/>
        <v>131.66666666666669</v>
      </c>
      <c r="W219" s="95">
        <f t="shared" si="45"/>
        <v>142.46083861241968</v>
      </c>
      <c r="X219" s="95">
        <f t="shared" si="46"/>
        <v>-10.794171945752993</v>
      </c>
      <c r="Y219" s="95">
        <f>IF(T219&lt;&gt;"",SUM($X$10:X219),"")</f>
        <v>-1949.7672100519285</v>
      </c>
      <c r="Z219" s="95">
        <f t="shared" si="47"/>
        <v>98949.767210051883</v>
      </c>
    </row>
    <row r="220" spans="1:26">
      <c r="A220" s="3">
        <f t="shared" si="36"/>
        <v>210</v>
      </c>
      <c r="B220" s="12">
        <f t="shared" si="37"/>
        <v>47549</v>
      </c>
      <c r="C220" s="95">
        <f t="shared" si="38"/>
        <v>131.66666666666669</v>
      </c>
      <c r="D220" s="95">
        <f t="shared" si="39"/>
        <v>131.66666666666669</v>
      </c>
      <c r="E220" s="95">
        <f t="shared" si="40"/>
        <v>0</v>
      </c>
      <c r="F220" s="95">
        <f>IF(A220&lt;&gt;"",SUM($E$10:E220),"")</f>
        <v>0</v>
      </c>
      <c r="G220" s="95">
        <f t="shared" si="41"/>
        <v>100000</v>
      </c>
      <c r="T220" s="3">
        <f t="shared" si="42"/>
        <v>210</v>
      </c>
      <c r="U220" s="12">
        <f t="shared" si="43"/>
        <v>47549</v>
      </c>
      <c r="V220" s="95">
        <f t="shared" si="44"/>
        <v>131.66666666666669</v>
      </c>
      <c r="W220" s="95">
        <f t="shared" si="45"/>
        <v>142.47638098910198</v>
      </c>
      <c r="X220" s="95">
        <f t="shared" si="46"/>
        <v>-10.809714322435298</v>
      </c>
      <c r="Y220" s="95">
        <f>IF(T220&lt;&gt;"",SUM($X$10:X220),"")</f>
        <v>-1960.5769243743639</v>
      </c>
      <c r="Z220" s="95">
        <f t="shared" si="47"/>
        <v>98960.576924374313</v>
      </c>
    </row>
    <row r="221" spans="1:26">
      <c r="A221" s="3">
        <f t="shared" si="36"/>
        <v>211</v>
      </c>
      <c r="B221" s="12">
        <f t="shared" si="37"/>
        <v>47580</v>
      </c>
      <c r="C221" s="95">
        <f t="shared" si="38"/>
        <v>131.66666666666669</v>
      </c>
      <c r="D221" s="95">
        <f t="shared" si="39"/>
        <v>131.66666666666669</v>
      </c>
      <c r="E221" s="95">
        <f t="shared" si="40"/>
        <v>0</v>
      </c>
      <c r="F221" s="95">
        <f>IF(A221&lt;&gt;"",SUM($E$10:E221),"")</f>
        <v>0</v>
      </c>
      <c r="G221" s="95">
        <f t="shared" si="41"/>
        <v>100000</v>
      </c>
      <c r="T221" s="3">
        <f t="shared" si="42"/>
        <v>211</v>
      </c>
      <c r="U221" s="12">
        <f t="shared" si="43"/>
        <v>47580</v>
      </c>
      <c r="V221" s="95">
        <f t="shared" si="44"/>
        <v>131.66666666666669</v>
      </c>
      <c r="W221" s="95">
        <f t="shared" si="45"/>
        <v>142.49194574503431</v>
      </c>
      <c r="X221" s="95">
        <f t="shared" si="46"/>
        <v>-10.825279078367629</v>
      </c>
      <c r="Y221" s="95">
        <f>IF(T221&lt;&gt;"",SUM($X$10:X221),"")</f>
        <v>-1971.4022034527316</v>
      </c>
      <c r="Z221" s="95">
        <f t="shared" si="47"/>
        <v>98971.402203452686</v>
      </c>
    </row>
    <row r="222" spans="1:26">
      <c r="A222" s="3">
        <f t="shared" si="36"/>
        <v>212</v>
      </c>
      <c r="B222" s="12">
        <f t="shared" si="37"/>
        <v>47610</v>
      </c>
      <c r="C222" s="95">
        <f t="shared" si="38"/>
        <v>131.66666666666669</v>
      </c>
      <c r="D222" s="95">
        <f t="shared" si="39"/>
        <v>131.66666666666669</v>
      </c>
      <c r="E222" s="95">
        <f t="shared" si="40"/>
        <v>0</v>
      </c>
      <c r="F222" s="95">
        <f>IF(A222&lt;&gt;"",SUM($E$10:E222),"")</f>
        <v>0</v>
      </c>
      <c r="G222" s="95">
        <f t="shared" si="41"/>
        <v>100000</v>
      </c>
      <c r="T222" s="3">
        <f t="shared" si="42"/>
        <v>212</v>
      </c>
      <c r="U222" s="12">
        <f t="shared" si="43"/>
        <v>47610</v>
      </c>
      <c r="V222" s="95">
        <f t="shared" si="44"/>
        <v>131.66666666666669</v>
      </c>
      <c r="W222" s="95">
        <f t="shared" si="45"/>
        <v>142.50753291244027</v>
      </c>
      <c r="X222" s="95">
        <f t="shared" si="46"/>
        <v>-10.840866245773583</v>
      </c>
      <c r="Y222" s="95">
        <f>IF(T222&lt;&gt;"",SUM($X$10:X222),"")</f>
        <v>-1982.2430696985052</v>
      </c>
      <c r="Z222" s="95">
        <f t="shared" si="47"/>
        <v>98982.243069698467</v>
      </c>
    </row>
    <row r="223" spans="1:26">
      <c r="A223" s="3">
        <f t="shared" si="36"/>
        <v>213</v>
      </c>
      <c r="B223" s="12">
        <f t="shared" si="37"/>
        <v>47641</v>
      </c>
      <c r="C223" s="95">
        <f t="shared" si="38"/>
        <v>131.66666666666669</v>
      </c>
      <c r="D223" s="95">
        <f t="shared" si="39"/>
        <v>131.66666666666669</v>
      </c>
      <c r="E223" s="95">
        <f t="shared" si="40"/>
        <v>0</v>
      </c>
      <c r="F223" s="95">
        <f>IF(A223&lt;&gt;"",SUM($E$10:E223),"")</f>
        <v>0</v>
      </c>
      <c r="G223" s="95">
        <f t="shared" si="41"/>
        <v>100000</v>
      </c>
      <c r="T223" s="3">
        <f t="shared" si="42"/>
        <v>213</v>
      </c>
      <c r="U223" s="12">
        <f t="shared" si="43"/>
        <v>47641</v>
      </c>
      <c r="V223" s="95">
        <f t="shared" si="44"/>
        <v>131.66666666666669</v>
      </c>
      <c r="W223" s="95">
        <f t="shared" si="45"/>
        <v>142.5231425235898</v>
      </c>
      <c r="X223" s="95">
        <f t="shared" si="46"/>
        <v>-10.856475856923112</v>
      </c>
      <c r="Y223" s="95">
        <f>IF(T223&lt;&gt;"",SUM($X$10:X223),"")</f>
        <v>-1993.0995455554284</v>
      </c>
      <c r="Z223" s="95">
        <f t="shared" si="47"/>
        <v>98993.099545555393</v>
      </c>
    </row>
    <row r="224" spans="1:26">
      <c r="A224" s="3">
        <f t="shared" si="36"/>
        <v>214</v>
      </c>
      <c r="B224" s="12">
        <f t="shared" si="37"/>
        <v>47671</v>
      </c>
      <c r="C224" s="95">
        <f t="shared" si="38"/>
        <v>131.66666666666669</v>
      </c>
      <c r="D224" s="95">
        <f t="shared" si="39"/>
        <v>131.66666666666669</v>
      </c>
      <c r="E224" s="95">
        <f t="shared" si="40"/>
        <v>0</v>
      </c>
      <c r="F224" s="95">
        <f>IF(A224&lt;&gt;"",SUM($E$10:E224),"")</f>
        <v>0</v>
      </c>
      <c r="G224" s="95">
        <f t="shared" si="41"/>
        <v>100000</v>
      </c>
      <c r="T224" s="3">
        <f t="shared" si="42"/>
        <v>214</v>
      </c>
      <c r="U224" s="12">
        <f t="shared" si="43"/>
        <v>47671</v>
      </c>
      <c r="V224" s="95">
        <f t="shared" si="44"/>
        <v>131.66666666666669</v>
      </c>
      <c r="W224" s="95">
        <f t="shared" si="45"/>
        <v>142.53877461079935</v>
      </c>
      <c r="X224" s="95">
        <f t="shared" si="46"/>
        <v>-10.872107944132665</v>
      </c>
      <c r="Y224" s="95">
        <f>IF(T224&lt;&gt;"",SUM($X$10:X224),"")</f>
        <v>-2003.9716534995612</v>
      </c>
      <c r="Z224" s="95">
        <f t="shared" si="47"/>
        <v>99003.971653499524</v>
      </c>
    </row>
    <row r="225" spans="1:26">
      <c r="A225" s="3">
        <f t="shared" si="36"/>
        <v>215</v>
      </c>
      <c r="B225" s="12">
        <f t="shared" si="37"/>
        <v>47702</v>
      </c>
      <c r="C225" s="95">
        <f t="shared" si="38"/>
        <v>131.66666666666669</v>
      </c>
      <c r="D225" s="95">
        <f t="shared" si="39"/>
        <v>131.66666666666669</v>
      </c>
      <c r="E225" s="95">
        <f t="shared" si="40"/>
        <v>0</v>
      </c>
      <c r="F225" s="95">
        <f>IF(A225&lt;&gt;"",SUM($E$10:E225),"")</f>
        <v>0</v>
      </c>
      <c r="G225" s="95">
        <f t="shared" si="41"/>
        <v>100000</v>
      </c>
      <c r="T225" s="3">
        <f t="shared" si="42"/>
        <v>215</v>
      </c>
      <c r="U225" s="12">
        <f t="shared" si="43"/>
        <v>47702</v>
      </c>
      <c r="V225" s="95">
        <f t="shared" si="44"/>
        <v>131.66666666666669</v>
      </c>
      <c r="W225" s="95">
        <f t="shared" si="45"/>
        <v>142.55442920643182</v>
      </c>
      <c r="X225" s="95">
        <f t="shared" si="46"/>
        <v>-10.887762539765134</v>
      </c>
      <c r="Y225" s="95">
        <f>IF(T225&lt;&gt;"",SUM($X$10:X225),"")</f>
        <v>-2014.8594160393263</v>
      </c>
      <c r="Z225" s="95">
        <f t="shared" si="47"/>
        <v>99014.859416039282</v>
      </c>
    </row>
    <row r="226" spans="1:26">
      <c r="A226" s="3">
        <f t="shared" si="36"/>
        <v>216</v>
      </c>
      <c r="B226" s="12">
        <f t="shared" si="37"/>
        <v>47733</v>
      </c>
      <c r="C226" s="95">
        <f t="shared" si="38"/>
        <v>131.66666666666669</v>
      </c>
      <c r="D226" s="95">
        <f t="shared" si="39"/>
        <v>131.66666666666669</v>
      </c>
      <c r="E226" s="95">
        <f t="shared" si="40"/>
        <v>0</v>
      </c>
      <c r="F226" s="95">
        <f>IF(A226&lt;&gt;"",SUM($E$10:E226),"")</f>
        <v>0</v>
      </c>
      <c r="G226" s="95">
        <f t="shared" si="41"/>
        <v>100000</v>
      </c>
      <c r="T226" s="3">
        <f t="shared" si="42"/>
        <v>216</v>
      </c>
      <c r="U226" s="12">
        <f t="shared" si="43"/>
        <v>47733</v>
      </c>
      <c r="V226" s="95">
        <f t="shared" si="44"/>
        <v>131.66666666666669</v>
      </c>
      <c r="W226" s="95">
        <f t="shared" si="45"/>
        <v>142.57010634289685</v>
      </c>
      <c r="X226" s="95">
        <f t="shared" si="46"/>
        <v>-10.903439676230164</v>
      </c>
      <c r="Y226" s="95">
        <f>IF(T226&lt;&gt;"",SUM($X$10:X226),"")</f>
        <v>-2025.7628557155565</v>
      </c>
      <c r="Z226" s="95">
        <f t="shared" si="47"/>
        <v>99025.762855715511</v>
      </c>
    </row>
    <row r="227" spans="1:26">
      <c r="A227" s="3">
        <f t="shared" si="36"/>
        <v>217</v>
      </c>
      <c r="B227" s="12">
        <f t="shared" si="37"/>
        <v>47763</v>
      </c>
      <c r="C227" s="95">
        <f t="shared" si="38"/>
        <v>131.66666666666669</v>
      </c>
      <c r="D227" s="95">
        <f t="shared" si="39"/>
        <v>131.66666666666669</v>
      </c>
      <c r="E227" s="95">
        <f t="shared" si="40"/>
        <v>0</v>
      </c>
      <c r="F227" s="95">
        <f>IF(A227&lt;&gt;"",SUM($E$10:E227),"")</f>
        <v>0</v>
      </c>
      <c r="G227" s="95">
        <f t="shared" si="41"/>
        <v>100000</v>
      </c>
      <c r="T227" s="3">
        <f t="shared" si="42"/>
        <v>217</v>
      </c>
      <c r="U227" s="12">
        <f t="shared" si="43"/>
        <v>47763</v>
      </c>
      <c r="V227" s="95">
        <f t="shared" si="44"/>
        <v>131.66666666666669</v>
      </c>
      <c r="W227" s="95">
        <f t="shared" si="45"/>
        <v>142.58580605265064</v>
      </c>
      <c r="X227" s="95">
        <f t="shared" si="46"/>
        <v>-10.919139385983954</v>
      </c>
      <c r="Y227" s="95">
        <f>IF(T227&lt;&gt;"",SUM($X$10:X227),"")</f>
        <v>-2036.6819951015405</v>
      </c>
      <c r="Z227" s="95">
        <f t="shared" si="47"/>
        <v>99036.681995101491</v>
      </c>
    </row>
    <row r="228" spans="1:26">
      <c r="A228" s="3">
        <f t="shared" si="36"/>
        <v>218</v>
      </c>
      <c r="B228" s="12">
        <f t="shared" si="37"/>
        <v>47794</v>
      </c>
      <c r="C228" s="95">
        <f t="shared" si="38"/>
        <v>131.66666666666669</v>
      </c>
      <c r="D228" s="95">
        <f t="shared" si="39"/>
        <v>131.66666666666669</v>
      </c>
      <c r="E228" s="95">
        <f t="shared" si="40"/>
        <v>0</v>
      </c>
      <c r="F228" s="95">
        <f>IF(A228&lt;&gt;"",SUM($E$10:E228),"")</f>
        <v>0</v>
      </c>
      <c r="G228" s="95">
        <f t="shared" si="41"/>
        <v>100000</v>
      </c>
      <c r="T228" s="3">
        <f t="shared" si="42"/>
        <v>218</v>
      </c>
      <c r="U228" s="12">
        <f t="shared" si="43"/>
        <v>47794</v>
      </c>
      <c r="V228" s="95">
        <f t="shared" si="44"/>
        <v>131.66666666666669</v>
      </c>
      <c r="W228" s="95">
        <f t="shared" si="45"/>
        <v>142.60152836819614</v>
      </c>
      <c r="X228" s="95">
        <f t="shared" si="46"/>
        <v>-10.934861701529456</v>
      </c>
      <c r="Y228" s="95">
        <f>IF(T228&lt;&gt;"",SUM($X$10:X228),"")</f>
        <v>-2047.6168568030698</v>
      </c>
      <c r="Z228" s="95">
        <f t="shared" si="47"/>
        <v>99047.616856803026</v>
      </c>
    </row>
    <row r="229" spans="1:26">
      <c r="A229" s="3">
        <f t="shared" si="36"/>
        <v>219</v>
      </c>
      <c r="B229" s="12">
        <f t="shared" si="37"/>
        <v>47824</v>
      </c>
      <c r="C229" s="95">
        <f t="shared" si="38"/>
        <v>131.66666666666669</v>
      </c>
      <c r="D229" s="95">
        <f t="shared" si="39"/>
        <v>131.66666666666669</v>
      </c>
      <c r="E229" s="95">
        <f t="shared" si="40"/>
        <v>0</v>
      </c>
      <c r="F229" s="95">
        <f>IF(A229&lt;&gt;"",SUM($E$10:E229),"")</f>
        <v>0</v>
      </c>
      <c r="G229" s="95">
        <f t="shared" si="41"/>
        <v>100000</v>
      </c>
      <c r="T229" s="3">
        <f t="shared" si="42"/>
        <v>219</v>
      </c>
      <c r="U229" s="12">
        <f t="shared" si="43"/>
        <v>47824</v>
      </c>
      <c r="V229" s="95">
        <f t="shared" si="44"/>
        <v>131.66666666666669</v>
      </c>
      <c r="W229" s="95">
        <f t="shared" si="45"/>
        <v>142.61727332208312</v>
      </c>
      <c r="X229" s="95">
        <f t="shared" si="46"/>
        <v>-10.950606655416436</v>
      </c>
      <c r="Y229" s="95">
        <f>IF(T229&lt;&gt;"",SUM($X$10:X229),"")</f>
        <v>-2058.5674634584861</v>
      </c>
      <c r="Z229" s="95">
        <f t="shared" si="47"/>
        <v>99058.567463458443</v>
      </c>
    </row>
    <row r="230" spans="1:26">
      <c r="A230" s="3">
        <f t="shared" si="36"/>
        <v>220</v>
      </c>
      <c r="B230" s="12">
        <f t="shared" si="37"/>
        <v>47855</v>
      </c>
      <c r="C230" s="95">
        <f t="shared" si="38"/>
        <v>131.66666666666669</v>
      </c>
      <c r="D230" s="95">
        <f t="shared" si="39"/>
        <v>131.66666666666669</v>
      </c>
      <c r="E230" s="95">
        <f t="shared" si="40"/>
        <v>0</v>
      </c>
      <c r="F230" s="95">
        <f>IF(A230&lt;&gt;"",SUM($E$10:E230),"")</f>
        <v>0</v>
      </c>
      <c r="G230" s="95">
        <f t="shared" si="41"/>
        <v>100000</v>
      </c>
      <c r="T230" s="3">
        <f t="shared" si="42"/>
        <v>220</v>
      </c>
      <c r="U230" s="12">
        <f t="shared" si="43"/>
        <v>47855</v>
      </c>
      <c r="V230" s="95">
        <f t="shared" si="44"/>
        <v>131.66666666666669</v>
      </c>
      <c r="W230" s="95">
        <f t="shared" si="45"/>
        <v>142.63304094690821</v>
      </c>
      <c r="X230" s="95">
        <f t="shared" si="46"/>
        <v>-10.966374280241524</v>
      </c>
      <c r="Y230" s="95">
        <f>IF(T230&lt;&gt;"",SUM($X$10:X230),"")</f>
        <v>-2069.5338377387275</v>
      </c>
      <c r="Z230" s="95">
        <f t="shared" si="47"/>
        <v>99069.53383773868</v>
      </c>
    </row>
    <row r="231" spans="1:26">
      <c r="A231" s="3">
        <f t="shared" si="36"/>
        <v>221</v>
      </c>
      <c r="B231" s="12">
        <f t="shared" si="37"/>
        <v>47886</v>
      </c>
      <c r="C231" s="95">
        <f t="shared" si="38"/>
        <v>131.66666666666669</v>
      </c>
      <c r="D231" s="95">
        <f t="shared" si="39"/>
        <v>131.66666666666669</v>
      </c>
      <c r="E231" s="95">
        <f t="shared" si="40"/>
        <v>0</v>
      </c>
      <c r="F231" s="95">
        <f>IF(A231&lt;&gt;"",SUM($E$10:E231),"")</f>
        <v>0</v>
      </c>
      <c r="G231" s="95">
        <f t="shared" si="41"/>
        <v>100000</v>
      </c>
      <c r="T231" s="3">
        <f t="shared" si="42"/>
        <v>221</v>
      </c>
      <c r="U231" s="12">
        <f t="shared" si="43"/>
        <v>47886</v>
      </c>
      <c r="V231" s="95">
        <f t="shared" si="44"/>
        <v>131.66666666666669</v>
      </c>
      <c r="W231" s="95">
        <f t="shared" si="45"/>
        <v>142.64883127531499</v>
      </c>
      <c r="X231" s="95">
        <f t="shared" si="46"/>
        <v>-10.982164608648304</v>
      </c>
      <c r="Y231" s="95">
        <f>IF(T231&lt;&gt;"",SUM($X$10:X231),"")</f>
        <v>-2080.5160023473759</v>
      </c>
      <c r="Z231" s="95">
        <f t="shared" si="47"/>
        <v>99080.516002347329</v>
      </c>
    </row>
    <row r="232" spans="1:26">
      <c r="A232" s="3">
        <f t="shared" si="36"/>
        <v>222</v>
      </c>
      <c r="B232" s="12">
        <f t="shared" si="37"/>
        <v>47914</v>
      </c>
      <c r="C232" s="95">
        <f t="shared" si="38"/>
        <v>131.66666666666669</v>
      </c>
      <c r="D232" s="95">
        <f t="shared" si="39"/>
        <v>131.66666666666669</v>
      </c>
      <c r="E232" s="95">
        <f t="shared" si="40"/>
        <v>0</v>
      </c>
      <c r="F232" s="95">
        <f>IF(A232&lt;&gt;"",SUM($E$10:E232),"")</f>
        <v>0</v>
      </c>
      <c r="G232" s="95">
        <f t="shared" si="41"/>
        <v>100000</v>
      </c>
      <c r="T232" s="3">
        <f t="shared" si="42"/>
        <v>222</v>
      </c>
      <c r="U232" s="12">
        <f t="shared" si="43"/>
        <v>47914</v>
      </c>
      <c r="V232" s="95">
        <f t="shared" si="44"/>
        <v>131.66666666666669</v>
      </c>
      <c r="W232" s="95">
        <f t="shared" si="45"/>
        <v>142.66464433999403</v>
      </c>
      <c r="X232" s="95">
        <f t="shared" si="46"/>
        <v>-10.997977673327341</v>
      </c>
      <c r="Y232" s="95">
        <f>IF(T232&lt;&gt;"",SUM($X$10:X232),"")</f>
        <v>-2091.5139800207035</v>
      </c>
      <c r="Z232" s="95">
        <f t="shared" si="47"/>
        <v>99091.513980020653</v>
      </c>
    </row>
    <row r="233" spans="1:26">
      <c r="A233" s="3">
        <f t="shared" si="36"/>
        <v>223</v>
      </c>
      <c r="B233" s="12">
        <f t="shared" si="37"/>
        <v>47945</v>
      </c>
      <c r="C233" s="95">
        <f t="shared" si="38"/>
        <v>131.66666666666669</v>
      </c>
      <c r="D233" s="95">
        <f t="shared" si="39"/>
        <v>131.66666666666669</v>
      </c>
      <c r="E233" s="95">
        <f t="shared" si="40"/>
        <v>0</v>
      </c>
      <c r="F233" s="95">
        <f>IF(A233&lt;&gt;"",SUM($E$10:E233),"")</f>
        <v>0</v>
      </c>
      <c r="G233" s="95">
        <f t="shared" si="41"/>
        <v>100000</v>
      </c>
      <c r="T233" s="3">
        <f t="shared" si="42"/>
        <v>223</v>
      </c>
      <c r="U233" s="12">
        <f t="shared" si="43"/>
        <v>47945</v>
      </c>
      <c r="V233" s="95">
        <f t="shared" si="44"/>
        <v>131.66666666666669</v>
      </c>
      <c r="W233" s="95">
        <f t="shared" si="45"/>
        <v>142.68048017368292</v>
      </c>
      <c r="X233" s="95">
        <f t="shared" si="46"/>
        <v>-11.013813507016238</v>
      </c>
      <c r="Y233" s="95">
        <f>IF(T233&lt;&gt;"",SUM($X$10:X233),"")</f>
        <v>-2102.5277935277195</v>
      </c>
      <c r="Z233" s="95">
        <f t="shared" si="47"/>
        <v>99102.527793527668</v>
      </c>
    </row>
    <row r="234" spans="1:26">
      <c r="A234" s="3">
        <f t="shared" si="36"/>
        <v>224</v>
      </c>
      <c r="B234" s="12">
        <f t="shared" si="37"/>
        <v>47975</v>
      </c>
      <c r="C234" s="95">
        <f t="shared" si="38"/>
        <v>131.66666666666669</v>
      </c>
      <c r="D234" s="95">
        <f t="shared" si="39"/>
        <v>131.66666666666669</v>
      </c>
      <c r="E234" s="95">
        <f t="shared" si="40"/>
        <v>0</v>
      </c>
      <c r="F234" s="95">
        <f>IF(A234&lt;&gt;"",SUM($E$10:E234),"")</f>
        <v>0</v>
      </c>
      <c r="G234" s="95">
        <f t="shared" si="41"/>
        <v>100000</v>
      </c>
      <c r="T234" s="3">
        <f t="shared" si="42"/>
        <v>224</v>
      </c>
      <c r="U234" s="12">
        <f t="shared" si="43"/>
        <v>47975</v>
      </c>
      <c r="V234" s="95">
        <f t="shared" si="44"/>
        <v>131.66666666666669</v>
      </c>
      <c r="W234" s="95">
        <f t="shared" si="45"/>
        <v>142.69633880916649</v>
      </c>
      <c r="X234" s="95">
        <f t="shared" si="46"/>
        <v>-11.029672142499805</v>
      </c>
      <c r="Y234" s="95">
        <f>IF(T234&lt;&gt;"",SUM($X$10:X234),"")</f>
        <v>-2113.5574656702192</v>
      </c>
      <c r="Z234" s="95">
        <f t="shared" si="47"/>
        <v>99113.557465670165</v>
      </c>
    </row>
    <row r="235" spans="1:26">
      <c r="A235" s="3">
        <f t="shared" si="36"/>
        <v>225</v>
      </c>
      <c r="B235" s="12">
        <f t="shared" si="37"/>
        <v>48006</v>
      </c>
      <c r="C235" s="95">
        <f t="shared" si="38"/>
        <v>131.66666666666669</v>
      </c>
      <c r="D235" s="95">
        <f t="shared" si="39"/>
        <v>131.66666666666669</v>
      </c>
      <c r="E235" s="95">
        <f t="shared" si="40"/>
        <v>0</v>
      </c>
      <c r="F235" s="95">
        <f>IF(A235&lt;&gt;"",SUM($E$10:E235),"")</f>
        <v>0</v>
      </c>
      <c r="G235" s="95">
        <f t="shared" si="41"/>
        <v>100000</v>
      </c>
      <c r="T235" s="3">
        <f t="shared" si="42"/>
        <v>225</v>
      </c>
      <c r="U235" s="12">
        <f t="shared" si="43"/>
        <v>48006</v>
      </c>
      <c r="V235" s="95">
        <f t="shared" si="44"/>
        <v>131.66666666666669</v>
      </c>
      <c r="W235" s="95">
        <f t="shared" si="45"/>
        <v>142.71222027927669</v>
      </c>
      <c r="X235" s="95">
        <f t="shared" si="46"/>
        <v>-11.045553612610007</v>
      </c>
      <c r="Y235" s="95">
        <f>IF(T235&lt;&gt;"",SUM($X$10:X235),"")</f>
        <v>-2124.6030192828293</v>
      </c>
      <c r="Z235" s="95">
        <f t="shared" si="47"/>
        <v>99124.603019282775</v>
      </c>
    </row>
    <row r="236" spans="1:26">
      <c r="A236" s="3">
        <f t="shared" si="36"/>
        <v>226</v>
      </c>
      <c r="B236" s="12">
        <f t="shared" si="37"/>
        <v>48036</v>
      </c>
      <c r="C236" s="95">
        <f t="shared" si="38"/>
        <v>131.66666666666669</v>
      </c>
      <c r="D236" s="95">
        <f t="shared" si="39"/>
        <v>131.66666666666669</v>
      </c>
      <c r="E236" s="95">
        <f t="shared" si="40"/>
        <v>0</v>
      </c>
      <c r="F236" s="95">
        <f>IF(A236&lt;&gt;"",SUM($E$10:E236),"")</f>
        <v>0</v>
      </c>
      <c r="G236" s="95">
        <f t="shared" si="41"/>
        <v>100000</v>
      </c>
      <c r="T236" s="3">
        <f t="shared" si="42"/>
        <v>226</v>
      </c>
      <c r="U236" s="12">
        <f t="shared" si="43"/>
        <v>48036</v>
      </c>
      <c r="V236" s="95">
        <f t="shared" si="44"/>
        <v>131.66666666666669</v>
      </c>
      <c r="W236" s="95">
        <f t="shared" si="45"/>
        <v>142.72812461689284</v>
      </c>
      <c r="X236" s="95">
        <f t="shared" si="46"/>
        <v>-11.061457950226156</v>
      </c>
      <c r="Y236" s="95">
        <f>IF(T236&lt;&gt;"",SUM($X$10:X236),"")</f>
        <v>-2135.6644772330555</v>
      </c>
      <c r="Z236" s="95">
        <f t="shared" si="47"/>
        <v>99135.664477233004</v>
      </c>
    </row>
    <row r="237" spans="1:26">
      <c r="A237" s="3">
        <f t="shared" si="36"/>
        <v>227</v>
      </c>
      <c r="B237" s="12">
        <f t="shared" si="37"/>
        <v>48067</v>
      </c>
      <c r="C237" s="95">
        <f t="shared" si="38"/>
        <v>131.66666666666669</v>
      </c>
      <c r="D237" s="95">
        <f t="shared" si="39"/>
        <v>131.66666666666669</v>
      </c>
      <c r="E237" s="95">
        <f t="shared" si="40"/>
        <v>0</v>
      </c>
      <c r="F237" s="95">
        <f>IF(A237&lt;&gt;"",SUM($E$10:E237),"")</f>
        <v>0</v>
      </c>
      <c r="G237" s="95">
        <f t="shared" si="41"/>
        <v>100000</v>
      </c>
      <c r="T237" s="3">
        <f t="shared" si="42"/>
        <v>227</v>
      </c>
      <c r="U237" s="12">
        <f t="shared" si="43"/>
        <v>48067</v>
      </c>
      <c r="V237" s="95">
        <f t="shared" si="44"/>
        <v>131.66666666666669</v>
      </c>
      <c r="W237" s="95">
        <f t="shared" si="45"/>
        <v>142.74405185494146</v>
      </c>
      <c r="X237" s="95">
        <f t="shared" si="46"/>
        <v>-11.077385188274775</v>
      </c>
      <c r="Y237" s="95">
        <f>IF(T237&lt;&gt;"",SUM($X$10:X237),"")</f>
        <v>-2146.7418624213306</v>
      </c>
      <c r="Z237" s="95">
        <f t="shared" si="47"/>
        <v>99146.741862421273</v>
      </c>
    </row>
    <row r="238" spans="1:26">
      <c r="A238" s="3">
        <f t="shared" si="36"/>
        <v>228</v>
      </c>
      <c r="B238" s="12">
        <f t="shared" si="37"/>
        <v>48098</v>
      </c>
      <c r="C238" s="95">
        <f t="shared" si="38"/>
        <v>131.66666666666669</v>
      </c>
      <c r="D238" s="95">
        <f t="shared" si="39"/>
        <v>131.66666666666669</v>
      </c>
      <c r="E238" s="95">
        <f t="shared" si="40"/>
        <v>0</v>
      </c>
      <c r="F238" s="95">
        <f>IF(A238&lt;&gt;"",SUM($E$10:E238),"")</f>
        <v>0</v>
      </c>
      <c r="G238" s="95">
        <f t="shared" si="41"/>
        <v>100000</v>
      </c>
      <c r="T238" s="3">
        <f t="shared" si="42"/>
        <v>228</v>
      </c>
      <c r="U238" s="12">
        <f t="shared" si="43"/>
        <v>48098</v>
      </c>
      <c r="V238" s="95">
        <f t="shared" si="44"/>
        <v>131.66666666666669</v>
      </c>
      <c r="W238" s="95">
        <f t="shared" si="45"/>
        <v>142.76000202639662</v>
      </c>
      <c r="X238" s="95">
        <f t="shared" si="46"/>
        <v>-11.093335359729934</v>
      </c>
      <c r="Y238" s="95">
        <f>IF(T238&lt;&gt;"",SUM($X$10:X238),"")</f>
        <v>-2157.8351977810603</v>
      </c>
      <c r="Z238" s="95">
        <f t="shared" si="47"/>
        <v>99157.835197781009</v>
      </c>
    </row>
    <row r="239" spans="1:26">
      <c r="A239" s="3">
        <f t="shared" si="36"/>
        <v>229</v>
      </c>
      <c r="B239" s="12">
        <f t="shared" si="37"/>
        <v>48128</v>
      </c>
      <c r="C239" s="95">
        <f t="shared" si="38"/>
        <v>131.66666666666669</v>
      </c>
      <c r="D239" s="95">
        <f t="shared" si="39"/>
        <v>131.66666666666669</v>
      </c>
      <c r="E239" s="95">
        <f t="shared" si="40"/>
        <v>0</v>
      </c>
      <c r="F239" s="95">
        <f>IF(A239&lt;&gt;"",SUM($E$10:E239),"")</f>
        <v>0</v>
      </c>
      <c r="G239" s="95">
        <f t="shared" si="41"/>
        <v>100000</v>
      </c>
      <c r="T239" s="3">
        <f t="shared" si="42"/>
        <v>229</v>
      </c>
      <c r="U239" s="12">
        <f t="shared" si="43"/>
        <v>48128</v>
      </c>
      <c r="V239" s="95">
        <f t="shared" si="44"/>
        <v>131.66666666666669</v>
      </c>
      <c r="W239" s="95">
        <f t="shared" si="45"/>
        <v>142.77597516427977</v>
      </c>
      <c r="X239" s="95">
        <f t="shared" si="46"/>
        <v>-11.109308497613085</v>
      </c>
      <c r="Y239" s="95">
        <f>IF(T239&lt;&gt;"",SUM($X$10:X239),"")</f>
        <v>-2168.9445062786735</v>
      </c>
      <c r="Z239" s="95">
        <f t="shared" si="47"/>
        <v>99168.944506278625</v>
      </c>
    </row>
    <row r="240" spans="1:26">
      <c r="A240" s="3">
        <f t="shared" si="36"/>
        <v>230</v>
      </c>
      <c r="B240" s="12">
        <f t="shared" si="37"/>
        <v>48159</v>
      </c>
      <c r="C240" s="95">
        <f t="shared" si="38"/>
        <v>131.66666666666669</v>
      </c>
      <c r="D240" s="95">
        <f t="shared" si="39"/>
        <v>131.66666666666669</v>
      </c>
      <c r="E240" s="95">
        <f t="shared" si="40"/>
        <v>0</v>
      </c>
      <c r="F240" s="95">
        <f>IF(A240&lt;&gt;"",SUM($E$10:E240),"")</f>
        <v>0</v>
      </c>
      <c r="G240" s="95">
        <f t="shared" si="41"/>
        <v>100000</v>
      </c>
      <c r="T240" s="3">
        <f t="shared" si="42"/>
        <v>230</v>
      </c>
      <c r="U240" s="12">
        <f t="shared" si="43"/>
        <v>48159</v>
      </c>
      <c r="V240" s="95">
        <f t="shared" si="44"/>
        <v>131.66666666666669</v>
      </c>
      <c r="W240" s="95">
        <f t="shared" si="45"/>
        <v>142.79197130166</v>
      </c>
      <c r="X240" s="95">
        <f t="shared" si="46"/>
        <v>-11.125304634993313</v>
      </c>
      <c r="Y240" s="95">
        <f>IF(T240&lt;&gt;"",SUM($X$10:X240),"")</f>
        <v>-2180.069810913667</v>
      </c>
      <c r="Z240" s="95">
        <f t="shared" si="47"/>
        <v>99180.069810913614</v>
      </c>
    </row>
    <row r="241" spans="1:26">
      <c r="A241" s="3">
        <f t="shared" si="36"/>
        <v>231</v>
      </c>
      <c r="B241" s="12">
        <f t="shared" si="37"/>
        <v>48189</v>
      </c>
      <c r="C241" s="95">
        <f t="shared" si="38"/>
        <v>131.66666666666669</v>
      </c>
      <c r="D241" s="95">
        <f t="shared" si="39"/>
        <v>131.66666666666669</v>
      </c>
      <c r="E241" s="95">
        <f t="shared" si="40"/>
        <v>0</v>
      </c>
      <c r="F241" s="95">
        <f>IF(A241&lt;&gt;"",SUM($E$10:E241),"")</f>
        <v>0</v>
      </c>
      <c r="G241" s="95">
        <f t="shared" si="41"/>
        <v>100000</v>
      </c>
      <c r="T241" s="3">
        <f t="shared" si="42"/>
        <v>231</v>
      </c>
      <c r="U241" s="12">
        <f t="shared" si="43"/>
        <v>48189</v>
      </c>
      <c r="V241" s="95">
        <f t="shared" si="44"/>
        <v>131.66666666666669</v>
      </c>
      <c r="W241" s="95">
        <f t="shared" si="45"/>
        <v>142.80799047165388</v>
      </c>
      <c r="X241" s="95">
        <f t="shared" si="46"/>
        <v>-11.141323804987195</v>
      </c>
      <c r="Y241" s="95">
        <f>IF(T241&lt;&gt;"",SUM($X$10:X241),"")</f>
        <v>-2191.2111347186542</v>
      </c>
      <c r="Z241" s="95">
        <f t="shared" si="47"/>
        <v>99191.2111347186</v>
      </c>
    </row>
    <row r="242" spans="1:26">
      <c r="A242" s="3">
        <f t="shared" si="36"/>
        <v>232</v>
      </c>
      <c r="B242" s="12">
        <f t="shared" si="37"/>
        <v>48220</v>
      </c>
      <c r="C242" s="95">
        <f t="shared" si="38"/>
        <v>131.66666666666669</v>
      </c>
      <c r="D242" s="95">
        <f t="shared" si="39"/>
        <v>131.66666666666669</v>
      </c>
      <c r="E242" s="95">
        <f t="shared" si="40"/>
        <v>0</v>
      </c>
      <c r="F242" s="95">
        <f>IF(A242&lt;&gt;"",SUM($E$10:E242),"")</f>
        <v>0</v>
      </c>
      <c r="G242" s="95">
        <f t="shared" si="41"/>
        <v>100000</v>
      </c>
      <c r="T242" s="3">
        <f t="shared" si="42"/>
        <v>232</v>
      </c>
      <c r="U242" s="12">
        <f t="shared" si="43"/>
        <v>48220</v>
      </c>
      <c r="V242" s="95">
        <f t="shared" si="44"/>
        <v>131.66666666666669</v>
      </c>
      <c r="W242" s="95">
        <f t="shared" si="45"/>
        <v>142.82403270742583</v>
      </c>
      <c r="X242" s="95">
        <f t="shared" si="46"/>
        <v>-11.157366040759143</v>
      </c>
      <c r="Y242" s="95">
        <f>IF(T242&lt;&gt;"",SUM($X$10:X242),"")</f>
        <v>-2202.3685007594131</v>
      </c>
      <c r="Z242" s="95">
        <f t="shared" si="47"/>
        <v>99202.368500759359</v>
      </c>
    </row>
    <row r="243" spans="1:26">
      <c r="A243" s="3">
        <f t="shared" si="36"/>
        <v>233</v>
      </c>
      <c r="B243" s="12">
        <f t="shared" si="37"/>
        <v>48251</v>
      </c>
      <c r="C243" s="95">
        <f t="shared" si="38"/>
        <v>131.66666666666669</v>
      </c>
      <c r="D243" s="95">
        <f t="shared" si="39"/>
        <v>131.66666666666669</v>
      </c>
      <c r="E243" s="95">
        <f t="shared" si="40"/>
        <v>0</v>
      </c>
      <c r="F243" s="95">
        <f>IF(A243&lt;&gt;"",SUM($E$10:E243),"")</f>
        <v>0</v>
      </c>
      <c r="G243" s="95">
        <f t="shared" si="41"/>
        <v>100000</v>
      </c>
      <c r="T243" s="3">
        <f t="shared" si="42"/>
        <v>233</v>
      </c>
      <c r="U243" s="12">
        <f t="shared" si="43"/>
        <v>48251</v>
      </c>
      <c r="V243" s="95">
        <f t="shared" si="44"/>
        <v>131.66666666666669</v>
      </c>
      <c r="W243" s="95">
        <f t="shared" si="45"/>
        <v>142.84009804218789</v>
      </c>
      <c r="X243" s="95">
        <f t="shared" si="46"/>
        <v>-11.173431375521204</v>
      </c>
      <c r="Y243" s="95">
        <f>IF(T243&lt;&gt;"",SUM($X$10:X243),"")</f>
        <v>-2213.5419321349345</v>
      </c>
      <c r="Z243" s="95">
        <f t="shared" si="47"/>
        <v>99213.541932134875</v>
      </c>
    </row>
    <row r="244" spans="1:26">
      <c r="A244" s="3">
        <f t="shared" si="36"/>
        <v>234</v>
      </c>
      <c r="B244" s="12">
        <f t="shared" si="37"/>
        <v>48280</v>
      </c>
      <c r="C244" s="95">
        <f t="shared" si="38"/>
        <v>131.66666666666669</v>
      </c>
      <c r="D244" s="95">
        <f t="shared" si="39"/>
        <v>131.66666666666669</v>
      </c>
      <c r="E244" s="95">
        <f t="shared" si="40"/>
        <v>0</v>
      </c>
      <c r="F244" s="95">
        <f>IF(A244&lt;&gt;"",SUM($E$10:E244),"")</f>
        <v>0</v>
      </c>
      <c r="G244" s="95">
        <f t="shared" si="41"/>
        <v>100000</v>
      </c>
      <c r="T244" s="3">
        <f t="shared" si="42"/>
        <v>234</v>
      </c>
      <c r="U244" s="12">
        <f t="shared" si="43"/>
        <v>48280</v>
      </c>
      <c r="V244" s="95">
        <f t="shared" si="44"/>
        <v>131.66666666666669</v>
      </c>
      <c r="W244" s="95">
        <f t="shared" si="45"/>
        <v>142.8561865092</v>
      </c>
      <c r="X244" s="95">
        <f t="shared" si="46"/>
        <v>-11.189519842533315</v>
      </c>
      <c r="Y244" s="95">
        <f>IF(T244&lt;&gt;"",SUM($X$10:X244),"")</f>
        <v>-2224.7314519774677</v>
      </c>
      <c r="Z244" s="95">
        <f t="shared" si="47"/>
        <v>99224.731451977408</v>
      </c>
    </row>
    <row r="245" spans="1:26">
      <c r="A245" s="3">
        <f t="shared" si="36"/>
        <v>235</v>
      </c>
      <c r="B245" s="12">
        <f t="shared" si="37"/>
        <v>48311</v>
      </c>
      <c r="C245" s="95">
        <f t="shared" si="38"/>
        <v>131.66666666666669</v>
      </c>
      <c r="D245" s="95">
        <f t="shared" si="39"/>
        <v>131.66666666666669</v>
      </c>
      <c r="E245" s="95">
        <f t="shared" si="40"/>
        <v>0</v>
      </c>
      <c r="F245" s="95">
        <f>IF(A245&lt;&gt;"",SUM($E$10:E245),"")</f>
        <v>0</v>
      </c>
      <c r="G245" s="95">
        <f t="shared" si="41"/>
        <v>100000</v>
      </c>
      <c r="T245" s="3">
        <f t="shared" si="42"/>
        <v>235</v>
      </c>
      <c r="U245" s="12">
        <f t="shared" si="43"/>
        <v>48311</v>
      </c>
      <c r="V245" s="95">
        <f t="shared" si="44"/>
        <v>131.66666666666669</v>
      </c>
      <c r="W245" s="95">
        <f t="shared" si="45"/>
        <v>142.87229814176993</v>
      </c>
      <c r="X245" s="95">
        <f t="shared" si="46"/>
        <v>-11.205631475103246</v>
      </c>
      <c r="Y245" s="95">
        <f>IF(T245&lt;&gt;"",SUM($X$10:X245),"")</f>
        <v>-2235.9370834525707</v>
      </c>
      <c r="Z245" s="95">
        <f t="shared" si="47"/>
        <v>99235.937083452518</v>
      </c>
    </row>
    <row r="246" spans="1:26">
      <c r="A246" s="3">
        <f t="shared" si="36"/>
        <v>236</v>
      </c>
      <c r="B246" s="12">
        <f t="shared" si="37"/>
        <v>48341</v>
      </c>
      <c r="C246" s="95">
        <f t="shared" si="38"/>
        <v>131.66666666666669</v>
      </c>
      <c r="D246" s="95">
        <f t="shared" si="39"/>
        <v>131.66666666666669</v>
      </c>
      <c r="E246" s="95">
        <f t="shared" si="40"/>
        <v>0</v>
      </c>
      <c r="F246" s="95">
        <f>IF(A246&lt;&gt;"",SUM($E$10:E246),"")</f>
        <v>0</v>
      </c>
      <c r="G246" s="95">
        <f t="shared" si="41"/>
        <v>100000</v>
      </c>
      <c r="T246" s="3">
        <f t="shared" si="42"/>
        <v>236</v>
      </c>
      <c r="U246" s="12">
        <f t="shared" si="43"/>
        <v>48341</v>
      </c>
      <c r="V246" s="95">
        <f t="shared" si="44"/>
        <v>131.66666666666669</v>
      </c>
      <c r="W246" s="95">
        <f t="shared" si="45"/>
        <v>142.88843297325349</v>
      </c>
      <c r="X246" s="95">
        <f t="shared" si="46"/>
        <v>-11.221766306586801</v>
      </c>
      <c r="Y246" s="95">
        <f>IF(T246&lt;&gt;"",SUM($X$10:X246),"")</f>
        <v>-2247.1588497591574</v>
      </c>
      <c r="Z246" s="95">
        <f t="shared" si="47"/>
        <v>99247.1588497591</v>
      </c>
    </row>
    <row r="247" spans="1:26">
      <c r="A247" s="3">
        <f t="shared" si="36"/>
        <v>237</v>
      </c>
      <c r="B247" s="12">
        <f t="shared" si="37"/>
        <v>48372</v>
      </c>
      <c r="C247" s="95">
        <f t="shared" si="38"/>
        <v>131.66666666666669</v>
      </c>
      <c r="D247" s="95">
        <f t="shared" si="39"/>
        <v>131.66666666666669</v>
      </c>
      <c r="E247" s="95">
        <f t="shared" si="40"/>
        <v>0</v>
      </c>
      <c r="F247" s="95">
        <f>IF(A247&lt;&gt;"",SUM($E$10:E247),"")</f>
        <v>0</v>
      </c>
      <c r="G247" s="95">
        <f t="shared" si="41"/>
        <v>100000</v>
      </c>
      <c r="T247" s="3">
        <f t="shared" si="42"/>
        <v>237</v>
      </c>
      <c r="U247" s="12">
        <f t="shared" si="43"/>
        <v>48372</v>
      </c>
      <c r="V247" s="95">
        <f t="shared" si="44"/>
        <v>131.66666666666669</v>
      </c>
      <c r="W247" s="95">
        <f t="shared" si="45"/>
        <v>142.90459103705442</v>
      </c>
      <c r="X247" s="95">
        <f t="shared" si="46"/>
        <v>-11.237924370387731</v>
      </c>
      <c r="Y247" s="95">
        <f>IF(T247&lt;&gt;"",SUM($X$10:X247),"")</f>
        <v>-2258.3967741295451</v>
      </c>
      <c r="Z247" s="95">
        <f t="shared" si="47"/>
        <v>99258.396774129491</v>
      </c>
    </row>
    <row r="248" spans="1:26">
      <c r="A248" s="3">
        <f t="shared" si="36"/>
        <v>238</v>
      </c>
      <c r="B248" s="12">
        <f t="shared" si="37"/>
        <v>48402</v>
      </c>
      <c r="C248" s="95">
        <f t="shared" si="38"/>
        <v>131.66666666666669</v>
      </c>
      <c r="D248" s="95">
        <f t="shared" si="39"/>
        <v>131.66666666666669</v>
      </c>
      <c r="E248" s="95">
        <f t="shared" si="40"/>
        <v>0</v>
      </c>
      <c r="F248" s="95">
        <f>IF(A248&lt;&gt;"",SUM($E$10:E248),"")</f>
        <v>0</v>
      </c>
      <c r="G248" s="95">
        <f t="shared" si="41"/>
        <v>100000</v>
      </c>
      <c r="T248" s="3">
        <f t="shared" si="42"/>
        <v>238</v>
      </c>
      <c r="U248" s="12">
        <f t="shared" si="43"/>
        <v>48402</v>
      </c>
      <c r="V248" s="95">
        <f t="shared" si="44"/>
        <v>131.66666666666669</v>
      </c>
      <c r="W248" s="95">
        <f t="shared" si="45"/>
        <v>142.92077236662465</v>
      </c>
      <c r="X248" s="95">
        <f t="shared" si="46"/>
        <v>-11.254105699957961</v>
      </c>
      <c r="Y248" s="95">
        <f>IF(T248&lt;&gt;"",SUM($X$10:X248),"")</f>
        <v>-2269.6508798295031</v>
      </c>
      <c r="Z248" s="95">
        <f t="shared" si="47"/>
        <v>99269.650879829453</v>
      </c>
    </row>
    <row r="249" spans="1:26">
      <c r="A249" s="3">
        <f t="shared" si="36"/>
        <v>239</v>
      </c>
      <c r="B249" s="12">
        <f t="shared" si="37"/>
        <v>48433</v>
      </c>
      <c r="C249" s="95">
        <f t="shared" si="38"/>
        <v>131.66666666666669</v>
      </c>
      <c r="D249" s="95">
        <f t="shared" si="39"/>
        <v>131.66666666666669</v>
      </c>
      <c r="E249" s="95">
        <f t="shared" si="40"/>
        <v>0</v>
      </c>
      <c r="F249" s="95">
        <f>IF(A249&lt;&gt;"",SUM($E$10:E249),"")</f>
        <v>0</v>
      </c>
      <c r="G249" s="95">
        <f t="shared" si="41"/>
        <v>100000</v>
      </c>
      <c r="T249" s="3">
        <f t="shared" si="42"/>
        <v>239</v>
      </c>
      <c r="U249" s="12">
        <f t="shared" si="43"/>
        <v>48433</v>
      </c>
      <c r="V249" s="95">
        <f t="shared" si="44"/>
        <v>131.66666666666669</v>
      </c>
      <c r="W249" s="95">
        <f t="shared" si="45"/>
        <v>142.93697699546419</v>
      </c>
      <c r="X249" s="95">
        <f t="shared" si="46"/>
        <v>-11.270310328797507</v>
      </c>
      <c r="Y249" s="95">
        <f>IF(T249&lt;&gt;"",SUM($X$10:X249),"")</f>
        <v>-2280.9211901583008</v>
      </c>
      <c r="Z249" s="95">
        <f t="shared" si="47"/>
        <v>99280.921190158246</v>
      </c>
    </row>
    <row r="250" spans="1:26">
      <c r="A250" s="3">
        <f t="shared" si="36"/>
        <v>240</v>
      </c>
      <c r="B250" s="12">
        <f t="shared" si="37"/>
        <v>48464</v>
      </c>
      <c r="C250" s="95">
        <f t="shared" si="38"/>
        <v>131.66666666666669</v>
      </c>
      <c r="D250" s="95">
        <f t="shared" si="39"/>
        <v>131.66666666666669</v>
      </c>
      <c r="E250" s="95">
        <f t="shared" si="40"/>
        <v>0</v>
      </c>
      <c r="F250" s="95">
        <f>IF(A250&lt;&gt;"",SUM($E$10:E250),"")</f>
        <v>0</v>
      </c>
      <c r="G250" s="95">
        <f t="shared" si="41"/>
        <v>100000</v>
      </c>
      <c r="T250" s="3">
        <f t="shared" si="42"/>
        <v>240</v>
      </c>
      <c r="U250" s="12">
        <f t="shared" si="43"/>
        <v>48464</v>
      </c>
      <c r="V250" s="95">
        <f t="shared" si="44"/>
        <v>131.66666666666669</v>
      </c>
      <c r="W250" s="95">
        <f t="shared" si="45"/>
        <v>142.95320495712136</v>
      </c>
      <c r="X250" s="95">
        <f t="shared" si="46"/>
        <v>-11.286538290454672</v>
      </c>
      <c r="Y250" s="95">
        <f>IF(T250&lt;&gt;"",SUM($X$10:X250),"")</f>
        <v>-2292.2077284487555</v>
      </c>
      <c r="Z250" s="95">
        <f t="shared" si="47"/>
        <v>99292.207728448702</v>
      </c>
    </row>
    <row r="251" spans="1:26">
      <c r="A251" s="3">
        <f t="shared" si="36"/>
        <v>241</v>
      </c>
      <c r="B251" s="12">
        <f t="shared" si="37"/>
        <v>48494</v>
      </c>
      <c r="C251" s="95">
        <f t="shared" si="38"/>
        <v>131.66666666666669</v>
      </c>
      <c r="D251" s="95">
        <f t="shared" si="39"/>
        <v>131.66666666666669</v>
      </c>
      <c r="E251" s="95">
        <f t="shared" si="40"/>
        <v>0</v>
      </c>
      <c r="F251" s="95">
        <f>IF(A251&lt;&gt;"",SUM($E$10:E251),"")</f>
        <v>0</v>
      </c>
      <c r="G251" s="95">
        <f t="shared" si="41"/>
        <v>100000</v>
      </c>
      <c r="T251" s="3">
        <f t="shared" si="42"/>
        <v>241</v>
      </c>
      <c r="U251" s="12">
        <f t="shared" si="43"/>
        <v>48494</v>
      </c>
      <c r="V251" s="95">
        <f t="shared" si="44"/>
        <v>131.66666666666669</v>
      </c>
      <c r="W251" s="95">
        <f t="shared" si="45"/>
        <v>142.96945628519276</v>
      </c>
      <c r="X251" s="95">
        <f t="shared" si="46"/>
        <v>-11.302789618526077</v>
      </c>
      <c r="Y251" s="95">
        <f>IF(T251&lt;&gt;"",SUM($X$10:X251),"")</f>
        <v>-2303.5105180672817</v>
      </c>
      <c r="Z251" s="95">
        <f t="shared" si="47"/>
        <v>99303.510518067225</v>
      </c>
    </row>
    <row r="252" spans="1:26">
      <c r="A252" s="3">
        <f t="shared" si="36"/>
        <v>242</v>
      </c>
      <c r="B252" s="12">
        <f t="shared" si="37"/>
        <v>48525</v>
      </c>
      <c r="C252" s="95">
        <f t="shared" si="38"/>
        <v>131.66666666666669</v>
      </c>
      <c r="D252" s="95">
        <f t="shared" si="39"/>
        <v>131.66666666666669</v>
      </c>
      <c r="E252" s="95">
        <f t="shared" si="40"/>
        <v>0</v>
      </c>
      <c r="F252" s="95">
        <f>IF(A252&lt;&gt;"",SUM($E$10:E252),"")</f>
        <v>0</v>
      </c>
      <c r="G252" s="95">
        <f t="shared" si="41"/>
        <v>100000</v>
      </c>
      <c r="T252" s="3">
        <f t="shared" si="42"/>
        <v>242</v>
      </c>
      <c r="U252" s="12">
        <f t="shared" si="43"/>
        <v>48525</v>
      </c>
      <c r="V252" s="95">
        <f t="shared" si="44"/>
        <v>131.66666666666669</v>
      </c>
      <c r="W252" s="95">
        <f t="shared" si="45"/>
        <v>142.98573101332335</v>
      </c>
      <c r="X252" s="95">
        <f t="shared" si="46"/>
        <v>-11.31906434665666</v>
      </c>
      <c r="Y252" s="95">
        <f>IF(T252&lt;&gt;"",SUM($X$10:X252),"")</f>
        <v>-2314.8295824139386</v>
      </c>
      <c r="Z252" s="95">
        <f t="shared" si="47"/>
        <v>99314.829582413877</v>
      </c>
    </row>
    <row r="253" spans="1:26">
      <c r="A253" s="3">
        <f t="shared" si="36"/>
        <v>243</v>
      </c>
      <c r="B253" s="12">
        <f t="shared" si="37"/>
        <v>48555</v>
      </c>
      <c r="C253" s="95">
        <f t="shared" si="38"/>
        <v>131.66666666666669</v>
      </c>
      <c r="D253" s="95">
        <f t="shared" si="39"/>
        <v>131.66666666666669</v>
      </c>
      <c r="E253" s="95">
        <f t="shared" si="40"/>
        <v>0</v>
      </c>
      <c r="F253" s="95">
        <f>IF(A253&lt;&gt;"",SUM($E$10:E253),"")</f>
        <v>0</v>
      </c>
      <c r="G253" s="95">
        <f t="shared" si="41"/>
        <v>100000</v>
      </c>
      <c r="T253" s="3">
        <f t="shared" si="42"/>
        <v>243</v>
      </c>
      <c r="U253" s="12">
        <f t="shared" si="43"/>
        <v>48555</v>
      </c>
      <c r="V253" s="95">
        <f t="shared" si="44"/>
        <v>131.66666666666669</v>
      </c>
      <c r="W253" s="95">
        <f t="shared" si="45"/>
        <v>143.00202917520656</v>
      </c>
      <c r="X253" s="95">
        <f t="shared" si="46"/>
        <v>-11.335362508539873</v>
      </c>
      <c r="Y253" s="95">
        <f>IF(T253&lt;&gt;"",SUM($X$10:X253),"")</f>
        <v>-2326.1649449224783</v>
      </c>
      <c r="Z253" s="95">
        <f t="shared" si="47"/>
        <v>99326.164944922421</v>
      </c>
    </row>
    <row r="254" spans="1:26">
      <c r="A254" s="3">
        <f t="shared" si="36"/>
        <v>244</v>
      </c>
      <c r="B254" s="12">
        <f t="shared" si="37"/>
        <v>48586</v>
      </c>
      <c r="C254" s="95">
        <f t="shared" si="38"/>
        <v>131.66666666666669</v>
      </c>
      <c r="D254" s="95">
        <f t="shared" si="39"/>
        <v>131.66666666666669</v>
      </c>
      <c r="E254" s="95">
        <f t="shared" si="40"/>
        <v>0</v>
      </c>
      <c r="F254" s="95">
        <f>IF(A254&lt;&gt;"",SUM($E$10:E254),"")</f>
        <v>0</v>
      </c>
      <c r="G254" s="95">
        <f t="shared" si="41"/>
        <v>100000</v>
      </c>
      <c r="T254" s="3">
        <f t="shared" si="42"/>
        <v>244</v>
      </c>
      <c r="U254" s="12">
        <f t="shared" si="43"/>
        <v>48586</v>
      </c>
      <c r="V254" s="95">
        <f t="shared" si="44"/>
        <v>131.66666666666669</v>
      </c>
      <c r="W254" s="95">
        <f t="shared" si="45"/>
        <v>143.01835080458429</v>
      </c>
      <c r="X254" s="95">
        <f t="shared" si="46"/>
        <v>-11.351684137917601</v>
      </c>
      <c r="Y254" s="95">
        <f>IF(T254&lt;&gt;"",SUM($X$10:X254),"")</f>
        <v>-2337.5166290603961</v>
      </c>
      <c r="Z254" s="95">
        <f t="shared" si="47"/>
        <v>99337.516629060337</v>
      </c>
    </row>
    <row r="255" spans="1:26">
      <c r="A255" s="3">
        <f t="shared" si="36"/>
        <v>245</v>
      </c>
      <c r="B255" s="12">
        <f t="shared" si="37"/>
        <v>48617</v>
      </c>
      <c r="C255" s="95">
        <f t="shared" si="38"/>
        <v>131.66666666666669</v>
      </c>
      <c r="D255" s="95">
        <f t="shared" si="39"/>
        <v>131.66666666666669</v>
      </c>
      <c r="E255" s="95">
        <f t="shared" si="40"/>
        <v>0</v>
      </c>
      <c r="F255" s="95">
        <f>IF(A255&lt;&gt;"",SUM($E$10:E255),"")</f>
        <v>0</v>
      </c>
      <c r="G255" s="95">
        <f t="shared" si="41"/>
        <v>100000</v>
      </c>
      <c r="T255" s="3">
        <f t="shared" si="42"/>
        <v>245</v>
      </c>
      <c r="U255" s="12">
        <f t="shared" si="43"/>
        <v>48617</v>
      </c>
      <c r="V255" s="95">
        <f t="shared" si="44"/>
        <v>131.66666666666669</v>
      </c>
      <c r="W255" s="95">
        <f t="shared" si="45"/>
        <v>143.0346959352471</v>
      </c>
      <c r="X255" s="95">
        <f t="shared" si="46"/>
        <v>-11.368029268580415</v>
      </c>
      <c r="Y255" s="95">
        <f>IF(T255&lt;&gt;"",SUM($X$10:X255),"")</f>
        <v>-2348.8846583289765</v>
      </c>
      <c r="Z255" s="95">
        <f t="shared" si="47"/>
        <v>99348.884658328912</v>
      </c>
    </row>
    <row r="256" spans="1:26">
      <c r="A256" s="3">
        <f t="shared" si="36"/>
        <v>246</v>
      </c>
      <c r="B256" s="12">
        <f t="shared" si="37"/>
        <v>48645</v>
      </c>
      <c r="C256" s="95">
        <f t="shared" si="38"/>
        <v>131.66666666666669</v>
      </c>
      <c r="D256" s="95">
        <f t="shared" si="39"/>
        <v>131.66666666666669</v>
      </c>
      <c r="E256" s="95">
        <f t="shared" si="40"/>
        <v>0</v>
      </c>
      <c r="F256" s="95">
        <f>IF(A256&lt;&gt;"",SUM($E$10:E256),"")</f>
        <v>0</v>
      </c>
      <c r="G256" s="95">
        <f t="shared" si="41"/>
        <v>100000</v>
      </c>
      <c r="T256" s="3">
        <f t="shared" si="42"/>
        <v>246</v>
      </c>
      <c r="U256" s="12">
        <f t="shared" si="43"/>
        <v>48645</v>
      </c>
      <c r="V256" s="95">
        <f t="shared" si="44"/>
        <v>131.66666666666669</v>
      </c>
      <c r="W256" s="95">
        <f t="shared" si="45"/>
        <v>143.05106460103411</v>
      </c>
      <c r="X256" s="95">
        <f t="shared" si="46"/>
        <v>-11.384397934367428</v>
      </c>
      <c r="Y256" s="95">
        <f>IF(T256&lt;&gt;"",SUM($X$10:X256),"")</f>
        <v>-2360.2690562633438</v>
      </c>
      <c r="Z256" s="95">
        <f t="shared" si="47"/>
        <v>99360.269056263278</v>
      </c>
    </row>
    <row r="257" spans="1:26">
      <c r="A257" s="3">
        <f t="shared" si="36"/>
        <v>247</v>
      </c>
      <c r="B257" s="12">
        <f t="shared" si="37"/>
        <v>48676</v>
      </c>
      <c r="C257" s="95">
        <f t="shared" si="38"/>
        <v>131.66666666666669</v>
      </c>
      <c r="D257" s="95">
        <f t="shared" si="39"/>
        <v>131.66666666666669</v>
      </c>
      <c r="E257" s="95">
        <f t="shared" si="40"/>
        <v>0</v>
      </c>
      <c r="F257" s="95">
        <f>IF(A257&lt;&gt;"",SUM($E$10:E257),"")</f>
        <v>0</v>
      </c>
      <c r="G257" s="95">
        <f t="shared" si="41"/>
        <v>100000</v>
      </c>
      <c r="T257" s="3">
        <f t="shared" si="42"/>
        <v>247</v>
      </c>
      <c r="U257" s="12">
        <f t="shared" si="43"/>
        <v>48676</v>
      </c>
      <c r="V257" s="95">
        <f t="shared" si="44"/>
        <v>131.66666666666669</v>
      </c>
      <c r="W257" s="95">
        <f t="shared" si="45"/>
        <v>143.06745683583327</v>
      </c>
      <c r="X257" s="95">
        <f t="shared" si="46"/>
        <v>-11.400790169166584</v>
      </c>
      <c r="Y257" s="95">
        <f>IF(T257&lt;&gt;"",SUM($X$10:X257),"")</f>
        <v>-2371.6698464325104</v>
      </c>
      <c r="Z257" s="95">
        <f t="shared" si="47"/>
        <v>99371.669846432444</v>
      </c>
    </row>
    <row r="258" spans="1:26">
      <c r="A258" s="3">
        <f t="shared" si="36"/>
        <v>248</v>
      </c>
      <c r="B258" s="12">
        <f t="shared" si="37"/>
        <v>48706</v>
      </c>
      <c r="C258" s="95">
        <f t="shared" si="38"/>
        <v>131.66666666666669</v>
      </c>
      <c r="D258" s="95">
        <f t="shared" si="39"/>
        <v>131.66666666666669</v>
      </c>
      <c r="E258" s="95">
        <f t="shared" si="40"/>
        <v>0</v>
      </c>
      <c r="F258" s="95">
        <f>IF(A258&lt;&gt;"",SUM($E$10:E258),"")</f>
        <v>0</v>
      </c>
      <c r="G258" s="95">
        <f t="shared" si="41"/>
        <v>100000</v>
      </c>
      <c r="T258" s="3">
        <f t="shared" si="42"/>
        <v>248</v>
      </c>
      <c r="U258" s="12">
        <f t="shared" si="43"/>
        <v>48706</v>
      </c>
      <c r="V258" s="95">
        <f t="shared" si="44"/>
        <v>131.66666666666669</v>
      </c>
      <c r="W258" s="95">
        <f t="shared" si="45"/>
        <v>143.08387267358123</v>
      </c>
      <c r="X258" s="95">
        <f t="shared" si="46"/>
        <v>-11.41720600691454</v>
      </c>
      <c r="Y258" s="95">
        <f>IF(T258&lt;&gt;"",SUM($X$10:X258),"")</f>
        <v>-2383.087052439425</v>
      </c>
      <c r="Z258" s="95">
        <f t="shared" si="47"/>
        <v>99383.087052439354</v>
      </c>
    </row>
    <row r="259" spans="1:26">
      <c r="A259" s="3">
        <f t="shared" si="36"/>
        <v>249</v>
      </c>
      <c r="B259" s="12">
        <f t="shared" si="37"/>
        <v>48737</v>
      </c>
      <c r="C259" s="95">
        <f t="shared" si="38"/>
        <v>131.66666666666669</v>
      </c>
      <c r="D259" s="95">
        <f t="shared" si="39"/>
        <v>131.66666666666669</v>
      </c>
      <c r="E259" s="95">
        <f t="shared" si="40"/>
        <v>0</v>
      </c>
      <c r="F259" s="95">
        <f>IF(A259&lt;&gt;"",SUM($E$10:E259),"")</f>
        <v>0</v>
      </c>
      <c r="G259" s="95">
        <f t="shared" si="41"/>
        <v>100000</v>
      </c>
      <c r="T259" s="3">
        <f t="shared" si="42"/>
        <v>249</v>
      </c>
      <c r="U259" s="12">
        <f t="shared" si="43"/>
        <v>48737</v>
      </c>
      <c r="V259" s="95">
        <f t="shared" si="44"/>
        <v>131.66666666666669</v>
      </c>
      <c r="W259" s="95">
        <f t="shared" si="45"/>
        <v>143.10031214826355</v>
      </c>
      <c r="X259" s="95">
        <f t="shared" si="46"/>
        <v>-11.433645481596869</v>
      </c>
      <c r="Y259" s="95">
        <f>IF(T259&lt;&gt;"",SUM($X$10:X259),"")</f>
        <v>-2394.520697921022</v>
      </c>
      <c r="Z259" s="95">
        <f t="shared" si="47"/>
        <v>99394.520697920947</v>
      </c>
    </row>
    <row r="260" spans="1:26">
      <c r="A260" s="3">
        <f t="shared" si="36"/>
        <v>250</v>
      </c>
      <c r="B260" s="12">
        <f t="shared" si="37"/>
        <v>48767</v>
      </c>
      <c r="C260" s="95">
        <f t="shared" si="38"/>
        <v>131.66666666666669</v>
      </c>
      <c r="D260" s="95">
        <f t="shared" si="39"/>
        <v>131.66666666666669</v>
      </c>
      <c r="E260" s="95">
        <f t="shared" si="40"/>
        <v>0</v>
      </c>
      <c r="F260" s="95">
        <f>IF(A260&lt;&gt;"",SUM($E$10:E260),"")</f>
        <v>0</v>
      </c>
      <c r="G260" s="95">
        <f t="shared" si="41"/>
        <v>100000</v>
      </c>
      <c r="T260" s="3">
        <f t="shared" si="42"/>
        <v>250</v>
      </c>
      <c r="U260" s="12">
        <f t="shared" si="43"/>
        <v>48767</v>
      </c>
      <c r="V260" s="95">
        <f t="shared" si="44"/>
        <v>131.66666666666669</v>
      </c>
      <c r="W260" s="95">
        <f t="shared" si="45"/>
        <v>143.11677529391474</v>
      </c>
      <c r="X260" s="95">
        <f t="shared" si="46"/>
        <v>-11.450108627248056</v>
      </c>
      <c r="Y260" s="95">
        <f>IF(T260&lt;&gt;"",SUM($X$10:X260),"")</f>
        <v>-2405.97080654827</v>
      </c>
      <c r="Z260" s="95">
        <f t="shared" si="47"/>
        <v>99405.970806548197</v>
      </c>
    </row>
    <row r="261" spans="1:26">
      <c r="A261" s="3">
        <f t="shared" si="36"/>
        <v>251</v>
      </c>
      <c r="B261" s="12">
        <f t="shared" si="37"/>
        <v>48798</v>
      </c>
      <c r="C261" s="95">
        <f t="shared" si="38"/>
        <v>131.66666666666669</v>
      </c>
      <c r="D261" s="95">
        <f t="shared" si="39"/>
        <v>131.66666666666669</v>
      </c>
      <c r="E261" s="95">
        <f t="shared" si="40"/>
        <v>0</v>
      </c>
      <c r="F261" s="95">
        <f>IF(A261&lt;&gt;"",SUM($E$10:E261),"")</f>
        <v>0</v>
      </c>
      <c r="G261" s="95">
        <f t="shared" si="41"/>
        <v>100000</v>
      </c>
      <c r="T261" s="3">
        <f t="shared" si="42"/>
        <v>251</v>
      </c>
      <c r="U261" s="12">
        <f t="shared" si="43"/>
        <v>48798</v>
      </c>
      <c r="V261" s="95">
        <f t="shared" si="44"/>
        <v>131.66666666666669</v>
      </c>
      <c r="W261" s="95">
        <f t="shared" si="45"/>
        <v>143.13326214461827</v>
      </c>
      <c r="X261" s="95">
        <f t="shared" si="46"/>
        <v>-11.466595477951586</v>
      </c>
      <c r="Y261" s="95">
        <f>IF(T261&lt;&gt;"",SUM($X$10:X261),"")</f>
        <v>-2417.4374020262217</v>
      </c>
      <c r="Z261" s="95">
        <f t="shared" si="47"/>
        <v>99417.437402026146</v>
      </c>
    </row>
    <row r="262" spans="1:26">
      <c r="A262" s="3">
        <f t="shared" si="36"/>
        <v>252</v>
      </c>
      <c r="B262" s="12">
        <f t="shared" si="37"/>
        <v>48829</v>
      </c>
      <c r="C262" s="95">
        <f t="shared" si="38"/>
        <v>131.66666666666669</v>
      </c>
      <c r="D262" s="95">
        <f t="shared" si="39"/>
        <v>131.66666666666669</v>
      </c>
      <c r="E262" s="95">
        <f t="shared" si="40"/>
        <v>0</v>
      </c>
      <c r="F262" s="95">
        <f>IF(A262&lt;&gt;"",SUM($E$10:E262),"")</f>
        <v>0</v>
      </c>
      <c r="G262" s="95">
        <f t="shared" si="41"/>
        <v>100000</v>
      </c>
      <c r="T262" s="3">
        <f t="shared" si="42"/>
        <v>252</v>
      </c>
      <c r="U262" s="12">
        <f t="shared" si="43"/>
        <v>48829</v>
      </c>
      <c r="V262" s="95">
        <f t="shared" si="44"/>
        <v>131.66666666666669</v>
      </c>
      <c r="W262" s="95">
        <f t="shared" si="45"/>
        <v>143.14977273450674</v>
      </c>
      <c r="X262" s="95">
        <f t="shared" si="46"/>
        <v>-11.483106067840055</v>
      </c>
      <c r="Y262" s="95">
        <f>IF(T262&lt;&gt;"",SUM($X$10:X262),"")</f>
        <v>-2428.9205080940619</v>
      </c>
      <c r="Z262" s="95">
        <f t="shared" si="47"/>
        <v>99428.920508093986</v>
      </c>
    </row>
    <row r="263" spans="1:26">
      <c r="A263" s="3">
        <f t="shared" si="36"/>
        <v>253</v>
      </c>
      <c r="B263" s="12">
        <f t="shared" si="37"/>
        <v>48859</v>
      </c>
      <c r="C263" s="95">
        <f t="shared" si="38"/>
        <v>131.66666666666669</v>
      </c>
      <c r="D263" s="95">
        <f t="shared" si="39"/>
        <v>131.66666666666669</v>
      </c>
      <c r="E263" s="95">
        <f t="shared" si="40"/>
        <v>0</v>
      </c>
      <c r="F263" s="95">
        <f>IF(A263&lt;&gt;"",SUM($E$10:E263),"")</f>
        <v>0</v>
      </c>
      <c r="G263" s="95">
        <f t="shared" si="41"/>
        <v>100000</v>
      </c>
      <c r="T263" s="3">
        <f t="shared" si="42"/>
        <v>253</v>
      </c>
      <c r="U263" s="12">
        <f t="shared" si="43"/>
        <v>48859</v>
      </c>
      <c r="V263" s="95">
        <f t="shared" si="44"/>
        <v>131.66666666666669</v>
      </c>
      <c r="W263" s="95">
        <f t="shared" si="45"/>
        <v>143.16630709776186</v>
      </c>
      <c r="X263" s="95">
        <f t="shared" si="46"/>
        <v>-11.499640431095173</v>
      </c>
      <c r="Y263" s="95">
        <f>IF(T263&lt;&gt;"",SUM($X$10:X263),"")</f>
        <v>-2440.4201485251569</v>
      </c>
      <c r="Z263" s="95">
        <f t="shared" si="47"/>
        <v>99440.420148525081</v>
      </c>
    </row>
    <row r="264" spans="1:26">
      <c r="A264" s="3">
        <f t="shared" si="36"/>
        <v>254</v>
      </c>
      <c r="B264" s="12">
        <f t="shared" si="37"/>
        <v>48890</v>
      </c>
      <c r="C264" s="95">
        <f t="shared" si="38"/>
        <v>131.66666666666669</v>
      </c>
      <c r="D264" s="95">
        <f t="shared" si="39"/>
        <v>131.66666666666669</v>
      </c>
      <c r="E264" s="95">
        <f t="shared" si="40"/>
        <v>0</v>
      </c>
      <c r="F264" s="95">
        <f>IF(A264&lt;&gt;"",SUM($E$10:E264),"")</f>
        <v>0</v>
      </c>
      <c r="G264" s="95">
        <f t="shared" si="41"/>
        <v>100000</v>
      </c>
      <c r="T264" s="3">
        <f t="shared" si="42"/>
        <v>254</v>
      </c>
      <c r="U264" s="12">
        <f t="shared" si="43"/>
        <v>48890</v>
      </c>
      <c r="V264" s="95">
        <f t="shared" si="44"/>
        <v>131.66666666666669</v>
      </c>
      <c r="W264" s="95">
        <f t="shared" si="45"/>
        <v>143.18286526861456</v>
      </c>
      <c r="X264" s="95">
        <f t="shared" si="46"/>
        <v>-11.516198601947877</v>
      </c>
      <c r="Y264" s="95">
        <f>IF(T264&lt;&gt;"",SUM($X$10:X264),"")</f>
        <v>-2451.9363471271049</v>
      </c>
      <c r="Z264" s="95">
        <f t="shared" si="47"/>
        <v>99451.936347127034</v>
      </c>
    </row>
    <row r="265" spans="1:26">
      <c r="A265" s="3">
        <f t="shared" si="36"/>
        <v>255</v>
      </c>
      <c r="B265" s="12">
        <f t="shared" si="37"/>
        <v>48920</v>
      </c>
      <c r="C265" s="95">
        <f t="shared" si="38"/>
        <v>131.66666666666669</v>
      </c>
      <c r="D265" s="95">
        <f t="shared" si="39"/>
        <v>131.66666666666669</v>
      </c>
      <c r="E265" s="95">
        <f t="shared" si="40"/>
        <v>0</v>
      </c>
      <c r="F265" s="95">
        <f>IF(A265&lt;&gt;"",SUM($E$10:E265),"")</f>
        <v>0</v>
      </c>
      <c r="G265" s="95">
        <f t="shared" si="41"/>
        <v>100000</v>
      </c>
      <c r="T265" s="3">
        <f t="shared" si="42"/>
        <v>255</v>
      </c>
      <c r="U265" s="12">
        <f t="shared" si="43"/>
        <v>48920</v>
      </c>
      <c r="V265" s="95">
        <f t="shared" si="44"/>
        <v>131.66666666666669</v>
      </c>
      <c r="W265" s="95">
        <f t="shared" si="45"/>
        <v>143.19944728134504</v>
      </c>
      <c r="X265" s="95">
        <f t="shared" si="46"/>
        <v>-11.532780614678359</v>
      </c>
      <c r="Y265" s="95">
        <f>IF(T265&lt;&gt;"",SUM($X$10:X265),"")</f>
        <v>-2463.4691277417833</v>
      </c>
      <c r="Z265" s="95">
        <f t="shared" si="47"/>
        <v>99463.469127741715</v>
      </c>
    </row>
    <row r="266" spans="1:26">
      <c r="A266" s="3">
        <f t="shared" si="36"/>
        <v>256</v>
      </c>
      <c r="B266" s="12">
        <f t="shared" si="37"/>
        <v>48951</v>
      </c>
      <c r="C266" s="95">
        <f t="shared" si="38"/>
        <v>131.66666666666669</v>
      </c>
      <c r="D266" s="95">
        <f t="shared" si="39"/>
        <v>131.66666666666669</v>
      </c>
      <c r="E266" s="95">
        <f t="shared" si="40"/>
        <v>0</v>
      </c>
      <c r="F266" s="95">
        <f>IF(A266&lt;&gt;"",SUM($E$10:E266),"")</f>
        <v>0</v>
      </c>
      <c r="G266" s="95">
        <f t="shared" si="41"/>
        <v>100000</v>
      </c>
      <c r="T266" s="3">
        <f t="shared" si="42"/>
        <v>256</v>
      </c>
      <c r="U266" s="12">
        <f t="shared" si="43"/>
        <v>48951</v>
      </c>
      <c r="V266" s="95">
        <f t="shared" si="44"/>
        <v>131.66666666666669</v>
      </c>
      <c r="W266" s="95">
        <f t="shared" si="45"/>
        <v>143.21605317028295</v>
      </c>
      <c r="X266" s="95">
        <f t="shared" si="46"/>
        <v>-11.549386503616262</v>
      </c>
      <c r="Y266" s="95">
        <f>IF(T266&lt;&gt;"",SUM($X$10:X266),"")</f>
        <v>-2475.0185142453997</v>
      </c>
      <c r="Z266" s="95">
        <f t="shared" si="47"/>
        <v>99475.018514245327</v>
      </c>
    </row>
    <row r="267" spans="1:26">
      <c r="A267" s="3">
        <f t="shared" si="36"/>
        <v>257</v>
      </c>
      <c r="B267" s="12">
        <f t="shared" si="37"/>
        <v>48982</v>
      </c>
      <c r="C267" s="95">
        <f t="shared" si="38"/>
        <v>131.66666666666669</v>
      </c>
      <c r="D267" s="95">
        <f t="shared" si="39"/>
        <v>131.66666666666669</v>
      </c>
      <c r="E267" s="95">
        <f t="shared" si="40"/>
        <v>0</v>
      </c>
      <c r="F267" s="95">
        <f>IF(A267&lt;&gt;"",SUM($E$10:E267),"")</f>
        <v>0</v>
      </c>
      <c r="G267" s="95">
        <f t="shared" si="41"/>
        <v>100000</v>
      </c>
      <c r="T267" s="3">
        <f t="shared" si="42"/>
        <v>257</v>
      </c>
      <c r="U267" s="12">
        <f t="shared" si="43"/>
        <v>48982</v>
      </c>
      <c r="V267" s="95">
        <f t="shared" si="44"/>
        <v>131.66666666666669</v>
      </c>
      <c r="W267" s="95">
        <f t="shared" si="45"/>
        <v>143.23268296980726</v>
      </c>
      <c r="X267" s="95">
        <f t="shared" si="46"/>
        <v>-11.566016303140572</v>
      </c>
      <c r="Y267" s="95">
        <f>IF(T267&lt;&gt;"",SUM($X$10:X267),"")</f>
        <v>-2486.5845305485404</v>
      </c>
      <c r="Z267" s="95">
        <f t="shared" si="47"/>
        <v>99486.584530548469</v>
      </c>
    </row>
    <row r="268" spans="1:26">
      <c r="A268" s="3">
        <f t="shared" ref="A268:A331" si="48">IF(A267&lt;$G$4,A267+1,"")</f>
        <v>258</v>
      </c>
      <c r="B268" s="12">
        <f t="shared" ref="B268:B331" si="49">IF(A268&lt;&gt;"",EDATE($C$7,A268*12/$G$3),"")</f>
        <v>49010</v>
      </c>
      <c r="C268" s="95">
        <f t="shared" ref="C268:C331" si="50">IF(A268&lt;&gt;"",D268+E268,"")</f>
        <v>131.66666666666669</v>
      </c>
      <c r="D268" s="95">
        <f t="shared" ref="D268:D331" si="51">IF(A268&lt;&gt;"",G267*$G$5,"")</f>
        <v>131.66666666666669</v>
      </c>
      <c r="E268" s="95">
        <f t="shared" ref="E268:E331" si="52">IF(A268&lt;&gt;"",IF(A268=$G$4,$C$3,0),"")</f>
        <v>0</v>
      </c>
      <c r="F268" s="95">
        <f>IF(A268&lt;&gt;"",SUM($E$10:E268),"")</f>
        <v>0</v>
      </c>
      <c r="G268" s="95">
        <f t="shared" ref="G268:G331" si="53">IF(A268&lt;&gt;"",G267-E268,"")</f>
        <v>100000</v>
      </c>
      <c r="T268" s="3">
        <f t="shared" ref="T268:T331" si="54">IF(T267&lt;$G$4,T267+1,"")</f>
        <v>258</v>
      </c>
      <c r="U268" s="12">
        <f t="shared" ref="U268:U331" si="55">IF(T268&lt;&gt;"",EDATE($C$7,T268*12/$G$3),"")</f>
        <v>49010</v>
      </c>
      <c r="V268" s="95">
        <f t="shared" ref="V268:V331" si="56">IF(T268&lt;&gt;"",C268,"")</f>
        <v>131.66666666666669</v>
      </c>
      <c r="W268" s="95">
        <f t="shared" ref="W268:W331" si="57">IF(T268&lt;&gt;"",Z267*$Z$5,"")</f>
        <v>143.2493367143465</v>
      </c>
      <c r="X268" s="95">
        <f t="shared" ref="X268:X331" si="58">IF(T268&lt;&gt;"",V268-W268,"")</f>
        <v>-11.582670047679812</v>
      </c>
      <c r="Y268" s="95">
        <f>IF(T268&lt;&gt;"",SUM($X$10:X268),"")</f>
        <v>-2498.16720059622</v>
      </c>
      <c r="Z268" s="95">
        <f t="shared" ref="Z268:Z331" si="59">IF(T268&lt;&gt;"",Z267-X268,"")</f>
        <v>99498.167200596145</v>
      </c>
    </row>
    <row r="269" spans="1:26">
      <c r="A269" s="3">
        <f t="shared" si="48"/>
        <v>259</v>
      </c>
      <c r="B269" s="12">
        <f t="shared" si="49"/>
        <v>49041</v>
      </c>
      <c r="C269" s="95">
        <f t="shared" si="50"/>
        <v>131.66666666666669</v>
      </c>
      <c r="D269" s="95">
        <f t="shared" si="51"/>
        <v>131.66666666666669</v>
      </c>
      <c r="E269" s="95">
        <f t="shared" si="52"/>
        <v>0</v>
      </c>
      <c r="F269" s="95">
        <f>IF(A269&lt;&gt;"",SUM($E$10:E269),"")</f>
        <v>0</v>
      </c>
      <c r="G269" s="95">
        <f t="shared" si="53"/>
        <v>100000</v>
      </c>
      <c r="T269" s="3">
        <f t="shared" si="54"/>
        <v>259</v>
      </c>
      <c r="U269" s="12">
        <f t="shared" si="55"/>
        <v>49041</v>
      </c>
      <c r="V269" s="95">
        <f t="shared" si="56"/>
        <v>131.66666666666669</v>
      </c>
      <c r="W269" s="95">
        <f t="shared" si="57"/>
        <v>143.26601443837873</v>
      </c>
      <c r="X269" s="95">
        <f t="shared" si="58"/>
        <v>-11.599347771712047</v>
      </c>
      <c r="Y269" s="95">
        <f>IF(T269&lt;&gt;"",SUM($X$10:X269),"")</f>
        <v>-2509.766548367932</v>
      </c>
      <c r="Z269" s="95">
        <f t="shared" si="59"/>
        <v>99509.766548367857</v>
      </c>
    </row>
    <row r="270" spans="1:26">
      <c r="A270" s="3">
        <f t="shared" si="48"/>
        <v>260</v>
      </c>
      <c r="B270" s="12">
        <f t="shared" si="49"/>
        <v>49071</v>
      </c>
      <c r="C270" s="95">
        <f t="shared" si="50"/>
        <v>131.66666666666669</v>
      </c>
      <c r="D270" s="95">
        <f t="shared" si="51"/>
        <v>131.66666666666669</v>
      </c>
      <c r="E270" s="95">
        <f t="shared" si="52"/>
        <v>0</v>
      </c>
      <c r="F270" s="95">
        <f>IF(A270&lt;&gt;"",SUM($E$10:E270),"")</f>
        <v>0</v>
      </c>
      <c r="G270" s="95">
        <f t="shared" si="53"/>
        <v>100000</v>
      </c>
      <c r="T270" s="3">
        <f t="shared" si="54"/>
        <v>260</v>
      </c>
      <c r="U270" s="12">
        <f t="shared" si="55"/>
        <v>49071</v>
      </c>
      <c r="V270" s="95">
        <f t="shared" si="56"/>
        <v>131.66666666666669</v>
      </c>
      <c r="W270" s="95">
        <f t="shared" si="57"/>
        <v>143.28271617643173</v>
      </c>
      <c r="X270" s="95">
        <f t="shared" si="58"/>
        <v>-11.616049509765048</v>
      </c>
      <c r="Y270" s="95">
        <f>IF(T270&lt;&gt;"",SUM($X$10:X270),"")</f>
        <v>-2521.3825978776972</v>
      </c>
      <c r="Z270" s="95">
        <f t="shared" si="59"/>
        <v>99521.382597877629</v>
      </c>
    </row>
    <row r="271" spans="1:26">
      <c r="A271" s="3">
        <f t="shared" si="48"/>
        <v>261</v>
      </c>
      <c r="B271" s="12">
        <f t="shared" si="49"/>
        <v>49102</v>
      </c>
      <c r="C271" s="95">
        <f t="shared" si="50"/>
        <v>131.66666666666669</v>
      </c>
      <c r="D271" s="95">
        <f t="shared" si="51"/>
        <v>131.66666666666669</v>
      </c>
      <c r="E271" s="95">
        <f t="shared" si="52"/>
        <v>0</v>
      </c>
      <c r="F271" s="95">
        <f>IF(A271&lt;&gt;"",SUM($E$10:E271),"")</f>
        <v>0</v>
      </c>
      <c r="G271" s="95">
        <f t="shared" si="53"/>
        <v>100000</v>
      </c>
      <c r="T271" s="3">
        <f t="shared" si="54"/>
        <v>261</v>
      </c>
      <c r="U271" s="12">
        <f t="shared" si="55"/>
        <v>49102</v>
      </c>
      <c r="V271" s="95">
        <f t="shared" si="56"/>
        <v>131.66666666666669</v>
      </c>
      <c r="W271" s="95">
        <f t="shared" si="57"/>
        <v>143.29944196308293</v>
      </c>
      <c r="X271" s="95">
        <f t="shared" si="58"/>
        <v>-11.632775296416241</v>
      </c>
      <c r="Y271" s="95">
        <f>IF(T271&lt;&gt;"",SUM($X$10:X271),"")</f>
        <v>-2533.0153731741134</v>
      </c>
      <c r="Z271" s="95">
        <f t="shared" si="59"/>
        <v>99533.015373174043</v>
      </c>
    </row>
    <row r="272" spans="1:26">
      <c r="A272" s="3">
        <f t="shared" si="48"/>
        <v>262</v>
      </c>
      <c r="B272" s="12">
        <f t="shared" si="49"/>
        <v>49132</v>
      </c>
      <c r="C272" s="95">
        <f t="shared" si="50"/>
        <v>131.66666666666669</v>
      </c>
      <c r="D272" s="95">
        <f t="shared" si="51"/>
        <v>131.66666666666669</v>
      </c>
      <c r="E272" s="95">
        <f t="shared" si="52"/>
        <v>0</v>
      </c>
      <c r="F272" s="95">
        <f>IF(A272&lt;&gt;"",SUM($E$10:E272),"")</f>
        <v>0</v>
      </c>
      <c r="G272" s="95">
        <f t="shared" si="53"/>
        <v>100000</v>
      </c>
      <c r="T272" s="3">
        <f t="shared" si="54"/>
        <v>262</v>
      </c>
      <c r="U272" s="12">
        <f t="shared" si="55"/>
        <v>49132</v>
      </c>
      <c r="V272" s="95">
        <f t="shared" si="56"/>
        <v>131.66666666666669</v>
      </c>
      <c r="W272" s="95">
        <f t="shared" si="57"/>
        <v>143.31619183295959</v>
      </c>
      <c r="X272" s="95">
        <f t="shared" si="58"/>
        <v>-11.649525166292904</v>
      </c>
      <c r="Y272" s="95">
        <f>IF(T272&lt;&gt;"",SUM($X$10:X272),"")</f>
        <v>-2544.6648983404061</v>
      </c>
      <c r="Z272" s="95">
        <f t="shared" si="59"/>
        <v>99544.664898340343</v>
      </c>
    </row>
    <row r="273" spans="1:26">
      <c r="A273" s="3">
        <f t="shared" si="48"/>
        <v>263</v>
      </c>
      <c r="B273" s="12">
        <f t="shared" si="49"/>
        <v>49163</v>
      </c>
      <c r="C273" s="95">
        <f t="shared" si="50"/>
        <v>131.66666666666669</v>
      </c>
      <c r="D273" s="95">
        <f t="shared" si="51"/>
        <v>131.66666666666669</v>
      </c>
      <c r="E273" s="95">
        <f t="shared" si="52"/>
        <v>0</v>
      </c>
      <c r="F273" s="95">
        <f>IF(A273&lt;&gt;"",SUM($E$10:E273),"")</f>
        <v>0</v>
      </c>
      <c r="G273" s="95">
        <f t="shared" si="53"/>
        <v>100000</v>
      </c>
      <c r="T273" s="3">
        <f t="shared" si="54"/>
        <v>263</v>
      </c>
      <c r="U273" s="12">
        <f t="shared" si="55"/>
        <v>49163</v>
      </c>
      <c r="V273" s="95">
        <f t="shared" si="56"/>
        <v>131.66666666666669</v>
      </c>
      <c r="W273" s="95">
        <f t="shared" si="57"/>
        <v>143.33296582073879</v>
      </c>
      <c r="X273" s="95">
        <f t="shared" si="58"/>
        <v>-11.666299154072107</v>
      </c>
      <c r="Y273" s="95">
        <f>IF(T273&lt;&gt;"",SUM($X$10:X273),"")</f>
        <v>-2556.3311974944781</v>
      </c>
      <c r="Z273" s="95">
        <f t="shared" si="59"/>
        <v>99556.331197494408</v>
      </c>
    </row>
    <row r="274" spans="1:26">
      <c r="A274" s="3">
        <f t="shared" si="48"/>
        <v>264</v>
      </c>
      <c r="B274" s="12">
        <f t="shared" si="49"/>
        <v>49194</v>
      </c>
      <c r="C274" s="95">
        <f t="shared" si="50"/>
        <v>131.66666666666669</v>
      </c>
      <c r="D274" s="95">
        <f t="shared" si="51"/>
        <v>131.66666666666669</v>
      </c>
      <c r="E274" s="95">
        <f t="shared" si="52"/>
        <v>0</v>
      </c>
      <c r="F274" s="95">
        <f>IF(A274&lt;&gt;"",SUM($E$10:E274),"")</f>
        <v>0</v>
      </c>
      <c r="G274" s="95">
        <f t="shared" si="53"/>
        <v>100000</v>
      </c>
      <c r="T274" s="3">
        <f t="shared" si="54"/>
        <v>264</v>
      </c>
      <c r="U274" s="12">
        <f t="shared" si="55"/>
        <v>49194</v>
      </c>
      <c r="V274" s="95">
        <f t="shared" si="56"/>
        <v>131.66666666666669</v>
      </c>
      <c r="W274" s="95">
        <f t="shared" si="57"/>
        <v>143.34976396114752</v>
      </c>
      <c r="X274" s="95">
        <f t="shared" si="58"/>
        <v>-11.683097294480831</v>
      </c>
      <c r="Y274" s="95">
        <f>IF(T274&lt;&gt;"",SUM($X$10:X274),"")</f>
        <v>-2568.014294788959</v>
      </c>
      <c r="Z274" s="95">
        <f t="shared" si="59"/>
        <v>99568.014294788882</v>
      </c>
    </row>
    <row r="275" spans="1:26">
      <c r="A275" s="3">
        <f t="shared" si="48"/>
        <v>265</v>
      </c>
      <c r="B275" s="12">
        <f t="shared" si="49"/>
        <v>49224</v>
      </c>
      <c r="C275" s="95">
        <f t="shared" si="50"/>
        <v>131.66666666666669</v>
      </c>
      <c r="D275" s="95">
        <f t="shared" si="51"/>
        <v>131.66666666666669</v>
      </c>
      <c r="E275" s="95">
        <f t="shared" si="52"/>
        <v>0</v>
      </c>
      <c r="F275" s="95">
        <f>IF(A275&lt;&gt;"",SUM($E$10:E275),"")</f>
        <v>0</v>
      </c>
      <c r="G275" s="95">
        <f t="shared" si="53"/>
        <v>100000</v>
      </c>
      <c r="T275" s="3">
        <f t="shared" si="54"/>
        <v>265</v>
      </c>
      <c r="U275" s="12">
        <f t="shared" si="55"/>
        <v>49224</v>
      </c>
      <c r="V275" s="95">
        <f t="shared" si="56"/>
        <v>131.66666666666669</v>
      </c>
      <c r="W275" s="95">
        <f t="shared" si="57"/>
        <v>143.36658628896288</v>
      </c>
      <c r="X275" s="95">
        <f t="shared" si="58"/>
        <v>-11.699919622296193</v>
      </c>
      <c r="Y275" s="95">
        <f>IF(T275&lt;&gt;"",SUM($X$10:X275),"")</f>
        <v>-2579.7142144112549</v>
      </c>
      <c r="Z275" s="95">
        <f t="shared" si="59"/>
        <v>99579.714214411171</v>
      </c>
    </row>
    <row r="276" spans="1:26">
      <c r="A276" s="3">
        <f t="shared" si="48"/>
        <v>266</v>
      </c>
      <c r="B276" s="12">
        <f t="shared" si="49"/>
        <v>49255</v>
      </c>
      <c r="C276" s="95">
        <f t="shared" si="50"/>
        <v>131.66666666666669</v>
      </c>
      <c r="D276" s="95">
        <f t="shared" si="51"/>
        <v>131.66666666666669</v>
      </c>
      <c r="E276" s="95">
        <f t="shared" si="52"/>
        <v>0</v>
      </c>
      <c r="F276" s="95">
        <f>IF(A276&lt;&gt;"",SUM($E$10:E276),"")</f>
        <v>0</v>
      </c>
      <c r="G276" s="95">
        <f t="shared" si="53"/>
        <v>100000</v>
      </c>
      <c r="T276" s="3">
        <f t="shared" si="54"/>
        <v>266</v>
      </c>
      <c r="U276" s="12">
        <f t="shared" si="55"/>
        <v>49255</v>
      </c>
      <c r="V276" s="95">
        <f t="shared" si="56"/>
        <v>131.66666666666669</v>
      </c>
      <c r="W276" s="95">
        <f t="shared" si="57"/>
        <v>143.38343283901193</v>
      </c>
      <c r="X276" s="95">
        <f t="shared" si="58"/>
        <v>-11.716766172345245</v>
      </c>
      <c r="Y276" s="95">
        <f>IF(T276&lt;&gt;"",SUM($X$10:X276),"")</f>
        <v>-2591.4309805836001</v>
      </c>
      <c r="Z276" s="95">
        <f t="shared" si="59"/>
        <v>99591.430980583522</v>
      </c>
    </row>
    <row r="277" spans="1:26">
      <c r="A277" s="3">
        <f t="shared" si="48"/>
        <v>267</v>
      </c>
      <c r="B277" s="12">
        <f t="shared" si="49"/>
        <v>49285</v>
      </c>
      <c r="C277" s="95">
        <f t="shared" si="50"/>
        <v>131.66666666666669</v>
      </c>
      <c r="D277" s="95">
        <f t="shared" si="51"/>
        <v>131.66666666666669</v>
      </c>
      <c r="E277" s="95">
        <f t="shared" si="52"/>
        <v>0</v>
      </c>
      <c r="F277" s="95">
        <f>IF(A277&lt;&gt;"",SUM($E$10:E277),"")</f>
        <v>0</v>
      </c>
      <c r="G277" s="95">
        <f t="shared" si="53"/>
        <v>100000</v>
      </c>
      <c r="T277" s="3">
        <f t="shared" si="54"/>
        <v>267</v>
      </c>
      <c r="U277" s="12">
        <f t="shared" si="55"/>
        <v>49285</v>
      </c>
      <c r="V277" s="95">
        <f t="shared" si="56"/>
        <v>131.66666666666669</v>
      </c>
      <c r="W277" s="95">
        <f t="shared" si="57"/>
        <v>143.40030364617198</v>
      </c>
      <c r="X277" s="95">
        <f t="shared" si="58"/>
        <v>-11.733636979505292</v>
      </c>
      <c r="Y277" s="95">
        <f>IF(T277&lt;&gt;"",SUM($X$10:X277),"")</f>
        <v>-2603.1646175631054</v>
      </c>
      <c r="Z277" s="95">
        <f t="shared" si="59"/>
        <v>99603.16461756303</v>
      </c>
    </row>
    <row r="278" spans="1:26">
      <c r="A278" s="3">
        <f t="shared" si="48"/>
        <v>268</v>
      </c>
      <c r="B278" s="12">
        <f t="shared" si="49"/>
        <v>49316</v>
      </c>
      <c r="C278" s="95">
        <f t="shared" si="50"/>
        <v>131.66666666666669</v>
      </c>
      <c r="D278" s="95">
        <f t="shared" si="51"/>
        <v>131.66666666666669</v>
      </c>
      <c r="E278" s="95">
        <f t="shared" si="52"/>
        <v>0</v>
      </c>
      <c r="F278" s="95">
        <f>IF(A278&lt;&gt;"",SUM($E$10:E278),"")</f>
        <v>0</v>
      </c>
      <c r="G278" s="95">
        <f t="shared" si="53"/>
        <v>100000</v>
      </c>
      <c r="T278" s="3">
        <f t="shared" si="54"/>
        <v>268</v>
      </c>
      <c r="U278" s="12">
        <f t="shared" si="55"/>
        <v>49316</v>
      </c>
      <c r="V278" s="95">
        <f t="shared" si="56"/>
        <v>131.66666666666669</v>
      </c>
      <c r="W278" s="95">
        <f t="shared" si="57"/>
        <v>143.41719874537046</v>
      </c>
      <c r="X278" s="95">
        <f t="shared" si="58"/>
        <v>-11.75053207870377</v>
      </c>
      <c r="Y278" s="95">
        <f>IF(T278&lt;&gt;"",SUM($X$10:X278),"")</f>
        <v>-2614.915149641809</v>
      </c>
      <c r="Z278" s="95">
        <f t="shared" si="59"/>
        <v>99614.915149641733</v>
      </c>
    </row>
    <row r="279" spans="1:26">
      <c r="A279" s="3">
        <f t="shared" si="48"/>
        <v>269</v>
      </c>
      <c r="B279" s="12">
        <f t="shared" si="49"/>
        <v>49347</v>
      </c>
      <c r="C279" s="95">
        <f t="shared" si="50"/>
        <v>131.66666666666669</v>
      </c>
      <c r="D279" s="95">
        <f t="shared" si="51"/>
        <v>131.66666666666669</v>
      </c>
      <c r="E279" s="95">
        <f t="shared" si="52"/>
        <v>0</v>
      </c>
      <c r="F279" s="95">
        <f>IF(A279&lt;&gt;"",SUM($E$10:E279),"")</f>
        <v>0</v>
      </c>
      <c r="G279" s="95">
        <f t="shared" si="53"/>
        <v>100000</v>
      </c>
      <c r="T279" s="3">
        <f t="shared" si="54"/>
        <v>269</v>
      </c>
      <c r="U279" s="12">
        <f t="shared" si="55"/>
        <v>49347</v>
      </c>
      <c r="V279" s="95">
        <f t="shared" si="56"/>
        <v>131.66666666666669</v>
      </c>
      <c r="W279" s="95">
        <f t="shared" si="57"/>
        <v>143.43411817158514</v>
      </c>
      <c r="X279" s="95">
        <f t="shared" si="58"/>
        <v>-11.767451504918455</v>
      </c>
      <c r="Y279" s="95">
        <f>IF(T279&lt;&gt;"",SUM($X$10:X279),"")</f>
        <v>-2626.6826011467274</v>
      </c>
      <c r="Z279" s="95">
        <f t="shared" si="59"/>
        <v>99626.682601146647</v>
      </c>
    </row>
    <row r="280" spans="1:26">
      <c r="A280" s="3">
        <f t="shared" si="48"/>
        <v>270</v>
      </c>
      <c r="B280" s="12">
        <f t="shared" si="49"/>
        <v>49375</v>
      </c>
      <c r="C280" s="95">
        <f t="shared" si="50"/>
        <v>131.66666666666669</v>
      </c>
      <c r="D280" s="95">
        <f t="shared" si="51"/>
        <v>131.66666666666669</v>
      </c>
      <c r="E280" s="95">
        <f t="shared" si="52"/>
        <v>0</v>
      </c>
      <c r="F280" s="95">
        <f>IF(A280&lt;&gt;"",SUM($E$10:E280),"")</f>
        <v>0</v>
      </c>
      <c r="G280" s="95">
        <f t="shared" si="53"/>
        <v>100000</v>
      </c>
      <c r="T280" s="3">
        <f t="shared" si="54"/>
        <v>270</v>
      </c>
      <c r="U280" s="12">
        <f t="shared" si="55"/>
        <v>49375</v>
      </c>
      <c r="V280" s="95">
        <f t="shared" si="56"/>
        <v>131.66666666666669</v>
      </c>
      <c r="W280" s="95">
        <f t="shared" si="57"/>
        <v>143.45106195984414</v>
      </c>
      <c r="X280" s="95">
        <f t="shared" si="58"/>
        <v>-11.784395293177454</v>
      </c>
      <c r="Y280" s="95">
        <f>IF(T280&lt;&gt;"",SUM($X$10:X280),"")</f>
        <v>-2638.466996439905</v>
      </c>
      <c r="Z280" s="95">
        <f t="shared" si="59"/>
        <v>99638.46699643982</v>
      </c>
    </row>
    <row r="281" spans="1:26">
      <c r="A281" s="3">
        <f t="shared" si="48"/>
        <v>271</v>
      </c>
      <c r="B281" s="12">
        <f t="shared" si="49"/>
        <v>49406</v>
      </c>
      <c r="C281" s="95">
        <f t="shared" si="50"/>
        <v>131.66666666666669</v>
      </c>
      <c r="D281" s="95">
        <f t="shared" si="51"/>
        <v>131.66666666666669</v>
      </c>
      <c r="E281" s="95">
        <f t="shared" si="52"/>
        <v>0</v>
      </c>
      <c r="F281" s="95">
        <f>IF(A281&lt;&gt;"",SUM($E$10:E281),"")</f>
        <v>0</v>
      </c>
      <c r="G281" s="95">
        <f t="shared" si="53"/>
        <v>100000</v>
      </c>
      <c r="T281" s="3">
        <f t="shared" si="54"/>
        <v>271</v>
      </c>
      <c r="U281" s="12">
        <f t="shared" si="55"/>
        <v>49406</v>
      </c>
      <c r="V281" s="95">
        <f t="shared" si="56"/>
        <v>131.66666666666669</v>
      </c>
      <c r="W281" s="95">
        <f t="shared" si="57"/>
        <v>143.46803014522604</v>
      </c>
      <c r="X281" s="95">
        <f t="shared" si="58"/>
        <v>-11.801363478559352</v>
      </c>
      <c r="Y281" s="95">
        <f>IF(T281&lt;&gt;"",SUM($X$10:X281),"")</f>
        <v>-2650.2683599184643</v>
      </c>
      <c r="Z281" s="95">
        <f t="shared" si="59"/>
        <v>99650.26835991838</v>
      </c>
    </row>
    <row r="282" spans="1:26">
      <c r="A282" s="3">
        <f t="shared" si="48"/>
        <v>272</v>
      </c>
      <c r="B282" s="12">
        <f t="shared" si="49"/>
        <v>49436</v>
      </c>
      <c r="C282" s="95">
        <f t="shared" si="50"/>
        <v>131.66666666666669</v>
      </c>
      <c r="D282" s="95">
        <f t="shared" si="51"/>
        <v>131.66666666666669</v>
      </c>
      <c r="E282" s="95">
        <f t="shared" si="52"/>
        <v>0</v>
      </c>
      <c r="F282" s="95">
        <f>IF(A282&lt;&gt;"",SUM($E$10:E282),"")</f>
        <v>0</v>
      </c>
      <c r="G282" s="95">
        <f t="shared" si="53"/>
        <v>100000</v>
      </c>
      <c r="T282" s="3">
        <f t="shared" si="54"/>
        <v>272</v>
      </c>
      <c r="U282" s="12">
        <f t="shared" si="55"/>
        <v>49436</v>
      </c>
      <c r="V282" s="95">
        <f t="shared" si="56"/>
        <v>131.66666666666669</v>
      </c>
      <c r="W282" s="95">
        <f t="shared" si="57"/>
        <v>143.48502276285993</v>
      </c>
      <c r="X282" s="95">
        <f t="shared" si="58"/>
        <v>-11.818356096193241</v>
      </c>
      <c r="Y282" s="95">
        <f>IF(T282&lt;&gt;"",SUM($X$10:X282),"")</f>
        <v>-2662.0867160146577</v>
      </c>
      <c r="Z282" s="95">
        <f t="shared" si="59"/>
        <v>99662.086716014572</v>
      </c>
    </row>
    <row r="283" spans="1:26">
      <c r="A283" s="3">
        <f t="shared" si="48"/>
        <v>273</v>
      </c>
      <c r="B283" s="12">
        <f t="shared" si="49"/>
        <v>49467</v>
      </c>
      <c r="C283" s="95">
        <f t="shared" si="50"/>
        <v>131.66666666666669</v>
      </c>
      <c r="D283" s="95">
        <f t="shared" si="51"/>
        <v>131.66666666666669</v>
      </c>
      <c r="E283" s="95">
        <f t="shared" si="52"/>
        <v>0</v>
      </c>
      <c r="F283" s="95">
        <f>IF(A283&lt;&gt;"",SUM($E$10:E283),"")</f>
        <v>0</v>
      </c>
      <c r="G283" s="95">
        <f t="shared" si="53"/>
        <v>100000</v>
      </c>
      <c r="T283" s="3">
        <f t="shared" si="54"/>
        <v>273</v>
      </c>
      <c r="U283" s="12">
        <f t="shared" si="55"/>
        <v>49467</v>
      </c>
      <c r="V283" s="95">
        <f t="shared" si="56"/>
        <v>131.66666666666669</v>
      </c>
      <c r="W283" s="95">
        <f t="shared" si="57"/>
        <v>143.50203984792543</v>
      </c>
      <c r="X283" s="95">
        <f t="shared" si="58"/>
        <v>-11.835373181258745</v>
      </c>
      <c r="Y283" s="95">
        <f>IF(T283&lt;&gt;"",SUM($X$10:X283),"")</f>
        <v>-2673.9220891959162</v>
      </c>
      <c r="Z283" s="95">
        <f t="shared" si="59"/>
        <v>99673.922089195825</v>
      </c>
    </row>
    <row r="284" spans="1:26">
      <c r="A284" s="3">
        <f t="shared" si="48"/>
        <v>274</v>
      </c>
      <c r="B284" s="12">
        <f t="shared" si="49"/>
        <v>49497</v>
      </c>
      <c r="C284" s="95">
        <f t="shared" si="50"/>
        <v>131.66666666666669</v>
      </c>
      <c r="D284" s="95">
        <f t="shared" si="51"/>
        <v>131.66666666666669</v>
      </c>
      <c r="E284" s="95">
        <f t="shared" si="52"/>
        <v>0</v>
      </c>
      <c r="F284" s="95">
        <f>IF(A284&lt;&gt;"",SUM($E$10:E284),"")</f>
        <v>0</v>
      </c>
      <c r="G284" s="95">
        <f t="shared" si="53"/>
        <v>100000</v>
      </c>
      <c r="T284" s="3">
        <f t="shared" si="54"/>
        <v>274</v>
      </c>
      <c r="U284" s="12">
        <f t="shared" si="55"/>
        <v>49497</v>
      </c>
      <c r="V284" s="95">
        <f t="shared" si="56"/>
        <v>131.66666666666669</v>
      </c>
      <c r="W284" s="95">
        <f t="shared" si="57"/>
        <v>143.51908143565288</v>
      </c>
      <c r="X284" s="95">
        <f t="shared" si="58"/>
        <v>-11.852414768986193</v>
      </c>
      <c r="Y284" s="95">
        <f>IF(T284&lt;&gt;"",SUM($X$10:X284),"")</f>
        <v>-2685.7745039649026</v>
      </c>
      <c r="Z284" s="95">
        <f t="shared" si="59"/>
        <v>99685.774503964814</v>
      </c>
    </row>
    <row r="285" spans="1:26">
      <c r="A285" s="3">
        <f t="shared" si="48"/>
        <v>275</v>
      </c>
      <c r="B285" s="12">
        <f t="shared" si="49"/>
        <v>49528</v>
      </c>
      <c r="C285" s="95">
        <f t="shared" si="50"/>
        <v>131.66666666666669</v>
      </c>
      <c r="D285" s="95">
        <f t="shared" si="51"/>
        <v>131.66666666666669</v>
      </c>
      <c r="E285" s="95">
        <f t="shared" si="52"/>
        <v>0</v>
      </c>
      <c r="F285" s="95">
        <f>IF(A285&lt;&gt;"",SUM($E$10:E285),"")</f>
        <v>0</v>
      </c>
      <c r="G285" s="95">
        <f t="shared" si="53"/>
        <v>100000</v>
      </c>
      <c r="T285" s="3">
        <f t="shared" si="54"/>
        <v>275</v>
      </c>
      <c r="U285" s="12">
        <f t="shared" si="55"/>
        <v>49528</v>
      </c>
      <c r="V285" s="95">
        <f t="shared" si="56"/>
        <v>131.66666666666669</v>
      </c>
      <c r="W285" s="95">
        <f t="shared" si="57"/>
        <v>143.53614756132333</v>
      </c>
      <c r="X285" s="95">
        <f t="shared" si="58"/>
        <v>-11.869480894656647</v>
      </c>
      <c r="Y285" s="95">
        <f>IF(T285&lt;&gt;"",SUM($X$10:X285),"")</f>
        <v>-2697.6439848595592</v>
      </c>
      <c r="Z285" s="95">
        <f t="shared" si="59"/>
        <v>99697.643984859475</v>
      </c>
    </row>
    <row r="286" spans="1:26">
      <c r="A286" s="3">
        <f t="shared" si="48"/>
        <v>276</v>
      </c>
      <c r="B286" s="12">
        <f t="shared" si="49"/>
        <v>49559</v>
      </c>
      <c r="C286" s="95">
        <f t="shared" si="50"/>
        <v>131.66666666666669</v>
      </c>
      <c r="D286" s="95">
        <f t="shared" si="51"/>
        <v>131.66666666666669</v>
      </c>
      <c r="E286" s="95">
        <f t="shared" si="52"/>
        <v>0</v>
      </c>
      <c r="F286" s="95">
        <f>IF(A286&lt;&gt;"",SUM($E$10:E286),"")</f>
        <v>0</v>
      </c>
      <c r="G286" s="95">
        <f t="shared" si="53"/>
        <v>100000</v>
      </c>
      <c r="T286" s="3">
        <f t="shared" si="54"/>
        <v>276</v>
      </c>
      <c r="U286" s="12">
        <f t="shared" si="55"/>
        <v>49559</v>
      </c>
      <c r="V286" s="95">
        <f t="shared" si="56"/>
        <v>131.66666666666669</v>
      </c>
      <c r="W286" s="95">
        <f t="shared" si="57"/>
        <v>143.55323826026859</v>
      </c>
      <c r="X286" s="95">
        <f t="shared" si="58"/>
        <v>-11.8865715936019</v>
      </c>
      <c r="Y286" s="95">
        <f>IF(T286&lt;&gt;"",SUM($X$10:X286),"")</f>
        <v>-2709.5305564531609</v>
      </c>
      <c r="Z286" s="95">
        <f t="shared" si="59"/>
        <v>99709.530556453072</v>
      </c>
    </row>
    <row r="287" spans="1:26">
      <c r="A287" s="3">
        <f t="shared" si="48"/>
        <v>277</v>
      </c>
      <c r="B287" s="12">
        <f t="shared" si="49"/>
        <v>49589</v>
      </c>
      <c r="C287" s="95">
        <f t="shared" si="50"/>
        <v>131.66666666666669</v>
      </c>
      <c r="D287" s="95">
        <f t="shared" si="51"/>
        <v>131.66666666666669</v>
      </c>
      <c r="E287" s="95">
        <f t="shared" si="52"/>
        <v>0</v>
      </c>
      <c r="F287" s="95">
        <f>IF(A287&lt;&gt;"",SUM($E$10:E287),"")</f>
        <v>0</v>
      </c>
      <c r="G287" s="95">
        <f t="shared" si="53"/>
        <v>100000</v>
      </c>
      <c r="T287" s="3">
        <f t="shared" si="54"/>
        <v>277</v>
      </c>
      <c r="U287" s="12">
        <f t="shared" si="55"/>
        <v>49589</v>
      </c>
      <c r="V287" s="95">
        <f t="shared" si="56"/>
        <v>131.66666666666669</v>
      </c>
      <c r="W287" s="95">
        <f t="shared" si="57"/>
        <v>143.57035356787136</v>
      </c>
      <c r="X287" s="95">
        <f t="shared" si="58"/>
        <v>-11.903686901204679</v>
      </c>
      <c r="Y287" s="95">
        <f>IF(T287&lt;&gt;"",SUM($X$10:X287),"")</f>
        <v>-2721.4342433543657</v>
      </c>
      <c r="Z287" s="95">
        <f t="shared" si="59"/>
        <v>99721.434243354277</v>
      </c>
    </row>
    <row r="288" spans="1:26">
      <c r="A288" s="3">
        <f t="shared" si="48"/>
        <v>278</v>
      </c>
      <c r="B288" s="12">
        <f t="shared" si="49"/>
        <v>49620</v>
      </c>
      <c r="C288" s="95">
        <f t="shared" si="50"/>
        <v>131.66666666666669</v>
      </c>
      <c r="D288" s="95">
        <f t="shared" si="51"/>
        <v>131.66666666666669</v>
      </c>
      <c r="E288" s="95">
        <f t="shared" si="52"/>
        <v>0</v>
      </c>
      <c r="F288" s="95">
        <f>IF(A288&lt;&gt;"",SUM($E$10:E288),"")</f>
        <v>0</v>
      </c>
      <c r="G288" s="95">
        <f t="shared" si="53"/>
        <v>100000</v>
      </c>
      <c r="T288" s="3">
        <f t="shared" si="54"/>
        <v>278</v>
      </c>
      <c r="U288" s="12">
        <f t="shared" si="55"/>
        <v>49620</v>
      </c>
      <c r="V288" s="95">
        <f t="shared" si="56"/>
        <v>131.66666666666669</v>
      </c>
      <c r="W288" s="95">
        <f t="shared" si="57"/>
        <v>143.58749351956536</v>
      </c>
      <c r="X288" s="95">
        <f t="shared" si="58"/>
        <v>-11.920826852898671</v>
      </c>
      <c r="Y288" s="95">
        <f>IF(T288&lt;&gt;"",SUM($X$10:X288),"")</f>
        <v>-2733.3550702072644</v>
      </c>
      <c r="Z288" s="95">
        <f t="shared" si="59"/>
        <v>99733.355070207181</v>
      </c>
    </row>
    <row r="289" spans="1:26">
      <c r="A289" s="3">
        <f t="shared" si="48"/>
        <v>279</v>
      </c>
      <c r="B289" s="12">
        <f t="shared" si="49"/>
        <v>49650</v>
      </c>
      <c r="C289" s="95">
        <f t="shared" si="50"/>
        <v>131.66666666666669</v>
      </c>
      <c r="D289" s="95">
        <f t="shared" si="51"/>
        <v>131.66666666666669</v>
      </c>
      <c r="E289" s="95">
        <f t="shared" si="52"/>
        <v>0</v>
      </c>
      <c r="F289" s="95">
        <f>IF(A289&lt;&gt;"",SUM($E$10:E289),"")</f>
        <v>0</v>
      </c>
      <c r="G289" s="95">
        <f t="shared" si="53"/>
        <v>100000</v>
      </c>
      <c r="T289" s="3">
        <f t="shared" si="54"/>
        <v>279</v>
      </c>
      <c r="U289" s="12">
        <f t="shared" si="55"/>
        <v>49650</v>
      </c>
      <c r="V289" s="95">
        <f t="shared" si="56"/>
        <v>131.66666666666669</v>
      </c>
      <c r="W289" s="95">
        <f t="shared" si="57"/>
        <v>143.60465815083521</v>
      </c>
      <c r="X289" s="95">
        <f t="shared" si="58"/>
        <v>-11.937991484168521</v>
      </c>
      <c r="Y289" s="95">
        <f>IF(T289&lt;&gt;"",SUM($X$10:X289),"")</f>
        <v>-2745.2930616914327</v>
      </c>
      <c r="Z289" s="95">
        <f t="shared" si="59"/>
        <v>99745.293061691351</v>
      </c>
    </row>
    <row r="290" spans="1:26">
      <c r="A290" s="3">
        <f t="shared" si="48"/>
        <v>280</v>
      </c>
      <c r="B290" s="12">
        <f t="shared" si="49"/>
        <v>49681</v>
      </c>
      <c r="C290" s="95">
        <f t="shared" si="50"/>
        <v>131.66666666666669</v>
      </c>
      <c r="D290" s="95">
        <f t="shared" si="51"/>
        <v>131.66666666666669</v>
      </c>
      <c r="E290" s="95">
        <f t="shared" si="52"/>
        <v>0</v>
      </c>
      <c r="F290" s="95">
        <f>IF(A290&lt;&gt;"",SUM($E$10:E290),"")</f>
        <v>0</v>
      </c>
      <c r="G290" s="95">
        <f t="shared" si="53"/>
        <v>100000</v>
      </c>
      <c r="T290" s="3">
        <f t="shared" si="54"/>
        <v>280</v>
      </c>
      <c r="U290" s="12">
        <f t="shared" si="55"/>
        <v>49681</v>
      </c>
      <c r="V290" s="95">
        <f t="shared" si="56"/>
        <v>131.66666666666669</v>
      </c>
      <c r="W290" s="95">
        <f t="shared" si="57"/>
        <v>143.62184749721672</v>
      </c>
      <c r="X290" s="95">
        <f t="shared" si="58"/>
        <v>-11.955180830550034</v>
      </c>
      <c r="Y290" s="95">
        <f>IF(T290&lt;&gt;"",SUM($X$10:X290),"")</f>
        <v>-2757.2482425219828</v>
      </c>
      <c r="Z290" s="95">
        <f t="shared" si="59"/>
        <v>99757.248242521906</v>
      </c>
    </row>
    <row r="291" spans="1:26">
      <c r="A291" s="3">
        <f t="shared" si="48"/>
        <v>281</v>
      </c>
      <c r="B291" s="12">
        <f t="shared" si="49"/>
        <v>49712</v>
      </c>
      <c r="C291" s="95">
        <f t="shared" si="50"/>
        <v>131.66666666666669</v>
      </c>
      <c r="D291" s="95">
        <f t="shared" si="51"/>
        <v>131.66666666666669</v>
      </c>
      <c r="E291" s="95">
        <f t="shared" si="52"/>
        <v>0</v>
      </c>
      <c r="F291" s="95">
        <f>IF(A291&lt;&gt;"",SUM($E$10:E291),"")</f>
        <v>0</v>
      </c>
      <c r="G291" s="95">
        <f t="shared" si="53"/>
        <v>100000</v>
      </c>
      <c r="T291" s="3">
        <f t="shared" si="54"/>
        <v>281</v>
      </c>
      <c r="U291" s="12">
        <f t="shared" si="55"/>
        <v>49712</v>
      </c>
      <c r="V291" s="95">
        <f t="shared" si="56"/>
        <v>131.66666666666669</v>
      </c>
      <c r="W291" s="95">
        <f t="shared" si="57"/>
        <v>143.63906159429683</v>
      </c>
      <c r="X291" s="95">
        <f t="shared" si="58"/>
        <v>-11.972394927630148</v>
      </c>
      <c r="Y291" s="95">
        <f>IF(T291&lt;&gt;"",SUM($X$10:X291),"")</f>
        <v>-2769.2206374496127</v>
      </c>
      <c r="Z291" s="95">
        <f t="shared" si="59"/>
        <v>99769.220637449529</v>
      </c>
    </row>
    <row r="292" spans="1:26">
      <c r="A292" s="3">
        <f t="shared" si="48"/>
        <v>282</v>
      </c>
      <c r="B292" s="12">
        <f t="shared" si="49"/>
        <v>49741</v>
      </c>
      <c r="C292" s="95">
        <f t="shared" si="50"/>
        <v>131.66666666666669</v>
      </c>
      <c r="D292" s="95">
        <f t="shared" si="51"/>
        <v>131.66666666666669</v>
      </c>
      <c r="E292" s="95">
        <f t="shared" si="52"/>
        <v>0</v>
      </c>
      <c r="F292" s="95">
        <f>IF(A292&lt;&gt;"",SUM($E$10:E292),"")</f>
        <v>0</v>
      </c>
      <c r="G292" s="95">
        <f t="shared" si="53"/>
        <v>100000</v>
      </c>
      <c r="T292" s="3">
        <f t="shared" si="54"/>
        <v>282</v>
      </c>
      <c r="U292" s="12">
        <f t="shared" si="55"/>
        <v>49741</v>
      </c>
      <c r="V292" s="95">
        <f t="shared" si="56"/>
        <v>131.66666666666669</v>
      </c>
      <c r="W292" s="95">
        <f t="shared" si="57"/>
        <v>143.6563004777137</v>
      </c>
      <c r="X292" s="95">
        <f t="shared" si="58"/>
        <v>-11.989633811047014</v>
      </c>
      <c r="Y292" s="95">
        <f>IF(T292&lt;&gt;"",SUM($X$10:X292),"")</f>
        <v>-2781.2102712606597</v>
      </c>
      <c r="Z292" s="95">
        <f t="shared" si="59"/>
        <v>99781.21027126057</v>
      </c>
    </row>
    <row r="293" spans="1:26">
      <c r="A293" s="3">
        <f t="shared" si="48"/>
        <v>283</v>
      </c>
      <c r="B293" s="12">
        <f t="shared" si="49"/>
        <v>49772</v>
      </c>
      <c r="C293" s="95">
        <f t="shared" si="50"/>
        <v>131.66666666666669</v>
      </c>
      <c r="D293" s="95">
        <f t="shared" si="51"/>
        <v>131.66666666666669</v>
      </c>
      <c r="E293" s="95">
        <f t="shared" si="52"/>
        <v>0</v>
      </c>
      <c r="F293" s="95">
        <f>IF(A293&lt;&gt;"",SUM($E$10:E293),"")</f>
        <v>0</v>
      </c>
      <c r="G293" s="95">
        <f t="shared" si="53"/>
        <v>100000</v>
      </c>
      <c r="T293" s="3">
        <f t="shared" si="54"/>
        <v>283</v>
      </c>
      <c r="U293" s="12">
        <f t="shared" si="55"/>
        <v>49772</v>
      </c>
      <c r="V293" s="95">
        <f t="shared" si="56"/>
        <v>131.66666666666669</v>
      </c>
      <c r="W293" s="95">
        <f t="shared" si="57"/>
        <v>143.67356418315683</v>
      </c>
      <c r="X293" s="95">
        <f t="shared" si="58"/>
        <v>-12.006897516490142</v>
      </c>
      <c r="Y293" s="95">
        <f>IF(T293&lt;&gt;"",SUM($X$10:X293),"")</f>
        <v>-2793.2171687771497</v>
      </c>
      <c r="Z293" s="95">
        <f t="shared" si="59"/>
        <v>99793.217168777061</v>
      </c>
    </row>
    <row r="294" spans="1:26">
      <c r="A294" s="3">
        <f t="shared" si="48"/>
        <v>284</v>
      </c>
      <c r="B294" s="12">
        <f t="shared" si="49"/>
        <v>49802</v>
      </c>
      <c r="C294" s="95">
        <f t="shared" si="50"/>
        <v>131.66666666666669</v>
      </c>
      <c r="D294" s="95">
        <f t="shared" si="51"/>
        <v>131.66666666666669</v>
      </c>
      <c r="E294" s="95">
        <f t="shared" si="52"/>
        <v>0</v>
      </c>
      <c r="F294" s="95">
        <f>IF(A294&lt;&gt;"",SUM($E$10:E294),"")</f>
        <v>0</v>
      </c>
      <c r="G294" s="95">
        <f t="shared" si="53"/>
        <v>100000</v>
      </c>
      <c r="T294" s="3">
        <f t="shared" si="54"/>
        <v>284</v>
      </c>
      <c r="U294" s="12">
        <f t="shared" si="55"/>
        <v>49802</v>
      </c>
      <c r="V294" s="95">
        <f t="shared" si="56"/>
        <v>131.66666666666669</v>
      </c>
      <c r="W294" s="95">
        <f t="shared" si="57"/>
        <v>143.69085274636714</v>
      </c>
      <c r="X294" s="95">
        <f t="shared" si="58"/>
        <v>-12.024186079700456</v>
      </c>
      <c r="Y294" s="95">
        <f>IF(T294&lt;&gt;"",SUM($X$10:X294),"")</f>
        <v>-2805.2413548568502</v>
      </c>
      <c r="Z294" s="95">
        <f t="shared" si="59"/>
        <v>99805.241354856757</v>
      </c>
    </row>
    <row r="295" spans="1:26">
      <c r="A295" s="3">
        <f t="shared" si="48"/>
        <v>285</v>
      </c>
      <c r="B295" s="12">
        <f t="shared" si="49"/>
        <v>49833</v>
      </c>
      <c r="C295" s="95">
        <f t="shared" si="50"/>
        <v>131.66666666666669</v>
      </c>
      <c r="D295" s="95">
        <f t="shared" si="51"/>
        <v>131.66666666666669</v>
      </c>
      <c r="E295" s="95">
        <f t="shared" si="52"/>
        <v>0</v>
      </c>
      <c r="F295" s="95">
        <f>IF(A295&lt;&gt;"",SUM($E$10:E295),"")</f>
        <v>0</v>
      </c>
      <c r="G295" s="95">
        <f t="shared" si="53"/>
        <v>100000</v>
      </c>
      <c r="T295" s="3">
        <f t="shared" si="54"/>
        <v>285</v>
      </c>
      <c r="U295" s="12">
        <f t="shared" si="55"/>
        <v>49833</v>
      </c>
      <c r="V295" s="95">
        <f t="shared" si="56"/>
        <v>131.66666666666669</v>
      </c>
      <c r="W295" s="95">
        <f t="shared" si="57"/>
        <v>143.70816620313695</v>
      </c>
      <c r="X295" s="95">
        <f t="shared" si="58"/>
        <v>-12.041499536470269</v>
      </c>
      <c r="Y295" s="95">
        <f>IF(T295&lt;&gt;"",SUM($X$10:X295),"")</f>
        <v>-2817.2828543933206</v>
      </c>
      <c r="Z295" s="95">
        <f t="shared" si="59"/>
        <v>99817.282854393226</v>
      </c>
    </row>
    <row r="296" spans="1:26">
      <c r="A296" s="3">
        <f t="shared" si="48"/>
        <v>286</v>
      </c>
      <c r="B296" s="12">
        <f t="shared" si="49"/>
        <v>49863</v>
      </c>
      <c r="C296" s="95">
        <f t="shared" si="50"/>
        <v>131.66666666666669</v>
      </c>
      <c r="D296" s="95">
        <f t="shared" si="51"/>
        <v>131.66666666666669</v>
      </c>
      <c r="E296" s="95">
        <f t="shared" si="52"/>
        <v>0</v>
      </c>
      <c r="F296" s="95">
        <f>IF(A296&lt;&gt;"",SUM($E$10:E296),"")</f>
        <v>0</v>
      </c>
      <c r="G296" s="95">
        <f t="shared" si="53"/>
        <v>100000</v>
      </c>
      <c r="T296" s="3">
        <f t="shared" si="54"/>
        <v>286</v>
      </c>
      <c r="U296" s="12">
        <f t="shared" si="55"/>
        <v>49863</v>
      </c>
      <c r="V296" s="95">
        <f t="shared" si="56"/>
        <v>131.66666666666669</v>
      </c>
      <c r="W296" s="95">
        <f t="shared" si="57"/>
        <v>143.72550458931019</v>
      </c>
      <c r="X296" s="95">
        <f t="shared" si="58"/>
        <v>-12.058837922643505</v>
      </c>
      <c r="Y296" s="95">
        <f>IF(T296&lt;&gt;"",SUM($X$10:X296),"")</f>
        <v>-2829.3416923159639</v>
      </c>
      <c r="Z296" s="95">
        <f t="shared" si="59"/>
        <v>99829.341692315866</v>
      </c>
    </row>
    <row r="297" spans="1:26">
      <c r="A297" s="3">
        <f t="shared" si="48"/>
        <v>287</v>
      </c>
      <c r="B297" s="12">
        <f t="shared" si="49"/>
        <v>49894</v>
      </c>
      <c r="C297" s="95">
        <f t="shared" si="50"/>
        <v>131.66666666666669</v>
      </c>
      <c r="D297" s="95">
        <f t="shared" si="51"/>
        <v>131.66666666666669</v>
      </c>
      <c r="E297" s="95">
        <f t="shared" si="52"/>
        <v>0</v>
      </c>
      <c r="F297" s="95">
        <f>IF(A297&lt;&gt;"",SUM($E$10:E297),"")</f>
        <v>0</v>
      </c>
      <c r="G297" s="95">
        <f t="shared" si="53"/>
        <v>100000</v>
      </c>
      <c r="T297" s="3">
        <f t="shared" si="54"/>
        <v>287</v>
      </c>
      <c r="U297" s="12">
        <f t="shared" si="55"/>
        <v>49894</v>
      </c>
      <c r="V297" s="95">
        <f t="shared" si="56"/>
        <v>131.66666666666669</v>
      </c>
      <c r="W297" s="95">
        <f t="shared" si="57"/>
        <v>143.7428679407823</v>
      </c>
      <c r="X297" s="95">
        <f t="shared" si="58"/>
        <v>-12.076201274115618</v>
      </c>
      <c r="Y297" s="95">
        <f>IF(T297&lt;&gt;"",SUM($X$10:X297),"")</f>
        <v>-2841.4178935900795</v>
      </c>
      <c r="Z297" s="95">
        <f t="shared" si="59"/>
        <v>99841.417893589984</v>
      </c>
    </row>
    <row r="298" spans="1:26">
      <c r="A298" s="3">
        <f t="shared" si="48"/>
        <v>288</v>
      </c>
      <c r="B298" s="12">
        <f t="shared" si="49"/>
        <v>49925</v>
      </c>
      <c r="C298" s="95">
        <f t="shared" si="50"/>
        <v>131.66666666666669</v>
      </c>
      <c r="D298" s="95">
        <f t="shared" si="51"/>
        <v>131.66666666666669</v>
      </c>
      <c r="E298" s="95">
        <f t="shared" si="52"/>
        <v>0</v>
      </c>
      <c r="F298" s="95">
        <f>IF(A298&lt;&gt;"",SUM($E$10:E298),"")</f>
        <v>0</v>
      </c>
      <c r="G298" s="95">
        <f t="shared" si="53"/>
        <v>100000</v>
      </c>
      <c r="T298" s="3">
        <f t="shared" si="54"/>
        <v>288</v>
      </c>
      <c r="U298" s="12">
        <f t="shared" si="55"/>
        <v>49925</v>
      </c>
      <c r="V298" s="95">
        <f t="shared" si="56"/>
        <v>131.66666666666669</v>
      </c>
      <c r="W298" s="95">
        <f t="shared" si="57"/>
        <v>143.7602562935005</v>
      </c>
      <c r="X298" s="95">
        <f t="shared" si="58"/>
        <v>-12.093589626833818</v>
      </c>
      <c r="Y298" s="95">
        <f>IF(T298&lt;&gt;"",SUM($X$10:X298),"")</f>
        <v>-2853.5114832169133</v>
      </c>
      <c r="Z298" s="95">
        <f t="shared" si="59"/>
        <v>99853.511483216818</v>
      </c>
    </row>
    <row r="299" spans="1:26">
      <c r="A299" s="3">
        <f t="shared" si="48"/>
        <v>289</v>
      </c>
      <c r="B299" s="12">
        <f t="shared" si="49"/>
        <v>49955</v>
      </c>
      <c r="C299" s="95">
        <f t="shared" si="50"/>
        <v>131.66666666666669</v>
      </c>
      <c r="D299" s="95">
        <f t="shared" si="51"/>
        <v>131.66666666666669</v>
      </c>
      <c r="E299" s="95">
        <f t="shared" si="52"/>
        <v>0</v>
      </c>
      <c r="F299" s="95">
        <f>IF(A299&lt;&gt;"",SUM($E$10:E299),"")</f>
        <v>0</v>
      </c>
      <c r="G299" s="95">
        <f t="shared" si="53"/>
        <v>100000</v>
      </c>
      <c r="T299" s="3">
        <f t="shared" si="54"/>
        <v>289</v>
      </c>
      <c r="U299" s="12">
        <f t="shared" si="55"/>
        <v>49955</v>
      </c>
      <c r="V299" s="95">
        <f t="shared" si="56"/>
        <v>131.66666666666669</v>
      </c>
      <c r="W299" s="95">
        <f t="shared" si="57"/>
        <v>143.77766968346373</v>
      </c>
      <c r="X299" s="95">
        <f t="shared" si="58"/>
        <v>-12.111003016797042</v>
      </c>
      <c r="Y299" s="95">
        <f>IF(T299&lt;&gt;"",SUM($X$10:X299),"")</f>
        <v>-2865.6224862337103</v>
      </c>
      <c r="Z299" s="95">
        <f t="shared" si="59"/>
        <v>99865.622486233609</v>
      </c>
    </row>
    <row r="300" spans="1:26">
      <c r="A300" s="3">
        <f t="shared" si="48"/>
        <v>290</v>
      </c>
      <c r="B300" s="12">
        <f t="shared" si="49"/>
        <v>49986</v>
      </c>
      <c r="C300" s="95">
        <f t="shared" si="50"/>
        <v>131.66666666666669</v>
      </c>
      <c r="D300" s="95">
        <f t="shared" si="51"/>
        <v>131.66666666666669</v>
      </c>
      <c r="E300" s="95">
        <f t="shared" si="52"/>
        <v>0</v>
      </c>
      <c r="F300" s="95">
        <f>IF(A300&lt;&gt;"",SUM($E$10:E300),"")</f>
        <v>0</v>
      </c>
      <c r="G300" s="95">
        <f t="shared" si="53"/>
        <v>100000</v>
      </c>
      <c r="T300" s="3">
        <f t="shared" si="54"/>
        <v>290</v>
      </c>
      <c r="U300" s="12">
        <f t="shared" si="55"/>
        <v>49986</v>
      </c>
      <c r="V300" s="95">
        <f t="shared" si="56"/>
        <v>131.66666666666669</v>
      </c>
      <c r="W300" s="95">
        <f t="shared" si="57"/>
        <v>143.79510814672273</v>
      </c>
      <c r="X300" s="95">
        <f t="shared" si="58"/>
        <v>-12.12844148005604</v>
      </c>
      <c r="Y300" s="95">
        <f>IF(T300&lt;&gt;"",SUM($X$10:X300),"")</f>
        <v>-2877.7509277137665</v>
      </c>
      <c r="Z300" s="95">
        <f t="shared" si="59"/>
        <v>99877.750927713671</v>
      </c>
    </row>
    <row r="301" spans="1:26">
      <c r="A301" s="3">
        <f t="shared" si="48"/>
        <v>291</v>
      </c>
      <c r="B301" s="12">
        <f t="shared" si="49"/>
        <v>50016</v>
      </c>
      <c r="C301" s="95">
        <f t="shared" si="50"/>
        <v>131.66666666666669</v>
      </c>
      <c r="D301" s="95">
        <f t="shared" si="51"/>
        <v>131.66666666666669</v>
      </c>
      <c r="E301" s="95">
        <f t="shared" si="52"/>
        <v>0</v>
      </c>
      <c r="F301" s="95">
        <f>IF(A301&lt;&gt;"",SUM($E$10:E301),"")</f>
        <v>0</v>
      </c>
      <c r="G301" s="95">
        <f t="shared" si="53"/>
        <v>100000</v>
      </c>
      <c r="T301" s="3">
        <f t="shared" si="54"/>
        <v>291</v>
      </c>
      <c r="U301" s="12">
        <f t="shared" si="55"/>
        <v>50016</v>
      </c>
      <c r="V301" s="95">
        <f t="shared" si="56"/>
        <v>131.66666666666669</v>
      </c>
      <c r="W301" s="95">
        <f t="shared" si="57"/>
        <v>143.81257171938026</v>
      </c>
      <c r="X301" s="95">
        <f t="shared" si="58"/>
        <v>-12.145905052713573</v>
      </c>
      <c r="Y301" s="95">
        <f>IF(T301&lt;&gt;"",SUM($X$10:X301),"")</f>
        <v>-2889.8968327664802</v>
      </c>
      <c r="Z301" s="95">
        <f t="shared" si="59"/>
        <v>99889.89683276639</v>
      </c>
    </row>
    <row r="302" spans="1:26">
      <c r="A302" s="3">
        <f t="shared" si="48"/>
        <v>292</v>
      </c>
      <c r="B302" s="12">
        <f t="shared" si="49"/>
        <v>50047</v>
      </c>
      <c r="C302" s="95">
        <f t="shared" si="50"/>
        <v>131.66666666666669</v>
      </c>
      <c r="D302" s="95">
        <f t="shared" si="51"/>
        <v>131.66666666666669</v>
      </c>
      <c r="E302" s="95">
        <f t="shared" si="52"/>
        <v>0</v>
      </c>
      <c r="F302" s="95">
        <f>IF(A302&lt;&gt;"",SUM($E$10:E302),"")</f>
        <v>0</v>
      </c>
      <c r="G302" s="95">
        <f t="shared" si="53"/>
        <v>100000</v>
      </c>
      <c r="T302" s="3">
        <f t="shared" si="54"/>
        <v>292</v>
      </c>
      <c r="U302" s="12">
        <f t="shared" si="55"/>
        <v>50047</v>
      </c>
      <c r="V302" s="95">
        <f t="shared" si="56"/>
        <v>131.66666666666669</v>
      </c>
      <c r="W302" s="95">
        <f t="shared" si="57"/>
        <v>143.83006043759093</v>
      </c>
      <c r="X302" s="95">
        <f t="shared" si="58"/>
        <v>-12.163393770924245</v>
      </c>
      <c r="Y302" s="95">
        <f>IF(T302&lt;&gt;"",SUM($X$10:X302),"")</f>
        <v>-2902.0602265374046</v>
      </c>
      <c r="Z302" s="95">
        <f t="shared" si="59"/>
        <v>99902.060226537316</v>
      </c>
    </row>
    <row r="303" spans="1:26">
      <c r="A303" s="3">
        <f t="shared" si="48"/>
        <v>293</v>
      </c>
      <c r="B303" s="12">
        <f t="shared" si="49"/>
        <v>50078</v>
      </c>
      <c r="C303" s="95">
        <f t="shared" si="50"/>
        <v>131.66666666666669</v>
      </c>
      <c r="D303" s="95">
        <f t="shared" si="51"/>
        <v>131.66666666666669</v>
      </c>
      <c r="E303" s="95">
        <f t="shared" si="52"/>
        <v>0</v>
      </c>
      <c r="F303" s="95">
        <f>IF(A303&lt;&gt;"",SUM($E$10:E303),"")</f>
        <v>0</v>
      </c>
      <c r="G303" s="95">
        <f t="shared" si="53"/>
        <v>100000</v>
      </c>
      <c r="T303" s="3">
        <f t="shared" si="54"/>
        <v>293</v>
      </c>
      <c r="U303" s="12">
        <f t="shared" si="55"/>
        <v>50078</v>
      </c>
      <c r="V303" s="95">
        <f t="shared" si="56"/>
        <v>131.66666666666669</v>
      </c>
      <c r="W303" s="95">
        <f t="shared" si="57"/>
        <v>143.8475743375615</v>
      </c>
      <c r="X303" s="95">
        <f t="shared" si="58"/>
        <v>-12.180907670894811</v>
      </c>
      <c r="Y303" s="95">
        <f>IF(T303&lt;&gt;"",SUM($X$10:X303),"")</f>
        <v>-2914.2411342082992</v>
      </c>
      <c r="Z303" s="95">
        <f t="shared" si="59"/>
        <v>99914.241134208205</v>
      </c>
    </row>
    <row r="304" spans="1:26">
      <c r="A304" s="3">
        <f t="shared" si="48"/>
        <v>294</v>
      </c>
      <c r="B304" s="12">
        <f t="shared" si="49"/>
        <v>50106</v>
      </c>
      <c r="C304" s="95">
        <f t="shared" si="50"/>
        <v>131.66666666666669</v>
      </c>
      <c r="D304" s="95">
        <f t="shared" si="51"/>
        <v>131.66666666666669</v>
      </c>
      <c r="E304" s="95">
        <f t="shared" si="52"/>
        <v>0</v>
      </c>
      <c r="F304" s="95">
        <f>IF(A304&lt;&gt;"",SUM($E$10:E304),"")</f>
        <v>0</v>
      </c>
      <c r="G304" s="95">
        <f t="shared" si="53"/>
        <v>100000</v>
      </c>
      <c r="T304" s="3">
        <f t="shared" si="54"/>
        <v>294</v>
      </c>
      <c r="U304" s="12">
        <f t="shared" si="55"/>
        <v>50106</v>
      </c>
      <c r="V304" s="95">
        <f t="shared" si="56"/>
        <v>131.66666666666669</v>
      </c>
      <c r="W304" s="95">
        <f t="shared" si="57"/>
        <v>143.86511345555078</v>
      </c>
      <c r="X304" s="95">
        <f t="shared" si="58"/>
        <v>-12.198446788884098</v>
      </c>
      <c r="Y304" s="95">
        <f>IF(T304&lt;&gt;"",SUM($X$10:X304),"")</f>
        <v>-2926.4395809971834</v>
      </c>
      <c r="Z304" s="95">
        <f t="shared" si="59"/>
        <v>99926.439580997088</v>
      </c>
    </row>
    <row r="305" spans="1:26">
      <c r="A305" s="3">
        <f t="shared" si="48"/>
        <v>295</v>
      </c>
      <c r="B305" s="12">
        <f t="shared" si="49"/>
        <v>50137</v>
      </c>
      <c r="C305" s="95">
        <f t="shared" si="50"/>
        <v>131.66666666666669</v>
      </c>
      <c r="D305" s="95">
        <f t="shared" si="51"/>
        <v>131.66666666666669</v>
      </c>
      <c r="E305" s="95">
        <f t="shared" si="52"/>
        <v>0</v>
      </c>
      <c r="F305" s="95">
        <f>IF(A305&lt;&gt;"",SUM($E$10:E305),"")</f>
        <v>0</v>
      </c>
      <c r="G305" s="95">
        <f t="shared" si="53"/>
        <v>100000</v>
      </c>
      <c r="T305" s="3">
        <f t="shared" si="54"/>
        <v>295</v>
      </c>
      <c r="U305" s="12">
        <f t="shared" si="55"/>
        <v>50137</v>
      </c>
      <c r="V305" s="95">
        <f t="shared" si="56"/>
        <v>131.66666666666669</v>
      </c>
      <c r="W305" s="95">
        <f t="shared" si="57"/>
        <v>143.88267782786991</v>
      </c>
      <c r="X305" s="95">
        <f t="shared" si="58"/>
        <v>-12.216011161203227</v>
      </c>
      <c r="Y305" s="95">
        <f>IF(T305&lt;&gt;"",SUM($X$10:X305),"")</f>
        <v>-2938.6555921583868</v>
      </c>
      <c r="Z305" s="95">
        <f t="shared" si="59"/>
        <v>99938.655592158291</v>
      </c>
    </row>
    <row r="306" spans="1:26">
      <c r="A306" s="3">
        <f t="shared" si="48"/>
        <v>296</v>
      </c>
      <c r="B306" s="12">
        <f t="shared" si="49"/>
        <v>50167</v>
      </c>
      <c r="C306" s="95">
        <f t="shared" si="50"/>
        <v>131.66666666666669</v>
      </c>
      <c r="D306" s="95">
        <f t="shared" si="51"/>
        <v>131.66666666666669</v>
      </c>
      <c r="E306" s="95">
        <f t="shared" si="52"/>
        <v>0</v>
      </c>
      <c r="F306" s="95">
        <f>IF(A306&lt;&gt;"",SUM($E$10:E306),"")</f>
        <v>0</v>
      </c>
      <c r="G306" s="95">
        <f t="shared" si="53"/>
        <v>100000</v>
      </c>
      <c r="T306" s="3">
        <f t="shared" si="54"/>
        <v>296</v>
      </c>
      <c r="U306" s="12">
        <f t="shared" si="55"/>
        <v>50167</v>
      </c>
      <c r="V306" s="95">
        <f t="shared" si="56"/>
        <v>131.66666666666669</v>
      </c>
      <c r="W306" s="95">
        <f t="shared" si="57"/>
        <v>143.90026749088221</v>
      </c>
      <c r="X306" s="95">
        <f t="shared" si="58"/>
        <v>-12.233600824215529</v>
      </c>
      <c r="Y306" s="95">
        <f>IF(T306&lt;&gt;"",SUM($X$10:X306),"")</f>
        <v>-2950.8891929826023</v>
      </c>
      <c r="Z306" s="95">
        <f t="shared" si="59"/>
        <v>99950.889192982504</v>
      </c>
    </row>
    <row r="307" spans="1:26">
      <c r="A307" s="3">
        <f t="shared" si="48"/>
        <v>297</v>
      </c>
      <c r="B307" s="12">
        <f t="shared" si="49"/>
        <v>50198</v>
      </c>
      <c r="C307" s="95">
        <f t="shared" si="50"/>
        <v>131.66666666666669</v>
      </c>
      <c r="D307" s="95">
        <f t="shared" si="51"/>
        <v>131.66666666666669</v>
      </c>
      <c r="E307" s="95">
        <f t="shared" si="52"/>
        <v>0</v>
      </c>
      <c r="F307" s="95">
        <f>IF(A307&lt;&gt;"",SUM($E$10:E307),"")</f>
        <v>0</v>
      </c>
      <c r="G307" s="95">
        <f t="shared" si="53"/>
        <v>100000</v>
      </c>
      <c r="T307" s="3">
        <f t="shared" si="54"/>
        <v>297</v>
      </c>
      <c r="U307" s="12">
        <f t="shared" si="55"/>
        <v>50198</v>
      </c>
      <c r="V307" s="95">
        <f t="shared" si="56"/>
        <v>131.66666666666669</v>
      </c>
      <c r="W307" s="95">
        <f t="shared" si="57"/>
        <v>143.9178824810034</v>
      </c>
      <c r="X307" s="95">
        <f t="shared" si="58"/>
        <v>-12.251215814336717</v>
      </c>
      <c r="Y307" s="95">
        <f>IF(T307&lt;&gt;"",SUM($X$10:X307),"")</f>
        <v>-2963.140408796939</v>
      </c>
      <c r="Z307" s="95">
        <f t="shared" si="59"/>
        <v>99963.14040879684</v>
      </c>
    </row>
    <row r="308" spans="1:26">
      <c r="A308" s="3">
        <f t="shared" si="48"/>
        <v>298</v>
      </c>
      <c r="B308" s="12">
        <f t="shared" si="49"/>
        <v>50228</v>
      </c>
      <c r="C308" s="95">
        <f t="shared" si="50"/>
        <v>131.66666666666669</v>
      </c>
      <c r="D308" s="95">
        <f t="shared" si="51"/>
        <v>131.66666666666669</v>
      </c>
      <c r="E308" s="95">
        <f t="shared" si="52"/>
        <v>0</v>
      </c>
      <c r="F308" s="95">
        <f>IF(A308&lt;&gt;"",SUM($E$10:E308),"")</f>
        <v>0</v>
      </c>
      <c r="G308" s="95">
        <f t="shared" si="53"/>
        <v>100000</v>
      </c>
      <c r="T308" s="3">
        <f t="shared" si="54"/>
        <v>298</v>
      </c>
      <c r="U308" s="12">
        <f t="shared" si="55"/>
        <v>50228</v>
      </c>
      <c r="V308" s="95">
        <f t="shared" si="56"/>
        <v>131.66666666666669</v>
      </c>
      <c r="W308" s="95">
        <f t="shared" si="57"/>
        <v>143.93552283470163</v>
      </c>
      <c r="X308" s="95">
        <f t="shared" si="58"/>
        <v>-12.268856168034944</v>
      </c>
      <c r="Y308" s="95">
        <f>IF(T308&lt;&gt;"",SUM($X$10:X308),"")</f>
        <v>-2975.4092649649738</v>
      </c>
      <c r="Z308" s="95">
        <f t="shared" si="59"/>
        <v>99975.409264964881</v>
      </c>
    </row>
    <row r="309" spans="1:26">
      <c r="A309" s="3">
        <f t="shared" si="48"/>
        <v>299</v>
      </c>
      <c r="B309" s="12">
        <f t="shared" si="49"/>
        <v>50259</v>
      </c>
      <c r="C309" s="95">
        <f t="shared" si="50"/>
        <v>131.66666666666669</v>
      </c>
      <c r="D309" s="95">
        <f t="shared" si="51"/>
        <v>131.66666666666669</v>
      </c>
      <c r="E309" s="95">
        <f t="shared" si="52"/>
        <v>0</v>
      </c>
      <c r="F309" s="95">
        <f>IF(A309&lt;&gt;"",SUM($E$10:E309),"")</f>
        <v>0</v>
      </c>
      <c r="G309" s="95">
        <f t="shared" si="53"/>
        <v>100000</v>
      </c>
      <c r="T309" s="3">
        <f t="shared" si="54"/>
        <v>299</v>
      </c>
      <c r="U309" s="12">
        <f t="shared" si="55"/>
        <v>50259</v>
      </c>
      <c r="V309" s="95">
        <f t="shared" si="56"/>
        <v>131.66666666666669</v>
      </c>
      <c r="W309" s="95">
        <f t="shared" si="57"/>
        <v>143.95318858849757</v>
      </c>
      <c r="X309" s="95">
        <f t="shared" si="58"/>
        <v>-12.286521921830882</v>
      </c>
      <c r="Y309" s="95">
        <f>IF(T309&lt;&gt;"",SUM($X$10:X309),"")</f>
        <v>-2987.6957868868049</v>
      </c>
      <c r="Z309" s="95">
        <f t="shared" si="59"/>
        <v>99987.695786886718</v>
      </c>
    </row>
    <row r="310" spans="1:26">
      <c r="A310" s="3">
        <f t="shared" si="48"/>
        <v>300</v>
      </c>
      <c r="B310" s="12">
        <f t="shared" si="49"/>
        <v>50290</v>
      </c>
      <c r="C310" s="95">
        <f t="shared" si="50"/>
        <v>100131.66666666667</v>
      </c>
      <c r="D310" s="95">
        <f t="shared" si="51"/>
        <v>131.66666666666669</v>
      </c>
      <c r="E310" s="95">
        <f t="shared" si="52"/>
        <v>100000</v>
      </c>
      <c r="F310" s="95">
        <f>IF(A310&lt;&gt;"",SUM($E$10:E310),"")</f>
        <v>100000</v>
      </c>
      <c r="G310" s="95">
        <f t="shared" si="53"/>
        <v>0</v>
      </c>
      <c r="T310" s="3">
        <f t="shared" si="54"/>
        <v>300</v>
      </c>
      <c r="U310" s="12">
        <f t="shared" si="55"/>
        <v>50290</v>
      </c>
      <c r="V310" s="95">
        <f t="shared" si="56"/>
        <v>100131.66666666667</v>
      </c>
      <c r="W310" s="95">
        <f t="shared" si="57"/>
        <v>143.97087977896444</v>
      </c>
      <c r="X310" s="95">
        <f t="shared" si="58"/>
        <v>99987.695786887707</v>
      </c>
      <c r="Y310" s="95">
        <f>IF(T310&lt;&gt;"",SUM($X$10:X310),"")</f>
        <v>97000.000000000902</v>
      </c>
      <c r="Z310" s="95">
        <f t="shared" si="59"/>
        <v>-9.8953023552894592E-10</v>
      </c>
    </row>
    <row r="311" spans="1:26">
      <c r="A311" s="3" t="str">
        <f t="shared" si="48"/>
        <v/>
      </c>
      <c r="B311" s="12" t="str">
        <f t="shared" si="49"/>
        <v/>
      </c>
      <c r="C311" s="95" t="str">
        <f t="shared" si="50"/>
        <v/>
      </c>
      <c r="D311" s="95" t="str">
        <f t="shared" si="51"/>
        <v/>
      </c>
      <c r="E311" s="95" t="str">
        <f t="shared" si="52"/>
        <v/>
      </c>
      <c r="F311" s="95" t="str">
        <f>IF(A311&lt;&gt;"",SUM($E$10:E311),"")</f>
        <v/>
      </c>
      <c r="G311" s="95" t="str">
        <f t="shared" si="53"/>
        <v/>
      </c>
      <c r="T311" s="3" t="str">
        <f t="shared" si="54"/>
        <v/>
      </c>
      <c r="U311" s="12" t="str">
        <f t="shared" si="55"/>
        <v/>
      </c>
      <c r="V311" s="95" t="str">
        <f t="shared" si="56"/>
        <v/>
      </c>
      <c r="W311" s="95" t="str">
        <f t="shared" si="57"/>
        <v/>
      </c>
      <c r="X311" s="95" t="str">
        <f t="shared" si="58"/>
        <v/>
      </c>
      <c r="Y311" s="95" t="str">
        <f>IF(T311&lt;&gt;"",SUM($X$10:X311),"")</f>
        <v/>
      </c>
      <c r="Z311" s="95" t="str">
        <f t="shared" si="59"/>
        <v/>
      </c>
    </row>
    <row r="312" spans="1:26">
      <c r="A312" s="3" t="str">
        <f t="shared" si="48"/>
        <v/>
      </c>
      <c r="B312" s="12" t="str">
        <f t="shared" si="49"/>
        <v/>
      </c>
      <c r="C312" s="95" t="str">
        <f t="shared" si="50"/>
        <v/>
      </c>
      <c r="D312" s="95" t="str">
        <f t="shared" si="51"/>
        <v/>
      </c>
      <c r="E312" s="95" t="str">
        <f t="shared" si="52"/>
        <v/>
      </c>
      <c r="F312" s="95" t="str">
        <f>IF(A312&lt;&gt;"",SUM($E$10:E312),"")</f>
        <v/>
      </c>
      <c r="G312" s="95" t="str">
        <f t="shared" si="53"/>
        <v/>
      </c>
      <c r="T312" s="3" t="str">
        <f t="shared" si="54"/>
        <v/>
      </c>
      <c r="U312" s="12" t="str">
        <f t="shared" si="55"/>
        <v/>
      </c>
      <c r="V312" s="95" t="str">
        <f t="shared" si="56"/>
        <v/>
      </c>
      <c r="W312" s="95" t="str">
        <f t="shared" si="57"/>
        <v/>
      </c>
      <c r="X312" s="95" t="str">
        <f t="shared" si="58"/>
        <v/>
      </c>
      <c r="Y312" s="95" t="str">
        <f>IF(T312&lt;&gt;"",SUM($X$10:X312),"")</f>
        <v/>
      </c>
      <c r="Z312" s="95" t="str">
        <f t="shared" si="59"/>
        <v/>
      </c>
    </row>
    <row r="313" spans="1:26">
      <c r="A313" s="3" t="str">
        <f t="shared" si="48"/>
        <v/>
      </c>
      <c r="B313" s="12" t="str">
        <f t="shared" si="49"/>
        <v/>
      </c>
      <c r="C313" s="95" t="str">
        <f t="shared" si="50"/>
        <v/>
      </c>
      <c r="D313" s="95" t="str">
        <f t="shared" si="51"/>
        <v/>
      </c>
      <c r="E313" s="95" t="str">
        <f t="shared" si="52"/>
        <v/>
      </c>
      <c r="F313" s="95" t="str">
        <f>IF(A313&lt;&gt;"",SUM($E$10:E313),"")</f>
        <v/>
      </c>
      <c r="G313" s="95" t="str">
        <f t="shared" si="53"/>
        <v/>
      </c>
      <c r="T313" s="3" t="str">
        <f t="shared" si="54"/>
        <v/>
      </c>
      <c r="U313" s="12" t="str">
        <f t="shared" si="55"/>
        <v/>
      </c>
      <c r="V313" s="95" t="str">
        <f t="shared" si="56"/>
        <v/>
      </c>
      <c r="W313" s="95" t="str">
        <f t="shared" si="57"/>
        <v/>
      </c>
      <c r="X313" s="95" t="str">
        <f t="shared" si="58"/>
        <v/>
      </c>
      <c r="Y313" s="95" t="str">
        <f>IF(T313&lt;&gt;"",SUM($X$10:X313),"")</f>
        <v/>
      </c>
      <c r="Z313" s="95" t="str">
        <f t="shared" si="59"/>
        <v/>
      </c>
    </row>
    <row r="314" spans="1:26">
      <c r="A314" s="3" t="str">
        <f t="shared" si="48"/>
        <v/>
      </c>
      <c r="B314" s="12" t="str">
        <f t="shared" si="49"/>
        <v/>
      </c>
      <c r="C314" s="95" t="str">
        <f t="shared" si="50"/>
        <v/>
      </c>
      <c r="D314" s="95" t="str">
        <f t="shared" si="51"/>
        <v/>
      </c>
      <c r="E314" s="95" t="str">
        <f t="shared" si="52"/>
        <v/>
      </c>
      <c r="F314" s="95" t="str">
        <f>IF(A314&lt;&gt;"",SUM($E$10:E314),"")</f>
        <v/>
      </c>
      <c r="G314" s="95" t="str">
        <f t="shared" si="53"/>
        <v/>
      </c>
      <c r="T314" s="3" t="str">
        <f t="shared" si="54"/>
        <v/>
      </c>
      <c r="U314" s="12" t="str">
        <f t="shared" si="55"/>
        <v/>
      </c>
      <c r="V314" s="95" t="str">
        <f t="shared" si="56"/>
        <v/>
      </c>
      <c r="W314" s="95" t="str">
        <f t="shared" si="57"/>
        <v/>
      </c>
      <c r="X314" s="95" t="str">
        <f t="shared" si="58"/>
        <v/>
      </c>
      <c r="Y314" s="95" t="str">
        <f>IF(T314&lt;&gt;"",SUM($X$10:X314),"")</f>
        <v/>
      </c>
      <c r="Z314" s="95" t="str">
        <f t="shared" si="59"/>
        <v/>
      </c>
    </row>
    <row r="315" spans="1:26">
      <c r="A315" s="3" t="str">
        <f t="shared" si="48"/>
        <v/>
      </c>
      <c r="B315" s="12" t="str">
        <f t="shared" si="49"/>
        <v/>
      </c>
      <c r="C315" s="95" t="str">
        <f t="shared" si="50"/>
        <v/>
      </c>
      <c r="D315" s="95" t="str">
        <f t="shared" si="51"/>
        <v/>
      </c>
      <c r="E315" s="95" t="str">
        <f t="shared" si="52"/>
        <v/>
      </c>
      <c r="F315" s="95" t="str">
        <f>IF(A315&lt;&gt;"",SUM($E$10:E315),"")</f>
        <v/>
      </c>
      <c r="G315" s="95" t="str">
        <f t="shared" si="53"/>
        <v/>
      </c>
      <c r="T315" s="3" t="str">
        <f t="shared" si="54"/>
        <v/>
      </c>
      <c r="U315" s="12" t="str">
        <f t="shared" si="55"/>
        <v/>
      </c>
      <c r="V315" s="95" t="str">
        <f t="shared" si="56"/>
        <v/>
      </c>
      <c r="W315" s="95" t="str">
        <f t="shared" si="57"/>
        <v/>
      </c>
      <c r="X315" s="95" t="str">
        <f t="shared" si="58"/>
        <v/>
      </c>
      <c r="Y315" s="95" t="str">
        <f>IF(T315&lt;&gt;"",SUM($X$10:X315),"")</f>
        <v/>
      </c>
      <c r="Z315" s="95" t="str">
        <f t="shared" si="59"/>
        <v/>
      </c>
    </row>
    <row r="316" spans="1:26">
      <c r="A316" s="3" t="str">
        <f t="shared" si="48"/>
        <v/>
      </c>
      <c r="B316" s="12" t="str">
        <f t="shared" si="49"/>
        <v/>
      </c>
      <c r="C316" s="95" t="str">
        <f t="shared" si="50"/>
        <v/>
      </c>
      <c r="D316" s="95" t="str">
        <f t="shared" si="51"/>
        <v/>
      </c>
      <c r="E316" s="95" t="str">
        <f t="shared" si="52"/>
        <v/>
      </c>
      <c r="F316" s="95" t="str">
        <f>IF(A316&lt;&gt;"",SUM($E$10:E316),"")</f>
        <v/>
      </c>
      <c r="G316" s="95" t="str">
        <f t="shared" si="53"/>
        <v/>
      </c>
      <c r="T316" s="3" t="str">
        <f t="shared" si="54"/>
        <v/>
      </c>
      <c r="U316" s="12" t="str">
        <f t="shared" si="55"/>
        <v/>
      </c>
      <c r="V316" s="95" t="str">
        <f t="shared" si="56"/>
        <v/>
      </c>
      <c r="W316" s="95" t="str">
        <f t="shared" si="57"/>
        <v/>
      </c>
      <c r="X316" s="95" t="str">
        <f t="shared" si="58"/>
        <v/>
      </c>
      <c r="Y316" s="95" t="str">
        <f>IF(T316&lt;&gt;"",SUM($X$10:X316),"")</f>
        <v/>
      </c>
      <c r="Z316" s="95" t="str">
        <f t="shared" si="59"/>
        <v/>
      </c>
    </row>
    <row r="317" spans="1:26">
      <c r="A317" s="3" t="str">
        <f t="shared" si="48"/>
        <v/>
      </c>
      <c r="B317" s="12" t="str">
        <f t="shared" si="49"/>
        <v/>
      </c>
      <c r="C317" s="95" t="str">
        <f t="shared" si="50"/>
        <v/>
      </c>
      <c r="D317" s="95" t="str">
        <f t="shared" si="51"/>
        <v/>
      </c>
      <c r="E317" s="95" t="str">
        <f t="shared" si="52"/>
        <v/>
      </c>
      <c r="F317" s="95" t="str">
        <f>IF(A317&lt;&gt;"",SUM($E$10:E317),"")</f>
        <v/>
      </c>
      <c r="G317" s="95" t="str">
        <f t="shared" si="53"/>
        <v/>
      </c>
      <c r="T317" s="3" t="str">
        <f t="shared" si="54"/>
        <v/>
      </c>
      <c r="U317" s="12" t="str">
        <f t="shared" si="55"/>
        <v/>
      </c>
      <c r="V317" s="95" t="str">
        <f t="shared" si="56"/>
        <v/>
      </c>
      <c r="W317" s="95" t="str">
        <f t="shared" si="57"/>
        <v/>
      </c>
      <c r="X317" s="95" t="str">
        <f t="shared" si="58"/>
        <v/>
      </c>
      <c r="Y317" s="95" t="str">
        <f>IF(T317&lt;&gt;"",SUM($X$10:X317),"")</f>
        <v/>
      </c>
      <c r="Z317" s="95" t="str">
        <f t="shared" si="59"/>
        <v/>
      </c>
    </row>
    <row r="318" spans="1:26">
      <c r="A318" s="3" t="str">
        <f t="shared" si="48"/>
        <v/>
      </c>
      <c r="B318" s="12" t="str">
        <f t="shared" si="49"/>
        <v/>
      </c>
      <c r="C318" s="95" t="str">
        <f t="shared" si="50"/>
        <v/>
      </c>
      <c r="D318" s="95" t="str">
        <f t="shared" si="51"/>
        <v/>
      </c>
      <c r="E318" s="95" t="str">
        <f t="shared" si="52"/>
        <v/>
      </c>
      <c r="F318" s="95" t="str">
        <f>IF(A318&lt;&gt;"",SUM($E$10:E318),"")</f>
        <v/>
      </c>
      <c r="G318" s="95" t="str">
        <f t="shared" si="53"/>
        <v/>
      </c>
      <c r="T318" s="3" t="str">
        <f t="shared" si="54"/>
        <v/>
      </c>
      <c r="U318" s="12" t="str">
        <f t="shared" si="55"/>
        <v/>
      </c>
      <c r="V318" s="95" t="str">
        <f t="shared" si="56"/>
        <v/>
      </c>
      <c r="W318" s="95" t="str">
        <f t="shared" si="57"/>
        <v/>
      </c>
      <c r="X318" s="95" t="str">
        <f t="shared" si="58"/>
        <v/>
      </c>
      <c r="Y318" s="95" t="str">
        <f>IF(T318&lt;&gt;"",SUM($X$10:X318),"")</f>
        <v/>
      </c>
      <c r="Z318" s="95" t="str">
        <f t="shared" si="59"/>
        <v/>
      </c>
    </row>
    <row r="319" spans="1:26">
      <c r="A319" s="3" t="str">
        <f t="shared" si="48"/>
        <v/>
      </c>
      <c r="B319" s="12" t="str">
        <f t="shared" si="49"/>
        <v/>
      </c>
      <c r="C319" s="95" t="str">
        <f t="shared" si="50"/>
        <v/>
      </c>
      <c r="D319" s="95" t="str">
        <f t="shared" si="51"/>
        <v/>
      </c>
      <c r="E319" s="95" t="str">
        <f t="shared" si="52"/>
        <v/>
      </c>
      <c r="F319" s="95" t="str">
        <f>IF(A319&lt;&gt;"",SUM($E$10:E319),"")</f>
        <v/>
      </c>
      <c r="G319" s="95" t="str">
        <f t="shared" si="53"/>
        <v/>
      </c>
      <c r="T319" s="3" t="str">
        <f t="shared" si="54"/>
        <v/>
      </c>
      <c r="U319" s="12" t="str">
        <f t="shared" si="55"/>
        <v/>
      </c>
      <c r="V319" s="95" t="str">
        <f t="shared" si="56"/>
        <v/>
      </c>
      <c r="W319" s="95" t="str">
        <f t="shared" si="57"/>
        <v/>
      </c>
      <c r="X319" s="95" t="str">
        <f t="shared" si="58"/>
        <v/>
      </c>
      <c r="Y319" s="95" t="str">
        <f>IF(T319&lt;&gt;"",SUM($X$10:X319),"")</f>
        <v/>
      </c>
      <c r="Z319" s="95" t="str">
        <f t="shared" si="59"/>
        <v/>
      </c>
    </row>
    <row r="320" spans="1:26">
      <c r="A320" s="3" t="str">
        <f t="shared" si="48"/>
        <v/>
      </c>
      <c r="B320" s="12" t="str">
        <f t="shared" si="49"/>
        <v/>
      </c>
      <c r="C320" s="95" t="str">
        <f t="shared" si="50"/>
        <v/>
      </c>
      <c r="D320" s="95" t="str">
        <f t="shared" si="51"/>
        <v/>
      </c>
      <c r="E320" s="95" t="str">
        <f t="shared" si="52"/>
        <v/>
      </c>
      <c r="F320" s="95" t="str">
        <f>IF(A320&lt;&gt;"",SUM($E$10:E320),"")</f>
        <v/>
      </c>
      <c r="G320" s="95" t="str">
        <f t="shared" si="53"/>
        <v/>
      </c>
      <c r="T320" s="3" t="str">
        <f t="shared" si="54"/>
        <v/>
      </c>
      <c r="U320" s="12" t="str">
        <f t="shared" si="55"/>
        <v/>
      </c>
      <c r="V320" s="95" t="str">
        <f t="shared" si="56"/>
        <v/>
      </c>
      <c r="W320" s="95" t="str">
        <f t="shared" si="57"/>
        <v/>
      </c>
      <c r="X320" s="95" t="str">
        <f t="shared" si="58"/>
        <v/>
      </c>
      <c r="Y320" s="95" t="str">
        <f>IF(T320&lt;&gt;"",SUM($X$10:X320),"")</f>
        <v/>
      </c>
      <c r="Z320" s="95" t="str">
        <f t="shared" si="59"/>
        <v/>
      </c>
    </row>
    <row r="321" spans="1:26">
      <c r="A321" s="3" t="str">
        <f t="shared" si="48"/>
        <v/>
      </c>
      <c r="B321" s="12" t="str">
        <f t="shared" si="49"/>
        <v/>
      </c>
      <c r="C321" s="95" t="str">
        <f t="shared" si="50"/>
        <v/>
      </c>
      <c r="D321" s="95" t="str">
        <f t="shared" si="51"/>
        <v/>
      </c>
      <c r="E321" s="95" t="str">
        <f t="shared" si="52"/>
        <v/>
      </c>
      <c r="F321" s="95" t="str">
        <f>IF(A321&lt;&gt;"",SUM($E$10:E321),"")</f>
        <v/>
      </c>
      <c r="G321" s="95" t="str">
        <f t="shared" si="53"/>
        <v/>
      </c>
      <c r="T321" s="3" t="str">
        <f t="shared" si="54"/>
        <v/>
      </c>
      <c r="U321" s="12" t="str">
        <f t="shared" si="55"/>
        <v/>
      </c>
      <c r="V321" s="95" t="str">
        <f t="shared" si="56"/>
        <v/>
      </c>
      <c r="W321" s="95" t="str">
        <f t="shared" si="57"/>
        <v/>
      </c>
      <c r="X321" s="95" t="str">
        <f t="shared" si="58"/>
        <v/>
      </c>
      <c r="Y321" s="95" t="str">
        <f>IF(T321&lt;&gt;"",SUM($X$10:X321),"")</f>
        <v/>
      </c>
      <c r="Z321" s="95" t="str">
        <f t="shared" si="59"/>
        <v/>
      </c>
    </row>
    <row r="322" spans="1:26">
      <c r="A322" s="3" t="str">
        <f t="shared" si="48"/>
        <v/>
      </c>
      <c r="B322" s="12" t="str">
        <f t="shared" si="49"/>
        <v/>
      </c>
      <c r="C322" s="95" t="str">
        <f t="shared" si="50"/>
        <v/>
      </c>
      <c r="D322" s="95" t="str">
        <f t="shared" si="51"/>
        <v/>
      </c>
      <c r="E322" s="95" t="str">
        <f t="shared" si="52"/>
        <v/>
      </c>
      <c r="F322" s="95" t="str">
        <f>IF(A322&lt;&gt;"",SUM($E$10:E322),"")</f>
        <v/>
      </c>
      <c r="G322" s="95" t="str">
        <f t="shared" si="53"/>
        <v/>
      </c>
      <c r="T322" s="3" t="str">
        <f t="shared" si="54"/>
        <v/>
      </c>
      <c r="U322" s="12" t="str">
        <f t="shared" si="55"/>
        <v/>
      </c>
      <c r="V322" s="95" t="str">
        <f t="shared" si="56"/>
        <v/>
      </c>
      <c r="W322" s="95" t="str">
        <f t="shared" si="57"/>
        <v/>
      </c>
      <c r="X322" s="95" t="str">
        <f t="shared" si="58"/>
        <v/>
      </c>
      <c r="Y322" s="95" t="str">
        <f>IF(T322&lt;&gt;"",SUM($X$10:X322),"")</f>
        <v/>
      </c>
      <c r="Z322" s="95" t="str">
        <f t="shared" si="59"/>
        <v/>
      </c>
    </row>
    <row r="323" spans="1:26">
      <c r="A323" s="3" t="str">
        <f t="shared" si="48"/>
        <v/>
      </c>
      <c r="B323" s="12" t="str">
        <f t="shared" si="49"/>
        <v/>
      </c>
      <c r="C323" s="95" t="str">
        <f t="shared" si="50"/>
        <v/>
      </c>
      <c r="D323" s="95" t="str">
        <f t="shared" si="51"/>
        <v/>
      </c>
      <c r="E323" s="95" t="str">
        <f t="shared" si="52"/>
        <v/>
      </c>
      <c r="F323" s="95" t="str">
        <f>IF(A323&lt;&gt;"",SUM($E$10:E323),"")</f>
        <v/>
      </c>
      <c r="G323" s="95" t="str">
        <f t="shared" si="53"/>
        <v/>
      </c>
      <c r="T323" s="3" t="str">
        <f t="shared" si="54"/>
        <v/>
      </c>
      <c r="U323" s="12" t="str">
        <f t="shared" si="55"/>
        <v/>
      </c>
      <c r="V323" s="95" t="str">
        <f t="shared" si="56"/>
        <v/>
      </c>
      <c r="W323" s="95" t="str">
        <f t="shared" si="57"/>
        <v/>
      </c>
      <c r="X323" s="95" t="str">
        <f t="shared" si="58"/>
        <v/>
      </c>
      <c r="Y323" s="95" t="str">
        <f>IF(T323&lt;&gt;"",SUM($X$10:X323),"")</f>
        <v/>
      </c>
      <c r="Z323" s="95" t="str">
        <f t="shared" si="59"/>
        <v/>
      </c>
    </row>
    <row r="324" spans="1:26">
      <c r="A324" s="3" t="str">
        <f t="shared" si="48"/>
        <v/>
      </c>
      <c r="B324" s="12" t="str">
        <f t="shared" si="49"/>
        <v/>
      </c>
      <c r="C324" s="95" t="str">
        <f t="shared" si="50"/>
        <v/>
      </c>
      <c r="D324" s="95" t="str">
        <f t="shared" si="51"/>
        <v/>
      </c>
      <c r="E324" s="95" t="str">
        <f t="shared" si="52"/>
        <v/>
      </c>
      <c r="F324" s="95" t="str">
        <f>IF(A324&lt;&gt;"",SUM($E$10:E324),"")</f>
        <v/>
      </c>
      <c r="G324" s="95" t="str">
        <f t="shared" si="53"/>
        <v/>
      </c>
      <c r="T324" s="3" t="str">
        <f t="shared" si="54"/>
        <v/>
      </c>
      <c r="U324" s="12" t="str">
        <f t="shared" si="55"/>
        <v/>
      </c>
      <c r="V324" s="95" t="str">
        <f t="shared" si="56"/>
        <v/>
      </c>
      <c r="W324" s="95" t="str">
        <f t="shared" si="57"/>
        <v/>
      </c>
      <c r="X324" s="95" t="str">
        <f t="shared" si="58"/>
        <v/>
      </c>
      <c r="Y324" s="95" t="str">
        <f>IF(T324&lt;&gt;"",SUM($X$10:X324),"")</f>
        <v/>
      </c>
      <c r="Z324" s="95" t="str">
        <f t="shared" si="59"/>
        <v/>
      </c>
    </row>
    <row r="325" spans="1:26">
      <c r="A325" s="3" t="str">
        <f t="shared" si="48"/>
        <v/>
      </c>
      <c r="B325" s="12" t="str">
        <f t="shared" si="49"/>
        <v/>
      </c>
      <c r="C325" s="95" t="str">
        <f t="shared" si="50"/>
        <v/>
      </c>
      <c r="D325" s="95" t="str">
        <f t="shared" si="51"/>
        <v/>
      </c>
      <c r="E325" s="95" t="str">
        <f t="shared" si="52"/>
        <v/>
      </c>
      <c r="F325" s="95" t="str">
        <f>IF(A325&lt;&gt;"",SUM($E$10:E325),"")</f>
        <v/>
      </c>
      <c r="G325" s="95" t="str">
        <f t="shared" si="53"/>
        <v/>
      </c>
      <c r="T325" s="3" t="str">
        <f t="shared" si="54"/>
        <v/>
      </c>
      <c r="U325" s="12" t="str">
        <f t="shared" si="55"/>
        <v/>
      </c>
      <c r="V325" s="95" t="str">
        <f t="shared" si="56"/>
        <v/>
      </c>
      <c r="W325" s="95" t="str">
        <f t="shared" si="57"/>
        <v/>
      </c>
      <c r="X325" s="95" t="str">
        <f t="shared" si="58"/>
        <v/>
      </c>
      <c r="Y325" s="95" t="str">
        <f>IF(T325&lt;&gt;"",SUM($X$10:X325),"")</f>
        <v/>
      </c>
      <c r="Z325" s="95" t="str">
        <f t="shared" si="59"/>
        <v/>
      </c>
    </row>
    <row r="326" spans="1:26">
      <c r="A326" s="3" t="str">
        <f t="shared" si="48"/>
        <v/>
      </c>
      <c r="B326" s="12" t="str">
        <f t="shared" si="49"/>
        <v/>
      </c>
      <c r="C326" s="95" t="str">
        <f t="shared" si="50"/>
        <v/>
      </c>
      <c r="D326" s="95" t="str">
        <f t="shared" si="51"/>
        <v/>
      </c>
      <c r="E326" s="95" t="str">
        <f t="shared" si="52"/>
        <v/>
      </c>
      <c r="F326" s="95" t="str">
        <f>IF(A326&lt;&gt;"",SUM($E$10:E326),"")</f>
        <v/>
      </c>
      <c r="G326" s="95" t="str">
        <f t="shared" si="53"/>
        <v/>
      </c>
      <c r="T326" s="3" t="str">
        <f t="shared" si="54"/>
        <v/>
      </c>
      <c r="U326" s="12" t="str">
        <f t="shared" si="55"/>
        <v/>
      </c>
      <c r="V326" s="95" t="str">
        <f t="shared" si="56"/>
        <v/>
      </c>
      <c r="W326" s="95" t="str">
        <f t="shared" si="57"/>
        <v/>
      </c>
      <c r="X326" s="95" t="str">
        <f t="shared" si="58"/>
        <v/>
      </c>
      <c r="Y326" s="95" t="str">
        <f>IF(T326&lt;&gt;"",SUM($X$10:X326),"")</f>
        <v/>
      </c>
      <c r="Z326" s="95" t="str">
        <f t="shared" si="59"/>
        <v/>
      </c>
    </row>
    <row r="327" spans="1:26">
      <c r="A327" s="3" t="str">
        <f t="shared" si="48"/>
        <v/>
      </c>
      <c r="B327" s="12" t="str">
        <f t="shared" si="49"/>
        <v/>
      </c>
      <c r="C327" s="95" t="str">
        <f t="shared" si="50"/>
        <v/>
      </c>
      <c r="D327" s="95" t="str">
        <f t="shared" si="51"/>
        <v/>
      </c>
      <c r="E327" s="95" t="str">
        <f t="shared" si="52"/>
        <v/>
      </c>
      <c r="F327" s="95" t="str">
        <f>IF(A327&lt;&gt;"",SUM($E$10:E327),"")</f>
        <v/>
      </c>
      <c r="G327" s="95" t="str">
        <f t="shared" si="53"/>
        <v/>
      </c>
      <c r="T327" s="3" t="str">
        <f t="shared" si="54"/>
        <v/>
      </c>
      <c r="U327" s="12" t="str">
        <f t="shared" si="55"/>
        <v/>
      </c>
      <c r="V327" s="95" t="str">
        <f t="shared" si="56"/>
        <v/>
      </c>
      <c r="W327" s="95" t="str">
        <f t="shared" si="57"/>
        <v/>
      </c>
      <c r="X327" s="95" t="str">
        <f t="shared" si="58"/>
        <v/>
      </c>
      <c r="Y327" s="95" t="str">
        <f>IF(T327&lt;&gt;"",SUM($X$10:X327),"")</f>
        <v/>
      </c>
      <c r="Z327" s="95" t="str">
        <f t="shared" si="59"/>
        <v/>
      </c>
    </row>
    <row r="328" spans="1:26">
      <c r="A328" s="3" t="str">
        <f t="shared" si="48"/>
        <v/>
      </c>
      <c r="B328" s="12" t="str">
        <f t="shared" si="49"/>
        <v/>
      </c>
      <c r="C328" s="95" t="str">
        <f t="shared" si="50"/>
        <v/>
      </c>
      <c r="D328" s="95" t="str">
        <f t="shared" si="51"/>
        <v/>
      </c>
      <c r="E328" s="95" t="str">
        <f t="shared" si="52"/>
        <v/>
      </c>
      <c r="F328" s="95" t="str">
        <f>IF(A328&lt;&gt;"",SUM($E$10:E328),"")</f>
        <v/>
      </c>
      <c r="G328" s="95" t="str">
        <f t="shared" si="53"/>
        <v/>
      </c>
      <c r="T328" s="3" t="str">
        <f t="shared" si="54"/>
        <v/>
      </c>
      <c r="U328" s="12" t="str">
        <f t="shared" si="55"/>
        <v/>
      </c>
      <c r="V328" s="95" t="str">
        <f t="shared" si="56"/>
        <v/>
      </c>
      <c r="W328" s="95" t="str">
        <f t="shared" si="57"/>
        <v/>
      </c>
      <c r="X328" s="95" t="str">
        <f t="shared" si="58"/>
        <v/>
      </c>
      <c r="Y328" s="95" t="str">
        <f>IF(T328&lt;&gt;"",SUM($X$10:X328),"")</f>
        <v/>
      </c>
      <c r="Z328" s="95" t="str">
        <f t="shared" si="59"/>
        <v/>
      </c>
    </row>
    <row r="329" spans="1:26">
      <c r="A329" s="3" t="str">
        <f t="shared" si="48"/>
        <v/>
      </c>
      <c r="B329" s="12" t="str">
        <f t="shared" si="49"/>
        <v/>
      </c>
      <c r="C329" s="95" t="str">
        <f t="shared" si="50"/>
        <v/>
      </c>
      <c r="D329" s="95" t="str">
        <f t="shared" si="51"/>
        <v/>
      </c>
      <c r="E329" s="95" t="str">
        <f t="shared" si="52"/>
        <v/>
      </c>
      <c r="F329" s="95" t="str">
        <f>IF(A329&lt;&gt;"",SUM($E$10:E329),"")</f>
        <v/>
      </c>
      <c r="G329" s="95" t="str">
        <f t="shared" si="53"/>
        <v/>
      </c>
      <c r="T329" s="3" t="str">
        <f t="shared" si="54"/>
        <v/>
      </c>
      <c r="U329" s="12" t="str">
        <f t="shared" si="55"/>
        <v/>
      </c>
      <c r="V329" s="95" t="str">
        <f t="shared" si="56"/>
        <v/>
      </c>
      <c r="W329" s="95" t="str">
        <f t="shared" si="57"/>
        <v/>
      </c>
      <c r="X329" s="95" t="str">
        <f t="shared" si="58"/>
        <v/>
      </c>
      <c r="Y329" s="95" t="str">
        <f>IF(T329&lt;&gt;"",SUM($X$10:X329),"")</f>
        <v/>
      </c>
      <c r="Z329" s="95" t="str">
        <f t="shared" si="59"/>
        <v/>
      </c>
    </row>
    <row r="330" spans="1:26">
      <c r="A330" s="3" t="str">
        <f t="shared" si="48"/>
        <v/>
      </c>
      <c r="B330" s="12" t="str">
        <f t="shared" si="49"/>
        <v/>
      </c>
      <c r="C330" s="95" t="str">
        <f t="shared" si="50"/>
        <v/>
      </c>
      <c r="D330" s="95" t="str">
        <f t="shared" si="51"/>
        <v/>
      </c>
      <c r="E330" s="95" t="str">
        <f t="shared" si="52"/>
        <v/>
      </c>
      <c r="F330" s="95" t="str">
        <f>IF(A330&lt;&gt;"",SUM($E$10:E330),"")</f>
        <v/>
      </c>
      <c r="G330" s="95" t="str">
        <f t="shared" si="53"/>
        <v/>
      </c>
      <c r="T330" s="3" t="str">
        <f t="shared" si="54"/>
        <v/>
      </c>
      <c r="U330" s="12" t="str">
        <f t="shared" si="55"/>
        <v/>
      </c>
      <c r="V330" s="95" t="str">
        <f t="shared" si="56"/>
        <v/>
      </c>
      <c r="W330" s="95" t="str">
        <f t="shared" si="57"/>
        <v/>
      </c>
      <c r="X330" s="95" t="str">
        <f t="shared" si="58"/>
        <v/>
      </c>
      <c r="Y330" s="95" t="str">
        <f>IF(T330&lt;&gt;"",SUM($X$10:X330),"")</f>
        <v/>
      </c>
      <c r="Z330" s="95" t="str">
        <f t="shared" si="59"/>
        <v/>
      </c>
    </row>
    <row r="331" spans="1:26">
      <c r="A331" s="3" t="str">
        <f t="shared" si="48"/>
        <v/>
      </c>
      <c r="B331" s="12" t="str">
        <f t="shared" si="49"/>
        <v/>
      </c>
      <c r="C331" s="95" t="str">
        <f t="shared" si="50"/>
        <v/>
      </c>
      <c r="D331" s="95" t="str">
        <f t="shared" si="51"/>
        <v/>
      </c>
      <c r="E331" s="95" t="str">
        <f t="shared" si="52"/>
        <v/>
      </c>
      <c r="F331" s="95" t="str">
        <f>IF(A331&lt;&gt;"",SUM($E$10:E331),"")</f>
        <v/>
      </c>
      <c r="G331" s="95" t="str">
        <f t="shared" si="53"/>
        <v/>
      </c>
      <c r="T331" s="3" t="str">
        <f t="shared" si="54"/>
        <v/>
      </c>
      <c r="U331" s="12" t="str">
        <f t="shared" si="55"/>
        <v/>
      </c>
      <c r="V331" s="95" t="str">
        <f t="shared" si="56"/>
        <v/>
      </c>
      <c r="W331" s="95" t="str">
        <f t="shared" si="57"/>
        <v/>
      </c>
      <c r="X331" s="95" t="str">
        <f t="shared" si="58"/>
        <v/>
      </c>
      <c r="Y331" s="95" t="str">
        <f>IF(T331&lt;&gt;"",SUM($X$10:X331),"")</f>
        <v/>
      </c>
      <c r="Z331" s="95" t="str">
        <f t="shared" si="59"/>
        <v/>
      </c>
    </row>
    <row r="332" spans="1:26">
      <c r="A332" s="3" t="str">
        <f t="shared" ref="A332:A395" si="60">IF(A331&lt;$G$4,A331+1,"")</f>
        <v/>
      </c>
      <c r="B332" s="12" t="str">
        <f t="shared" ref="B332:B395" si="61">IF(A332&lt;&gt;"",EDATE($C$7,A332*12/$G$3),"")</f>
        <v/>
      </c>
      <c r="C332" s="95" t="str">
        <f t="shared" ref="C332:C395" si="62">IF(A332&lt;&gt;"",D332+E332,"")</f>
        <v/>
      </c>
      <c r="D332" s="95" t="str">
        <f t="shared" ref="D332:D395" si="63">IF(A332&lt;&gt;"",G331*$G$5,"")</f>
        <v/>
      </c>
      <c r="E332" s="95" t="str">
        <f t="shared" ref="E332:E395" si="64">IF(A332&lt;&gt;"",IF(A332=$G$4,$C$3,0),"")</f>
        <v/>
      </c>
      <c r="F332" s="95" t="str">
        <f>IF(A332&lt;&gt;"",SUM($E$10:E332),"")</f>
        <v/>
      </c>
      <c r="G332" s="95" t="str">
        <f t="shared" ref="G332:G395" si="65">IF(A332&lt;&gt;"",G331-E332,"")</f>
        <v/>
      </c>
      <c r="T332" s="3" t="str">
        <f t="shared" ref="T332:T395" si="66">IF(T331&lt;$G$4,T331+1,"")</f>
        <v/>
      </c>
      <c r="U332" s="12" t="str">
        <f t="shared" ref="U332:U395" si="67">IF(T332&lt;&gt;"",EDATE($C$7,T332*12/$G$3),"")</f>
        <v/>
      </c>
      <c r="V332" s="95" t="str">
        <f t="shared" ref="V332:V395" si="68">IF(T332&lt;&gt;"",C332,"")</f>
        <v/>
      </c>
      <c r="W332" s="95" t="str">
        <f t="shared" ref="W332:W395" si="69">IF(T332&lt;&gt;"",Z331*$Z$5,"")</f>
        <v/>
      </c>
      <c r="X332" s="95" t="str">
        <f t="shared" ref="X332:X395" si="70">IF(T332&lt;&gt;"",V332-W332,"")</f>
        <v/>
      </c>
      <c r="Y332" s="95" t="str">
        <f>IF(T332&lt;&gt;"",SUM($X$10:X332),"")</f>
        <v/>
      </c>
      <c r="Z332" s="95" t="str">
        <f t="shared" ref="Z332:Z395" si="71">IF(T332&lt;&gt;"",Z331-X332,"")</f>
        <v/>
      </c>
    </row>
    <row r="333" spans="1:26">
      <c r="A333" s="3" t="str">
        <f t="shared" si="60"/>
        <v/>
      </c>
      <c r="B333" s="12" t="str">
        <f t="shared" si="61"/>
        <v/>
      </c>
      <c r="C333" s="95" t="str">
        <f t="shared" si="62"/>
        <v/>
      </c>
      <c r="D333" s="95" t="str">
        <f t="shared" si="63"/>
        <v/>
      </c>
      <c r="E333" s="95" t="str">
        <f t="shared" si="64"/>
        <v/>
      </c>
      <c r="F333" s="95" t="str">
        <f>IF(A333&lt;&gt;"",SUM($E$10:E333),"")</f>
        <v/>
      </c>
      <c r="G333" s="95" t="str">
        <f t="shared" si="65"/>
        <v/>
      </c>
      <c r="T333" s="3" t="str">
        <f t="shared" si="66"/>
        <v/>
      </c>
      <c r="U333" s="12" t="str">
        <f t="shared" si="67"/>
        <v/>
      </c>
      <c r="V333" s="95" t="str">
        <f t="shared" si="68"/>
        <v/>
      </c>
      <c r="W333" s="95" t="str">
        <f t="shared" si="69"/>
        <v/>
      </c>
      <c r="X333" s="95" t="str">
        <f t="shared" si="70"/>
        <v/>
      </c>
      <c r="Y333" s="95" t="str">
        <f>IF(T333&lt;&gt;"",SUM($X$10:X333),"")</f>
        <v/>
      </c>
      <c r="Z333" s="95" t="str">
        <f t="shared" si="71"/>
        <v/>
      </c>
    </row>
    <row r="334" spans="1:26">
      <c r="A334" s="3" t="str">
        <f t="shared" si="60"/>
        <v/>
      </c>
      <c r="B334" s="12" t="str">
        <f t="shared" si="61"/>
        <v/>
      </c>
      <c r="C334" s="95" t="str">
        <f t="shared" si="62"/>
        <v/>
      </c>
      <c r="D334" s="95" t="str">
        <f t="shared" si="63"/>
        <v/>
      </c>
      <c r="E334" s="95" t="str">
        <f t="shared" si="64"/>
        <v/>
      </c>
      <c r="F334" s="95" t="str">
        <f>IF(A334&lt;&gt;"",SUM($E$10:E334),"")</f>
        <v/>
      </c>
      <c r="G334" s="95" t="str">
        <f t="shared" si="65"/>
        <v/>
      </c>
      <c r="T334" s="3" t="str">
        <f t="shared" si="66"/>
        <v/>
      </c>
      <c r="U334" s="12" t="str">
        <f t="shared" si="67"/>
        <v/>
      </c>
      <c r="V334" s="95" t="str">
        <f t="shared" si="68"/>
        <v/>
      </c>
      <c r="W334" s="95" t="str">
        <f t="shared" si="69"/>
        <v/>
      </c>
      <c r="X334" s="95" t="str">
        <f t="shared" si="70"/>
        <v/>
      </c>
      <c r="Y334" s="95" t="str">
        <f>IF(T334&lt;&gt;"",SUM($X$10:X334),"")</f>
        <v/>
      </c>
      <c r="Z334" s="95" t="str">
        <f t="shared" si="71"/>
        <v/>
      </c>
    </row>
    <row r="335" spans="1:26">
      <c r="A335" s="3" t="str">
        <f t="shared" si="60"/>
        <v/>
      </c>
      <c r="B335" s="12" t="str">
        <f t="shared" si="61"/>
        <v/>
      </c>
      <c r="C335" s="95" t="str">
        <f t="shared" si="62"/>
        <v/>
      </c>
      <c r="D335" s="95" t="str">
        <f t="shared" si="63"/>
        <v/>
      </c>
      <c r="E335" s="95" t="str">
        <f t="shared" si="64"/>
        <v/>
      </c>
      <c r="F335" s="95" t="str">
        <f>IF(A335&lt;&gt;"",SUM($E$10:E335),"")</f>
        <v/>
      </c>
      <c r="G335" s="95" t="str">
        <f t="shared" si="65"/>
        <v/>
      </c>
      <c r="T335" s="3" t="str">
        <f t="shared" si="66"/>
        <v/>
      </c>
      <c r="U335" s="12" t="str">
        <f t="shared" si="67"/>
        <v/>
      </c>
      <c r="V335" s="95" t="str">
        <f t="shared" si="68"/>
        <v/>
      </c>
      <c r="W335" s="95" t="str">
        <f t="shared" si="69"/>
        <v/>
      </c>
      <c r="X335" s="95" t="str">
        <f t="shared" si="70"/>
        <v/>
      </c>
      <c r="Y335" s="95" t="str">
        <f>IF(T335&lt;&gt;"",SUM($X$10:X335),"")</f>
        <v/>
      </c>
      <c r="Z335" s="95" t="str">
        <f t="shared" si="71"/>
        <v/>
      </c>
    </row>
    <row r="336" spans="1:26">
      <c r="A336" s="3" t="str">
        <f t="shared" si="60"/>
        <v/>
      </c>
      <c r="B336" s="12" t="str">
        <f t="shared" si="61"/>
        <v/>
      </c>
      <c r="C336" s="95" t="str">
        <f t="shared" si="62"/>
        <v/>
      </c>
      <c r="D336" s="95" t="str">
        <f t="shared" si="63"/>
        <v/>
      </c>
      <c r="E336" s="95" t="str">
        <f t="shared" si="64"/>
        <v/>
      </c>
      <c r="F336" s="95" t="str">
        <f>IF(A336&lt;&gt;"",SUM($E$10:E336),"")</f>
        <v/>
      </c>
      <c r="G336" s="95" t="str">
        <f t="shared" si="65"/>
        <v/>
      </c>
      <c r="T336" s="3" t="str">
        <f t="shared" si="66"/>
        <v/>
      </c>
      <c r="U336" s="12" t="str">
        <f t="shared" si="67"/>
        <v/>
      </c>
      <c r="V336" s="95" t="str">
        <f t="shared" si="68"/>
        <v/>
      </c>
      <c r="W336" s="95" t="str">
        <f t="shared" si="69"/>
        <v/>
      </c>
      <c r="X336" s="95" t="str">
        <f t="shared" si="70"/>
        <v/>
      </c>
      <c r="Y336" s="95" t="str">
        <f>IF(T336&lt;&gt;"",SUM($X$10:X336),"")</f>
        <v/>
      </c>
      <c r="Z336" s="95" t="str">
        <f t="shared" si="71"/>
        <v/>
      </c>
    </row>
    <row r="337" spans="1:26">
      <c r="A337" s="3" t="str">
        <f t="shared" si="60"/>
        <v/>
      </c>
      <c r="B337" s="12" t="str">
        <f t="shared" si="61"/>
        <v/>
      </c>
      <c r="C337" s="95" t="str">
        <f t="shared" si="62"/>
        <v/>
      </c>
      <c r="D337" s="95" t="str">
        <f t="shared" si="63"/>
        <v/>
      </c>
      <c r="E337" s="95" t="str">
        <f t="shared" si="64"/>
        <v/>
      </c>
      <c r="F337" s="95" t="str">
        <f>IF(A337&lt;&gt;"",SUM($E$10:E337),"")</f>
        <v/>
      </c>
      <c r="G337" s="95" t="str">
        <f t="shared" si="65"/>
        <v/>
      </c>
      <c r="T337" s="3" t="str">
        <f t="shared" si="66"/>
        <v/>
      </c>
      <c r="U337" s="12" t="str">
        <f t="shared" si="67"/>
        <v/>
      </c>
      <c r="V337" s="95" t="str">
        <f t="shared" si="68"/>
        <v/>
      </c>
      <c r="W337" s="95" t="str">
        <f t="shared" si="69"/>
        <v/>
      </c>
      <c r="X337" s="95" t="str">
        <f t="shared" si="70"/>
        <v/>
      </c>
      <c r="Y337" s="95" t="str">
        <f>IF(T337&lt;&gt;"",SUM($X$10:X337),"")</f>
        <v/>
      </c>
      <c r="Z337" s="95" t="str">
        <f t="shared" si="71"/>
        <v/>
      </c>
    </row>
    <row r="338" spans="1:26">
      <c r="A338" s="3" t="str">
        <f t="shared" si="60"/>
        <v/>
      </c>
      <c r="B338" s="12" t="str">
        <f t="shared" si="61"/>
        <v/>
      </c>
      <c r="C338" s="95" t="str">
        <f t="shared" si="62"/>
        <v/>
      </c>
      <c r="D338" s="95" t="str">
        <f t="shared" si="63"/>
        <v/>
      </c>
      <c r="E338" s="95" t="str">
        <f t="shared" si="64"/>
        <v/>
      </c>
      <c r="F338" s="95" t="str">
        <f>IF(A338&lt;&gt;"",SUM($E$10:E338),"")</f>
        <v/>
      </c>
      <c r="G338" s="95" t="str">
        <f t="shared" si="65"/>
        <v/>
      </c>
      <c r="T338" s="3" t="str">
        <f t="shared" si="66"/>
        <v/>
      </c>
      <c r="U338" s="12" t="str">
        <f t="shared" si="67"/>
        <v/>
      </c>
      <c r="V338" s="95" t="str">
        <f t="shared" si="68"/>
        <v/>
      </c>
      <c r="W338" s="95" t="str">
        <f t="shared" si="69"/>
        <v/>
      </c>
      <c r="X338" s="95" t="str">
        <f t="shared" si="70"/>
        <v/>
      </c>
      <c r="Y338" s="95" t="str">
        <f>IF(T338&lt;&gt;"",SUM($X$10:X338),"")</f>
        <v/>
      </c>
      <c r="Z338" s="95" t="str">
        <f t="shared" si="71"/>
        <v/>
      </c>
    </row>
    <row r="339" spans="1:26">
      <c r="A339" s="3" t="str">
        <f t="shared" si="60"/>
        <v/>
      </c>
      <c r="B339" s="12" t="str">
        <f t="shared" si="61"/>
        <v/>
      </c>
      <c r="C339" s="95" t="str">
        <f t="shared" si="62"/>
        <v/>
      </c>
      <c r="D339" s="95" t="str">
        <f t="shared" si="63"/>
        <v/>
      </c>
      <c r="E339" s="95" t="str">
        <f t="shared" si="64"/>
        <v/>
      </c>
      <c r="F339" s="95" t="str">
        <f>IF(A339&lt;&gt;"",SUM($E$10:E339),"")</f>
        <v/>
      </c>
      <c r="G339" s="95" t="str">
        <f t="shared" si="65"/>
        <v/>
      </c>
      <c r="T339" s="3" t="str">
        <f t="shared" si="66"/>
        <v/>
      </c>
      <c r="U339" s="12" t="str">
        <f t="shared" si="67"/>
        <v/>
      </c>
      <c r="V339" s="95" t="str">
        <f t="shared" si="68"/>
        <v/>
      </c>
      <c r="W339" s="95" t="str">
        <f t="shared" si="69"/>
        <v/>
      </c>
      <c r="X339" s="95" t="str">
        <f t="shared" si="70"/>
        <v/>
      </c>
      <c r="Y339" s="95" t="str">
        <f>IF(T339&lt;&gt;"",SUM($X$10:X339),"")</f>
        <v/>
      </c>
      <c r="Z339" s="95" t="str">
        <f t="shared" si="71"/>
        <v/>
      </c>
    </row>
    <row r="340" spans="1:26">
      <c r="A340" s="3" t="str">
        <f t="shared" si="60"/>
        <v/>
      </c>
      <c r="B340" s="12" t="str">
        <f t="shared" si="61"/>
        <v/>
      </c>
      <c r="C340" s="95" t="str">
        <f t="shared" si="62"/>
        <v/>
      </c>
      <c r="D340" s="95" t="str">
        <f t="shared" si="63"/>
        <v/>
      </c>
      <c r="E340" s="95" t="str">
        <f t="shared" si="64"/>
        <v/>
      </c>
      <c r="F340" s="95" t="str">
        <f>IF(A340&lt;&gt;"",SUM($E$10:E340),"")</f>
        <v/>
      </c>
      <c r="G340" s="95" t="str">
        <f t="shared" si="65"/>
        <v/>
      </c>
      <c r="T340" s="3" t="str">
        <f t="shared" si="66"/>
        <v/>
      </c>
      <c r="U340" s="12" t="str">
        <f t="shared" si="67"/>
        <v/>
      </c>
      <c r="V340" s="95" t="str">
        <f t="shared" si="68"/>
        <v/>
      </c>
      <c r="W340" s="95" t="str">
        <f t="shared" si="69"/>
        <v/>
      </c>
      <c r="X340" s="95" t="str">
        <f t="shared" si="70"/>
        <v/>
      </c>
      <c r="Y340" s="95" t="str">
        <f>IF(T340&lt;&gt;"",SUM($X$10:X340),"")</f>
        <v/>
      </c>
      <c r="Z340" s="95" t="str">
        <f t="shared" si="71"/>
        <v/>
      </c>
    </row>
    <row r="341" spans="1:26">
      <c r="A341" s="3" t="str">
        <f t="shared" si="60"/>
        <v/>
      </c>
      <c r="B341" s="12" t="str">
        <f t="shared" si="61"/>
        <v/>
      </c>
      <c r="C341" s="95" t="str">
        <f t="shared" si="62"/>
        <v/>
      </c>
      <c r="D341" s="95" t="str">
        <f t="shared" si="63"/>
        <v/>
      </c>
      <c r="E341" s="95" t="str">
        <f t="shared" si="64"/>
        <v/>
      </c>
      <c r="F341" s="95" t="str">
        <f>IF(A341&lt;&gt;"",SUM($E$10:E341),"")</f>
        <v/>
      </c>
      <c r="G341" s="95" t="str">
        <f t="shared" si="65"/>
        <v/>
      </c>
      <c r="T341" s="3" t="str">
        <f t="shared" si="66"/>
        <v/>
      </c>
      <c r="U341" s="12" t="str">
        <f t="shared" si="67"/>
        <v/>
      </c>
      <c r="V341" s="95" t="str">
        <f t="shared" si="68"/>
        <v/>
      </c>
      <c r="W341" s="95" t="str">
        <f t="shared" si="69"/>
        <v/>
      </c>
      <c r="X341" s="95" t="str">
        <f t="shared" si="70"/>
        <v/>
      </c>
      <c r="Y341" s="95" t="str">
        <f>IF(T341&lt;&gt;"",SUM($X$10:X341),"")</f>
        <v/>
      </c>
      <c r="Z341" s="95" t="str">
        <f t="shared" si="71"/>
        <v/>
      </c>
    </row>
    <row r="342" spans="1:26">
      <c r="A342" s="3" t="str">
        <f t="shared" si="60"/>
        <v/>
      </c>
      <c r="B342" s="12" t="str">
        <f t="shared" si="61"/>
        <v/>
      </c>
      <c r="C342" s="95" t="str">
        <f t="shared" si="62"/>
        <v/>
      </c>
      <c r="D342" s="95" t="str">
        <f t="shared" si="63"/>
        <v/>
      </c>
      <c r="E342" s="95" t="str">
        <f t="shared" si="64"/>
        <v/>
      </c>
      <c r="F342" s="95" t="str">
        <f>IF(A342&lt;&gt;"",SUM($E$10:E342),"")</f>
        <v/>
      </c>
      <c r="G342" s="95" t="str">
        <f t="shared" si="65"/>
        <v/>
      </c>
      <c r="T342" s="3" t="str">
        <f t="shared" si="66"/>
        <v/>
      </c>
      <c r="U342" s="12" t="str">
        <f t="shared" si="67"/>
        <v/>
      </c>
      <c r="V342" s="95" t="str">
        <f t="shared" si="68"/>
        <v/>
      </c>
      <c r="W342" s="95" t="str">
        <f t="shared" si="69"/>
        <v/>
      </c>
      <c r="X342" s="95" t="str">
        <f t="shared" si="70"/>
        <v/>
      </c>
      <c r="Y342" s="95" t="str">
        <f>IF(T342&lt;&gt;"",SUM($X$10:X342),"")</f>
        <v/>
      </c>
      <c r="Z342" s="95" t="str">
        <f t="shared" si="71"/>
        <v/>
      </c>
    </row>
    <row r="343" spans="1:26">
      <c r="A343" s="3" t="str">
        <f t="shared" si="60"/>
        <v/>
      </c>
      <c r="B343" s="12" t="str">
        <f t="shared" si="61"/>
        <v/>
      </c>
      <c r="C343" s="95" t="str">
        <f t="shared" si="62"/>
        <v/>
      </c>
      <c r="D343" s="95" t="str">
        <f t="shared" si="63"/>
        <v/>
      </c>
      <c r="E343" s="95" t="str">
        <f t="shared" si="64"/>
        <v/>
      </c>
      <c r="F343" s="95" t="str">
        <f>IF(A343&lt;&gt;"",SUM($E$10:E343),"")</f>
        <v/>
      </c>
      <c r="G343" s="95" t="str">
        <f t="shared" si="65"/>
        <v/>
      </c>
      <c r="T343" s="3" t="str">
        <f t="shared" si="66"/>
        <v/>
      </c>
      <c r="U343" s="12" t="str">
        <f t="shared" si="67"/>
        <v/>
      </c>
      <c r="V343" s="95" t="str">
        <f t="shared" si="68"/>
        <v/>
      </c>
      <c r="W343" s="95" t="str">
        <f t="shared" si="69"/>
        <v/>
      </c>
      <c r="X343" s="95" t="str">
        <f t="shared" si="70"/>
        <v/>
      </c>
      <c r="Y343" s="95" t="str">
        <f>IF(T343&lt;&gt;"",SUM($X$10:X343),"")</f>
        <v/>
      </c>
      <c r="Z343" s="95" t="str">
        <f t="shared" si="71"/>
        <v/>
      </c>
    </row>
    <row r="344" spans="1:26">
      <c r="A344" s="3" t="str">
        <f t="shared" si="60"/>
        <v/>
      </c>
      <c r="B344" s="12" t="str">
        <f t="shared" si="61"/>
        <v/>
      </c>
      <c r="C344" s="95" t="str">
        <f t="shared" si="62"/>
        <v/>
      </c>
      <c r="D344" s="95" t="str">
        <f t="shared" si="63"/>
        <v/>
      </c>
      <c r="E344" s="95" t="str">
        <f t="shared" si="64"/>
        <v/>
      </c>
      <c r="F344" s="95" t="str">
        <f>IF(A344&lt;&gt;"",SUM($E$10:E344),"")</f>
        <v/>
      </c>
      <c r="G344" s="95" t="str">
        <f t="shared" si="65"/>
        <v/>
      </c>
      <c r="T344" s="3" t="str">
        <f t="shared" si="66"/>
        <v/>
      </c>
      <c r="U344" s="12" t="str">
        <f t="shared" si="67"/>
        <v/>
      </c>
      <c r="V344" s="95" t="str">
        <f t="shared" si="68"/>
        <v/>
      </c>
      <c r="W344" s="95" t="str">
        <f t="shared" si="69"/>
        <v/>
      </c>
      <c r="X344" s="95" t="str">
        <f t="shared" si="70"/>
        <v/>
      </c>
      <c r="Y344" s="95" t="str">
        <f>IF(T344&lt;&gt;"",SUM($X$10:X344),"")</f>
        <v/>
      </c>
      <c r="Z344" s="95" t="str">
        <f t="shared" si="71"/>
        <v/>
      </c>
    </row>
    <row r="345" spans="1:26">
      <c r="A345" s="3" t="str">
        <f t="shared" si="60"/>
        <v/>
      </c>
      <c r="B345" s="12" t="str">
        <f t="shared" si="61"/>
        <v/>
      </c>
      <c r="C345" s="95" t="str">
        <f t="shared" si="62"/>
        <v/>
      </c>
      <c r="D345" s="95" t="str">
        <f t="shared" si="63"/>
        <v/>
      </c>
      <c r="E345" s="95" t="str">
        <f t="shared" si="64"/>
        <v/>
      </c>
      <c r="F345" s="95" t="str">
        <f>IF(A345&lt;&gt;"",SUM($E$10:E345),"")</f>
        <v/>
      </c>
      <c r="G345" s="95" t="str">
        <f t="shared" si="65"/>
        <v/>
      </c>
      <c r="T345" s="3" t="str">
        <f t="shared" si="66"/>
        <v/>
      </c>
      <c r="U345" s="12" t="str">
        <f t="shared" si="67"/>
        <v/>
      </c>
      <c r="V345" s="95" t="str">
        <f t="shared" si="68"/>
        <v/>
      </c>
      <c r="W345" s="95" t="str">
        <f t="shared" si="69"/>
        <v/>
      </c>
      <c r="X345" s="95" t="str">
        <f t="shared" si="70"/>
        <v/>
      </c>
      <c r="Y345" s="95" t="str">
        <f>IF(T345&lt;&gt;"",SUM($X$10:X345),"")</f>
        <v/>
      </c>
      <c r="Z345" s="95" t="str">
        <f t="shared" si="71"/>
        <v/>
      </c>
    </row>
    <row r="346" spans="1:26">
      <c r="A346" s="3" t="str">
        <f t="shared" si="60"/>
        <v/>
      </c>
      <c r="B346" s="12" t="str">
        <f t="shared" si="61"/>
        <v/>
      </c>
      <c r="C346" s="95" t="str">
        <f t="shared" si="62"/>
        <v/>
      </c>
      <c r="D346" s="95" t="str">
        <f t="shared" si="63"/>
        <v/>
      </c>
      <c r="E346" s="95" t="str">
        <f t="shared" si="64"/>
        <v/>
      </c>
      <c r="F346" s="95" t="str">
        <f>IF(A346&lt;&gt;"",SUM($E$10:E346),"")</f>
        <v/>
      </c>
      <c r="G346" s="95" t="str">
        <f t="shared" si="65"/>
        <v/>
      </c>
      <c r="T346" s="3" t="str">
        <f t="shared" si="66"/>
        <v/>
      </c>
      <c r="U346" s="12" t="str">
        <f t="shared" si="67"/>
        <v/>
      </c>
      <c r="V346" s="95" t="str">
        <f t="shared" si="68"/>
        <v/>
      </c>
      <c r="W346" s="95" t="str">
        <f t="shared" si="69"/>
        <v/>
      </c>
      <c r="X346" s="95" t="str">
        <f t="shared" si="70"/>
        <v/>
      </c>
      <c r="Y346" s="95" t="str">
        <f>IF(T346&lt;&gt;"",SUM($X$10:X346),"")</f>
        <v/>
      </c>
      <c r="Z346" s="95" t="str">
        <f t="shared" si="71"/>
        <v/>
      </c>
    </row>
    <row r="347" spans="1:26">
      <c r="A347" s="3" t="str">
        <f t="shared" si="60"/>
        <v/>
      </c>
      <c r="B347" s="12" t="str">
        <f t="shared" si="61"/>
        <v/>
      </c>
      <c r="C347" s="95" t="str">
        <f t="shared" si="62"/>
        <v/>
      </c>
      <c r="D347" s="95" t="str">
        <f t="shared" si="63"/>
        <v/>
      </c>
      <c r="E347" s="95" t="str">
        <f t="shared" si="64"/>
        <v/>
      </c>
      <c r="F347" s="95" t="str">
        <f>IF(A347&lt;&gt;"",SUM($E$10:E347),"")</f>
        <v/>
      </c>
      <c r="G347" s="95" t="str">
        <f t="shared" si="65"/>
        <v/>
      </c>
      <c r="T347" s="3" t="str">
        <f t="shared" si="66"/>
        <v/>
      </c>
      <c r="U347" s="12" t="str">
        <f t="shared" si="67"/>
        <v/>
      </c>
      <c r="V347" s="95" t="str">
        <f t="shared" si="68"/>
        <v/>
      </c>
      <c r="W347" s="95" t="str">
        <f t="shared" si="69"/>
        <v/>
      </c>
      <c r="X347" s="95" t="str">
        <f t="shared" si="70"/>
        <v/>
      </c>
      <c r="Y347" s="95" t="str">
        <f>IF(T347&lt;&gt;"",SUM($X$10:X347),"")</f>
        <v/>
      </c>
      <c r="Z347" s="95" t="str">
        <f t="shared" si="71"/>
        <v/>
      </c>
    </row>
    <row r="348" spans="1:26">
      <c r="A348" s="3" t="str">
        <f t="shared" si="60"/>
        <v/>
      </c>
      <c r="B348" s="12" t="str">
        <f t="shared" si="61"/>
        <v/>
      </c>
      <c r="C348" s="95" t="str">
        <f t="shared" si="62"/>
        <v/>
      </c>
      <c r="D348" s="95" t="str">
        <f t="shared" si="63"/>
        <v/>
      </c>
      <c r="E348" s="95" t="str">
        <f t="shared" si="64"/>
        <v/>
      </c>
      <c r="F348" s="95" t="str">
        <f>IF(A348&lt;&gt;"",SUM($E$10:E348),"")</f>
        <v/>
      </c>
      <c r="G348" s="95" t="str">
        <f t="shared" si="65"/>
        <v/>
      </c>
      <c r="T348" s="3" t="str">
        <f t="shared" si="66"/>
        <v/>
      </c>
      <c r="U348" s="12" t="str">
        <f t="shared" si="67"/>
        <v/>
      </c>
      <c r="V348" s="95" t="str">
        <f t="shared" si="68"/>
        <v/>
      </c>
      <c r="W348" s="95" t="str">
        <f t="shared" si="69"/>
        <v/>
      </c>
      <c r="X348" s="95" t="str">
        <f t="shared" si="70"/>
        <v/>
      </c>
      <c r="Y348" s="95" t="str">
        <f>IF(T348&lt;&gt;"",SUM($X$10:X348),"")</f>
        <v/>
      </c>
      <c r="Z348" s="95" t="str">
        <f t="shared" si="71"/>
        <v/>
      </c>
    </row>
    <row r="349" spans="1:26">
      <c r="A349" s="3" t="str">
        <f t="shared" si="60"/>
        <v/>
      </c>
      <c r="B349" s="12" t="str">
        <f t="shared" si="61"/>
        <v/>
      </c>
      <c r="C349" s="95" t="str">
        <f t="shared" si="62"/>
        <v/>
      </c>
      <c r="D349" s="95" t="str">
        <f t="shared" si="63"/>
        <v/>
      </c>
      <c r="E349" s="95" t="str">
        <f t="shared" si="64"/>
        <v/>
      </c>
      <c r="F349" s="95" t="str">
        <f>IF(A349&lt;&gt;"",SUM($E$10:E349),"")</f>
        <v/>
      </c>
      <c r="G349" s="95" t="str">
        <f t="shared" si="65"/>
        <v/>
      </c>
      <c r="T349" s="3" t="str">
        <f t="shared" si="66"/>
        <v/>
      </c>
      <c r="U349" s="12" t="str">
        <f t="shared" si="67"/>
        <v/>
      </c>
      <c r="V349" s="95" t="str">
        <f t="shared" si="68"/>
        <v/>
      </c>
      <c r="W349" s="95" t="str">
        <f t="shared" si="69"/>
        <v/>
      </c>
      <c r="X349" s="95" t="str">
        <f t="shared" si="70"/>
        <v/>
      </c>
      <c r="Y349" s="95" t="str">
        <f>IF(T349&lt;&gt;"",SUM($X$10:X349),"")</f>
        <v/>
      </c>
      <c r="Z349" s="95" t="str">
        <f t="shared" si="71"/>
        <v/>
      </c>
    </row>
    <row r="350" spans="1:26">
      <c r="A350" s="3" t="str">
        <f t="shared" si="60"/>
        <v/>
      </c>
      <c r="B350" s="12" t="str">
        <f t="shared" si="61"/>
        <v/>
      </c>
      <c r="C350" s="95" t="str">
        <f t="shared" si="62"/>
        <v/>
      </c>
      <c r="D350" s="95" t="str">
        <f t="shared" si="63"/>
        <v/>
      </c>
      <c r="E350" s="95" t="str">
        <f t="shared" si="64"/>
        <v/>
      </c>
      <c r="F350" s="95" t="str">
        <f>IF(A350&lt;&gt;"",SUM($E$10:E350),"")</f>
        <v/>
      </c>
      <c r="G350" s="95" t="str">
        <f t="shared" si="65"/>
        <v/>
      </c>
      <c r="T350" s="3" t="str">
        <f t="shared" si="66"/>
        <v/>
      </c>
      <c r="U350" s="12" t="str">
        <f t="shared" si="67"/>
        <v/>
      </c>
      <c r="V350" s="95" t="str">
        <f t="shared" si="68"/>
        <v/>
      </c>
      <c r="W350" s="95" t="str">
        <f t="shared" si="69"/>
        <v/>
      </c>
      <c r="X350" s="95" t="str">
        <f t="shared" si="70"/>
        <v/>
      </c>
      <c r="Y350" s="95" t="str">
        <f>IF(T350&lt;&gt;"",SUM($X$10:X350),"")</f>
        <v/>
      </c>
      <c r="Z350" s="95" t="str">
        <f t="shared" si="71"/>
        <v/>
      </c>
    </row>
    <row r="351" spans="1:26">
      <c r="A351" s="3" t="str">
        <f t="shared" si="60"/>
        <v/>
      </c>
      <c r="B351" s="12" t="str">
        <f t="shared" si="61"/>
        <v/>
      </c>
      <c r="C351" s="95" t="str">
        <f t="shared" si="62"/>
        <v/>
      </c>
      <c r="D351" s="95" t="str">
        <f t="shared" si="63"/>
        <v/>
      </c>
      <c r="E351" s="95" t="str">
        <f t="shared" si="64"/>
        <v/>
      </c>
      <c r="F351" s="95" t="str">
        <f>IF(A351&lt;&gt;"",SUM($E$10:E351),"")</f>
        <v/>
      </c>
      <c r="G351" s="95" t="str">
        <f t="shared" si="65"/>
        <v/>
      </c>
      <c r="T351" s="3" t="str">
        <f t="shared" si="66"/>
        <v/>
      </c>
      <c r="U351" s="12" t="str">
        <f t="shared" si="67"/>
        <v/>
      </c>
      <c r="V351" s="95" t="str">
        <f t="shared" si="68"/>
        <v/>
      </c>
      <c r="W351" s="95" t="str">
        <f t="shared" si="69"/>
        <v/>
      </c>
      <c r="X351" s="95" t="str">
        <f t="shared" si="70"/>
        <v/>
      </c>
      <c r="Y351" s="95" t="str">
        <f>IF(T351&lt;&gt;"",SUM($X$10:X351),"")</f>
        <v/>
      </c>
      <c r="Z351" s="95" t="str">
        <f t="shared" si="71"/>
        <v/>
      </c>
    </row>
    <row r="352" spans="1:26">
      <c r="A352" s="3" t="str">
        <f t="shared" si="60"/>
        <v/>
      </c>
      <c r="B352" s="12" t="str">
        <f t="shared" si="61"/>
        <v/>
      </c>
      <c r="C352" s="95" t="str">
        <f t="shared" si="62"/>
        <v/>
      </c>
      <c r="D352" s="95" t="str">
        <f t="shared" si="63"/>
        <v/>
      </c>
      <c r="E352" s="95" t="str">
        <f t="shared" si="64"/>
        <v/>
      </c>
      <c r="F352" s="95" t="str">
        <f>IF(A352&lt;&gt;"",SUM($E$10:E352),"")</f>
        <v/>
      </c>
      <c r="G352" s="95" t="str">
        <f t="shared" si="65"/>
        <v/>
      </c>
      <c r="T352" s="3" t="str">
        <f t="shared" si="66"/>
        <v/>
      </c>
      <c r="U352" s="12" t="str">
        <f t="shared" si="67"/>
        <v/>
      </c>
      <c r="V352" s="95" t="str">
        <f t="shared" si="68"/>
        <v/>
      </c>
      <c r="W352" s="95" t="str">
        <f t="shared" si="69"/>
        <v/>
      </c>
      <c r="X352" s="95" t="str">
        <f t="shared" si="70"/>
        <v/>
      </c>
      <c r="Y352" s="95" t="str">
        <f>IF(T352&lt;&gt;"",SUM($X$10:X352),"")</f>
        <v/>
      </c>
      <c r="Z352" s="95" t="str">
        <f t="shared" si="71"/>
        <v/>
      </c>
    </row>
    <row r="353" spans="1:26">
      <c r="A353" s="3" t="str">
        <f t="shared" si="60"/>
        <v/>
      </c>
      <c r="B353" s="12" t="str">
        <f t="shared" si="61"/>
        <v/>
      </c>
      <c r="C353" s="95" t="str">
        <f t="shared" si="62"/>
        <v/>
      </c>
      <c r="D353" s="95" t="str">
        <f t="shared" si="63"/>
        <v/>
      </c>
      <c r="E353" s="95" t="str">
        <f t="shared" si="64"/>
        <v/>
      </c>
      <c r="F353" s="95" t="str">
        <f>IF(A353&lt;&gt;"",SUM($E$10:E353),"")</f>
        <v/>
      </c>
      <c r="G353" s="95" t="str">
        <f t="shared" si="65"/>
        <v/>
      </c>
      <c r="T353" s="3" t="str">
        <f t="shared" si="66"/>
        <v/>
      </c>
      <c r="U353" s="12" t="str">
        <f t="shared" si="67"/>
        <v/>
      </c>
      <c r="V353" s="95" t="str">
        <f t="shared" si="68"/>
        <v/>
      </c>
      <c r="W353" s="95" t="str">
        <f t="shared" si="69"/>
        <v/>
      </c>
      <c r="X353" s="95" t="str">
        <f t="shared" si="70"/>
        <v/>
      </c>
      <c r="Y353" s="95" t="str">
        <f>IF(T353&lt;&gt;"",SUM($X$10:X353),"")</f>
        <v/>
      </c>
      <c r="Z353" s="95" t="str">
        <f t="shared" si="71"/>
        <v/>
      </c>
    </row>
    <row r="354" spans="1:26">
      <c r="A354" s="3" t="str">
        <f t="shared" si="60"/>
        <v/>
      </c>
      <c r="B354" s="12" t="str">
        <f t="shared" si="61"/>
        <v/>
      </c>
      <c r="C354" s="95" t="str">
        <f t="shared" si="62"/>
        <v/>
      </c>
      <c r="D354" s="95" t="str">
        <f t="shared" si="63"/>
        <v/>
      </c>
      <c r="E354" s="95" t="str">
        <f t="shared" si="64"/>
        <v/>
      </c>
      <c r="F354" s="95" t="str">
        <f>IF(A354&lt;&gt;"",SUM($E$10:E354),"")</f>
        <v/>
      </c>
      <c r="G354" s="95" t="str">
        <f t="shared" si="65"/>
        <v/>
      </c>
      <c r="T354" s="3" t="str">
        <f t="shared" si="66"/>
        <v/>
      </c>
      <c r="U354" s="12" t="str">
        <f t="shared" si="67"/>
        <v/>
      </c>
      <c r="V354" s="95" t="str">
        <f t="shared" si="68"/>
        <v/>
      </c>
      <c r="W354" s="95" t="str">
        <f t="shared" si="69"/>
        <v/>
      </c>
      <c r="X354" s="95" t="str">
        <f t="shared" si="70"/>
        <v/>
      </c>
      <c r="Y354" s="95" t="str">
        <f>IF(T354&lt;&gt;"",SUM($X$10:X354),"")</f>
        <v/>
      </c>
      <c r="Z354" s="95" t="str">
        <f t="shared" si="71"/>
        <v/>
      </c>
    </row>
    <row r="355" spans="1:26">
      <c r="A355" s="3" t="str">
        <f t="shared" si="60"/>
        <v/>
      </c>
      <c r="B355" s="12" t="str">
        <f t="shared" si="61"/>
        <v/>
      </c>
      <c r="C355" s="95" t="str">
        <f t="shared" si="62"/>
        <v/>
      </c>
      <c r="D355" s="95" t="str">
        <f t="shared" si="63"/>
        <v/>
      </c>
      <c r="E355" s="95" t="str">
        <f t="shared" si="64"/>
        <v/>
      </c>
      <c r="F355" s="95" t="str">
        <f>IF(A355&lt;&gt;"",SUM($E$10:E355),"")</f>
        <v/>
      </c>
      <c r="G355" s="95" t="str">
        <f t="shared" si="65"/>
        <v/>
      </c>
      <c r="T355" s="3" t="str">
        <f t="shared" si="66"/>
        <v/>
      </c>
      <c r="U355" s="12" t="str">
        <f t="shared" si="67"/>
        <v/>
      </c>
      <c r="V355" s="95" t="str">
        <f t="shared" si="68"/>
        <v/>
      </c>
      <c r="W355" s="95" t="str">
        <f t="shared" si="69"/>
        <v/>
      </c>
      <c r="X355" s="95" t="str">
        <f t="shared" si="70"/>
        <v/>
      </c>
      <c r="Y355" s="95" t="str">
        <f>IF(T355&lt;&gt;"",SUM($X$10:X355),"")</f>
        <v/>
      </c>
      <c r="Z355" s="95" t="str">
        <f t="shared" si="71"/>
        <v/>
      </c>
    </row>
    <row r="356" spans="1:26">
      <c r="A356" s="3" t="str">
        <f t="shared" si="60"/>
        <v/>
      </c>
      <c r="B356" s="12" t="str">
        <f t="shared" si="61"/>
        <v/>
      </c>
      <c r="C356" s="95" t="str">
        <f t="shared" si="62"/>
        <v/>
      </c>
      <c r="D356" s="95" t="str">
        <f t="shared" si="63"/>
        <v/>
      </c>
      <c r="E356" s="95" t="str">
        <f t="shared" si="64"/>
        <v/>
      </c>
      <c r="F356" s="95" t="str">
        <f>IF(A356&lt;&gt;"",SUM($E$10:E356),"")</f>
        <v/>
      </c>
      <c r="G356" s="95" t="str">
        <f t="shared" si="65"/>
        <v/>
      </c>
      <c r="T356" s="3" t="str">
        <f t="shared" si="66"/>
        <v/>
      </c>
      <c r="U356" s="12" t="str">
        <f t="shared" si="67"/>
        <v/>
      </c>
      <c r="V356" s="95" t="str">
        <f t="shared" si="68"/>
        <v/>
      </c>
      <c r="W356" s="95" t="str">
        <f t="shared" si="69"/>
        <v/>
      </c>
      <c r="X356" s="95" t="str">
        <f t="shared" si="70"/>
        <v/>
      </c>
      <c r="Y356" s="95" t="str">
        <f>IF(T356&lt;&gt;"",SUM($X$10:X356),"")</f>
        <v/>
      </c>
      <c r="Z356" s="95" t="str">
        <f t="shared" si="71"/>
        <v/>
      </c>
    </row>
    <row r="357" spans="1:26">
      <c r="A357" s="3" t="str">
        <f t="shared" si="60"/>
        <v/>
      </c>
      <c r="B357" s="12" t="str">
        <f t="shared" si="61"/>
        <v/>
      </c>
      <c r="C357" s="95" t="str">
        <f t="shared" si="62"/>
        <v/>
      </c>
      <c r="D357" s="95" t="str">
        <f t="shared" si="63"/>
        <v/>
      </c>
      <c r="E357" s="95" t="str">
        <f t="shared" si="64"/>
        <v/>
      </c>
      <c r="F357" s="95" t="str">
        <f>IF(A357&lt;&gt;"",SUM($E$10:E357),"")</f>
        <v/>
      </c>
      <c r="G357" s="95" t="str">
        <f t="shared" si="65"/>
        <v/>
      </c>
      <c r="T357" s="3" t="str">
        <f t="shared" si="66"/>
        <v/>
      </c>
      <c r="U357" s="12" t="str">
        <f t="shared" si="67"/>
        <v/>
      </c>
      <c r="V357" s="95" t="str">
        <f t="shared" si="68"/>
        <v/>
      </c>
      <c r="W357" s="95" t="str">
        <f t="shared" si="69"/>
        <v/>
      </c>
      <c r="X357" s="95" t="str">
        <f t="shared" si="70"/>
        <v/>
      </c>
      <c r="Y357" s="95" t="str">
        <f>IF(T357&lt;&gt;"",SUM($X$10:X357),"")</f>
        <v/>
      </c>
      <c r="Z357" s="95" t="str">
        <f t="shared" si="71"/>
        <v/>
      </c>
    </row>
    <row r="358" spans="1:26">
      <c r="A358" s="3" t="str">
        <f t="shared" si="60"/>
        <v/>
      </c>
      <c r="B358" s="12" t="str">
        <f t="shared" si="61"/>
        <v/>
      </c>
      <c r="C358" s="95" t="str">
        <f t="shared" si="62"/>
        <v/>
      </c>
      <c r="D358" s="95" t="str">
        <f t="shared" si="63"/>
        <v/>
      </c>
      <c r="E358" s="95" t="str">
        <f t="shared" si="64"/>
        <v/>
      </c>
      <c r="F358" s="95" t="str">
        <f>IF(A358&lt;&gt;"",SUM($E$10:E358),"")</f>
        <v/>
      </c>
      <c r="G358" s="95" t="str">
        <f t="shared" si="65"/>
        <v/>
      </c>
      <c r="T358" s="3" t="str">
        <f t="shared" si="66"/>
        <v/>
      </c>
      <c r="U358" s="12" t="str">
        <f t="shared" si="67"/>
        <v/>
      </c>
      <c r="V358" s="95" t="str">
        <f t="shared" si="68"/>
        <v/>
      </c>
      <c r="W358" s="95" t="str">
        <f t="shared" si="69"/>
        <v/>
      </c>
      <c r="X358" s="95" t="str">
        <f t="shared" si="70"/>
        <v/>
      </c>
      <c r="Y358" s="95" t="str">
        <f>IF(T358&lt;&gt;"",SUM($X$10:X358),"")</f>
        <v/>
      </c>
      <c r="Z358" s="95" t="str">
        <f t="shared" si="71"/>
        <v/>
      </c>
    </row>
    <row r="359" spans="1:26">
      <c r="A359" s="3" t="str">
        <f t="shared" si="60"/>
        <v/>
      </c>
      <c r="B359" s="12" t="str">
        <f t="shared" si="61"/>
        <v/>
      </c>
      <c r="C359" s="95" t="str">
        <f t="shared" si="62"/>
        <v/>
      </c>
      <c r="D359" s="95" t="str">
        <f t="shared" si="63"/>
        <v/>
      </c>
      <c r="E359" s="95" t="str">
        <f t="shared" si="64"/>
        <v/>
      </c>
      <c r="F359" s="95" t="str">
        <f>IF(A359&lt;&gt;"",SUM($E$10:E359),"")</f>
        <v/>
      </c>
      <c r="G359" s="95" t="str">
        <f t="shared" si="65"/>
        <v/>
      </c>
      <c r="T359" s="3" t="str">
        <f t="shared" si="66"/>
        <v/>
      </c>
      <c r="U359" s="12" t="str">
        <f t="shared" si="67"/>
        <v/>
      </c>
      <c r="V359" s="95" t="str">
        <f t="shared" si="68"/>
        <v/>
      </c>
      <c r="W359" s="95" t="str">
        <f t="shared" si="69"/>
        <v/>
      </c>
      <c r="X359" s="95" t="str">
        <f t="shared" si="70"/>
        <v/>
      </c>
      <c r="Y359" s="95" t="str">
        <f>IF(T359&lt;&gt;"",SUM($X$10:X359),"")</f>
        <v/>
      </c>
      <c r="Z359" s="95" t="str">
        <f t="shared" si="71"/>
        <v/>
      </c>
    </row>
    <row r="360" spans="1:26">
      <c r="A360" s="3" t="str">
        <f t="shared" si="60"/>
        <v/>
      </c>
      <c r="B360" s="12" t="str">
        <f t="shared" si="61"/>
        <v/>
      </c>
      <c r="C360" s="95" t="str">
        <f t="shared" si="62"/>
        <v/>
      </c>
      <c r="D360" s="95" t="str">
        <f t="shared" si="63"/>
        <v/>
      </c>
      <c r="E360" s="95" t="str">
        <f t="shared" si="64"/>
        <v/>
      </c>
      <c r="F360" s="95" t="str">
        <f>IF(A360&lt;&gt;"",SUM($E$10:E360),"")</f>
        <v/>
      </c>
      <c r="G360" s="95" t="str">
        <f t="shared" si="65"/>
        <v/>
      </c>
      <c r="T360" s="3" t="str">
        <f t="shared" si="66"/>
        <v/>
      </c>
      <c r="U360" s="12" t="str">
        <f t="shared" si="67"/>
        <v/>
      </c>
      <c r="V360" s="95" t="str">
        <f t="shared" si="68"/>
        <v/>
      </c>
      <c r="W360" s="95" t="str">
        <f t="shared" si="69"/>
        <v/>
      </c>
      <c r="X360" s="95" t="str">
        <f t="shared" si="70"/>
        <v/>
      </c>
      <c r="Y360" s="95" t="str">
        <f>IF(T360&lt;&gt;"",SUM($X$10:X360),"")</f>
        <v/>
      </c>
      <c r="Z360" s="95" t="str">
        <f t="shared" si="71"/>
        <v/>
      </c>
    </row>
    <row r="361" spans="1:26">
      <c r="A361" s="3" t="str">
        <f t="shared" si="60"/>
        <v/>
      </c>
      <c r="B361" s="12" t="str">
        <f t="shared" si="61"/>
        <v/>
      </c>
      <c r="C361" s="95" t="str">
        <f t="shared" si="62"/>
        <v/>
      </c>
      <c r="D361" s="95" t="str">
        <f t="shared" si="63"/>
        <v/>
      </c>
      <c r="E361" s="95" t="str">
        <f t="shared" si="64"/>
        <v/>
      </c>
      <c r="F361" s="95" t="str">
        <f>IF(A361&lt;&gt;"",SUM($E$10:E361),"")</f>
        <v/>
      </c>
      <c r="G361" s="95" t="str">
        <f t="shared" si="65"/>
        <v/>
      </c>
      <c r="T361" s="3" t="str">
        <f t="shared" si="66"/>
        <v/>
      </c>
      <c r="U361" s="12" t="str">
        <f t="shared" si="67"/>
        <v/>
      </c>
      <c r="V361" s="95" t="str">
        <f t="shared" si="68"/>
        <v/>
      </c>
      <c r="W361" s="95" t="str">
        <f t="shared" si="69"/>
        <v/>
      </c>
      <c r="X361" s="95" t="str">
        <f t="shared" si="70"/>
        <v/>
      </c>
      <c r="Y361" s="95" t="str">
        <f>IF(T361&lt;&gt;"",SUM($X$10:X361),"")</f>
        <v/>
      </c>
      <c r="Z361" s="95" t="str">
        <f t="shared" si="71"/>
        <v/>
      </c>
    </row>
    <row r="362" spans="1:26">
      <c r="A362" s="3" t="str">
        <f t="shared" si="60"/>
        <v/>
      </c>
      <c r="B362" s="12" t="str">
        <f t="shared" si="61"/>
        <v/>
      </c>
      <c r="C362" s="95" t="str">
        <f t="shared" si="62"/>
        <v/>
      </c>
      <c r="D362" s="95" t="str">
        <f t="shared" si="63"/>
        <v/>
      </c>
      <c r="E362" s="95" t="str">
        <f t="shared" si="64"/>
        <v/>
      </c>
      <c r="F362" s="95" t="str">
        <f>IF(A362&lt;&gt;"",SUM($E$10:E362),"")</f>
        <v/>
      </c>
      <c r="G362" s="95" t="str">
        <f t="shared" si="65"/>
        <v/>
      </c>
      <c r="T362" s="3" t="str">
        <f t="shared" si="66"/>
        <v/>
      </c>
      <c r="U362" s="12" t="str">
        <f t="shared" si="67"/>
        <v/>
      </c>
      <c r="V362" s="95" t="str">
        <f t="shared" si="68"/>
        <v/>
      </c>
      <c r="W362" s="95" t="str">
        <f t="shared" si="69"/>
        <v/>
      </c>
      <c r="X362" s="95" t="str">
        <f t="shared" si="70"/>
        <v/>
      </c>
      <c r="Y362" s="95" t="str">
        <f>IF(T362&lt;&gt;"",SUM($X$10:X362),"")</f>
        <v/>
      </c>
      <c r="Z362" s="95" t="str">
        <f t="shared" si="71"/>
        <v/>
      </c>
    </row>
    <row r="363" spans="1:26">
      <c r="A363" s="3" t="str">
        <f t="shared" si="60"/>
        <v/>
      </c>
      <c r="B363" s="12" t="str">
        <f t="shared" si="61"/>
        <v/>
      </c>
      <c r="C363" s="95" t="str">
        <f t="shared" si="62"/>
        <v/>
      </c>
      <c r="D363" s="95" t="str">
        <f t="shared" si="63"/>
        <v/>
      </c>
      <c r="E363" s="95" t="str">
        <f t="shared" si="64"/>
        <v/>
      </c>
      <c r="F363" s="95" t="str">
        <f>IF(A363&lt;&gt;"",SUM($E$10:E363),"")</f>
        <v/>
      </c>
      <c r="G363" s="95" t="str">
        <f t="shared" si="65"/>
        <v/>
      </c>
      <c r="T363" s="3" t="str">
        <f t="shared" si="66"/>
        <v/>
      </c>
      <c r="U363" s="12" t="str">
        <f t="shared" si="67"/>
        <v/>
      </c>
      <c r="V363" s="95" t="str">
        <f t="shared" si="68"/>
        <v/>
      </c>
      <c r="W363" s="95" t="str">
        <f t="shared" si="69"/>
        <v/>
      </c>
      <c r="X363" s="95" t="str">
        <f t="shared" si="70"/>
        <v/>
      </c>
      <c r="Y363" s="95" t="str">
        <f>IF(T363&lt;&gt;"",SUM($X$10:X363),"")</f>
        <v/>
      </c>
      <c r="Z363" s="95" t="str">
        <f t="shared" si="71"/>
        <v/>
      </c>
    </row>
    <row r="364" spans="1:26">
      <c r="A364" s="3" t="str">
        <f t="shared" si="60"/>
        <v/>
      </c>
      <c r="B364" s="12" t="str">
        <f t="shared" si="61"/>
        <v/>
      </c>
      <c r="C364" s="95" t="str">
        <f t="shared" si="62"/>
        <v/>
      </c>
      <c r="D364" s="95" t="str">
        <f t="shared" si="63"/>
        <v/>
      </c>
      <c r="E364" s="95" t="str">
        <f t="shared" si="64"/>
        <v/>
      </c>
      <c r="F364" s="95" t="str">
        <f>IF(A364&lt;&gt;"",SUM($E$10:E364),"")</f>
        <v/>
      </c>
      <c r="G364" s="95" t="str">
        <f t="shared" si="65"/>
        <v/>
      </c>
      <c r="T364" s="3" t="str">
        <f t="shared" si="66"/>
        <v/>
      </c>
      <c r="U364" s="12" t="str">
        <f t="shared" si="67"/>
        <v/>
      </c>
      <c r="V364" s="95" t="str">
        <f t="shared" si="68"/>
        <v/>
      </c>
      <c r="W364" s="95" t="str">
        <f t="shared" si="69"/>
        <v/>
      </c>
      <c r="X364" s="95" t="str">
        <f t="shared" si="70"/>
        <v/>
      </c>
      <c r="Y364" s="95" t="str">
        <f>IF(T364&lt;&gt;"",SUM($X$10:X364),"")</f>
        <v/>
      </c>
      <c r="Z364" s="95" t="str">
        <f t="shared" si="71"/>
        <v/>
      </c>
    </row>
    <row r="365" spans="1:26">
      <c r="A365" s="3" t="str">
        <f t="shared" si="60"/>
        <v/>
      </c>
      <c r="B365" s="12" t="str">
        <f t="shared" si="61"/>
        <v/>
      </c>
      <c r="C365" s="95" t="str">
        <f t="shared" si="62"/>
        <v/>
      </c>
      <c r="D365" s="95" t="str">
        <f t="shared" si="63"/>
        <v/>
      </c>
      <c r="E365" s="95" t="str">
        <f t="shared" si="64"/>
        <v/>
      </c>
      <c r="F365" s="95" t="str">
        <f>IF(A365&lt;&gt;"",SUM($E$10:E365),"")</f>
        <v/>
      </c>
      <c r="G365" s="95" t="str">
        <f t="shared" si="65"/>
        <v/>
      </c>
      <c r="T365" s="3" t="str">
        <f t="shared" si="66"/>
        <v/>
      </c>
      <c r="U365" s="12" t="str">
        <f t="shared" si="67"/>
        <v/>
      </c>
      <c r="V365" s="95" t="str">
        <f t="shared" si="68"/>
        <v/>
      </c>
      <c r="W365" s="95" t="str">
        <f t="shared" si="69"/>
        <v/>
      </c>
      <c r="X365" s="95" t="str">
        <f t="shared" si="70"/>
        <v/>
      </c>
      <c r="Y365" s="95" t="str">
        <f>IF(T365&lt;&gt;"",SUM($X$10:X365),"")</f>
        <v/>
      </c>
      <c r="Z365" s="95" t="str">
        <f t="shared" si="71"/>
        <v/>
      </c>
    </row>
    <row r="366" spans="1:26">
      <c r="A366" s="3" t="str">
        <f t="shared" si="60"/>
        <v/>
      </c>
      <c r="B366" s="12" t="str">
        <f t="shared" si="61"/>
        <v/>
      </c>
      <c r="C366" s="95" t="str">
        <f t="shared" si="62"/>
        <v/>
      </c>
      <c r="D366" s="95" t="str">
        <f t="shared" si="63"/>
        <v/>
      </c>
      <c r="E366" s="95" t="str">
        <f t="shared" si="64"/>
        <v/>
      </c>
      <c r="F366" s="95" t="str">
        <f>IF(A366&lt;&gt;"",SUM($E$10:E366),"")</f>
        <v/>
      </c>
      <c r="G366" s="95" t="str">
        <f t="shared" si="65"/>
        <v/>
      </c>
      <c r="T366" s="3" t="str">
        <f t="shared" si="66"/>
        <v/>
      </c>
      <c r="U366" s="12" t="str">
        <f t="shared" si="67"/>
        <v/>
      </c>
      <c r="V366" s="95" t="str">
        <f t="shared" si="68"/>
        <v/>
      </c>
      <c r="W366" s="95" t="str">
        <f t="shared" si="69"/>
        <v/>
      </c>
      <c r="X366" s="95" t="str">
        <f t="shared" si="70"/>
        <v/>
      </c>
      <c r="Y366" s="95" t="str">
        <f>IF(T366&lt;&gt;"",SUM($X$10:X366),"")</f>
        <v/>
      </c>
      <c r="Z366" s="95" t="str">
        <f t="shared" si="71"/>
        <v/>
      </c>
    </row>
    <row r="367" spans="1:26">
      <c r="A367" s="3" t="str">
        <f t="shared" si="60"/>
        <v/>
      </c>
      <c r="B367" s="12" t="str">
        <f t="shared" si="61"/>
        <v/>
      </c>
      <c r="C367" s="95" t="str">
        <f t="shared" si="62"/>
        <v/>
      </c>
      <c r="D367" s="95" t="str">
        <f t="shared" si="63"/>
        <v/>
      </c>
      <c r="E367" s="95" t="str">
        <f t="shared" si="64"/>
        <v/>
      </c>
      <c r="F367" s="95" t="str">
        <f>IF(A367&lt;&gt;"",SUM($E$10:E367),"")</f>
        <v/>
      </c>
      <c r="G367" s="95" t="str">
        <f t="shared" si="65"/>
        <v/>
      </c>
      <c r="T367" s="3" t="str">
        <f t="shared" si="66"/>
        <v/>
      </c>
      <c r="U367" s="12" t="str">
        <f t="shared" si="67"/>
        <v/>
      </c>
      <c r="V367" s="95" t="str">
        <f t="shared" si="68"/>
        <v/>
      </c>
      <c r="W367" s="95" t="str">
        <f t="shared" si="69"/>
        <v/>
      </c>
      <c r="X367" s="95" t="str">
        <f t="shared" si="70"/>
        <v/>
      </c>
      <c r="Y367" s="95" t="str">
        <f>IF(T367&lt;&gt;"",SUM($X$10:X367),"")</f>
        <v/>
      </c>
      <c r="Z367" s="95" t="str">
        <f t="shared" si="71"/>
        <v/>
      </c>
    </row>
    <row r="368" spans="1:26">
      <c r="A368" s="3" t="str">
        <f t="shared" si="60"/>
        <v/>
      </c>
      <c r="B368" s="12" t="str">
        <f t="shared" si="61"/>
        <v/>
      </c>
      <c r="C368" s="95" t="str">
        <f t="shared" si="62"/>
        <v/>
      </c>
      <c r="D368" s="95" t="str">
        <f t="shared" si="63"/>
        <v/>
      </c>
      <c r="E368" s="95" t="str">
        <f t="shared" si="64"/>
        <v/>
      </c>
      <c r="F368" s="95" t="str">
        <f>IF(A368&lt;&gt;"",SUM($E$10:E368),"")</f>
        <v/>
      </c>
      <c r="G368" s="95" t="str">
        <f t="shared" si="65"/>
        <v/>
      </c>
      <c r="T368" s="3" t="str">
        <f t="shared" si="66"/>
        <v/>
      </c>
      <c r="U368" s="12" t="str">
        <f t="shared" si="67"/>
        <v/>
      </c>
      <c r="V368" s="95" t="str">
        <f t="shared" si="68"/>
        <v/>
      </c>
      <c r="W368" s="95" t="str">
        <f t="shared" si="69"/>
        <v/>
      </c>
      <c r="X368" s="95" t="str">
        <f t="shared" si="70"/>
        <v/>
      </c>
      <c r="Y368" s="95" t="str">
        <f>IF(T368&lt;&gt;"",SUM($X$10:X368),"")</f>
        <v/>
      </c>
      <c r="Z368" s="95" t="str">
        <f t="shared" si="71"/>
        <v/>
      </c>
    </row>
    <row r="369" spans="1:26">
      <c r="A369" s="3" t="str">
        <f t="shared" si="60"/>
        <v/>
      </c>
      <c r="B369" s="12" t="str">
        <f t="shared" si="61"/>
        <v/>
      </c>
      <c r="C369" s="95" t="str">
        <f t="shared" si="62"/>
        <v/>
      </c>
      <c r="D369" s="95" t="str">
        <f t="shared" si="63"/>
        <v/>
      </c>
      <c r="E369" s="95" t="str">
        <f t="shared" si="64"/>
        <v/>
      </c>
      <c r="F369" s="95" t="str">
        <f>IF(A369&lt;&gt;"",SUM($E$10:E369),"")</f>
        <v/>
      </c>
      <c r="G369" s="95" t="str">
        <f t="shared" si="65"/>
        <v/>
      </c>
      <c r="T369" s="3" t="str">
        <f t="shared" si="66"/>
        <v/>
      </c>
      <c r="U369" s="12" t="str">
        <f t="shared" si="67"/>
        <v/>
      </c>
      <c r="V369" s="95" t="str">
        <f t="shared" si="68"/>
        <v/>
      </c>
      <c r="W369" s="95" t="str">
        <f t="shared" si="69"/>
        <v/>
      </c>
      <c r="X369" s="95" t="str">
        <f t="shared" si="70"/>
        <v/>
      </c>
      <c r="Y369" s="95" t="str">
        <f>IF(T369&lt;&gt;"",SUM($X$10:X369),"")</f>
        <v/>
      </c>
      <c r="Z369" s="95" t="str">
        <f t="shared" si="71"/>
        <v/>
      </c>
    </row>
    <row r="370" spans="1:26">
      <c r="A370" s="3" t="str">
        <f t="shared" si="60"/>
        <v/>
      </c>
      <c r="B370" s="12" t="str">
        <f t="shared" si="61"/>
        <v/>
      </c>
      <c r="C370" s="95" t="str">
        <f t="shared" si="62"/>
        <v/>
      </c>
      <c r="D370" s="95" t="str">
        <f t="shared" si="63"/>
        <v/>
      </c>
      <c r="E370" s="95" t="str">
        <f t="shared" si="64"/>
        <v/>
      </c>
      <c r="F370" s="95" t="str">
        <f>IF(A370&lt;&gt;"",SUM($E$10:E370),"")</f>
        <v/>
      </c>
      <c r="G370" s="95" t="str">
        <f t="shared" si="65"/>
        <v/>
      </c>
      <c r="T370" s="3" t="str">
        <f t="shared" si="66"/>
        <v/>
      </c>
      <c r="U370" s="12" t="str">
        <f t="shared" si="67"/>
        <v/>
      </c>
      <c r="V370" s="95" t="str">
        <f t="shared" si="68"/>
        <v/>
      </c>
      <c r="W370" s="95" t="str">
        <f t="shared" si="69"/>
        <v/>
      </c>
      <c r="X370" s="95" t="str">
        <f t="shared" si="70"/>
        <v/>
      </c>
      <c r="Y370" s="95" t="str">
        <f>IF(T370&lt;&gt;"",SUM($X$10:X370),"")</f>
        <v/>
      </c>
      <c r="Z370" s="95" t="str">
        <f t="shared" si="71"/>
        <v/>
      </c>
    </row>
    <row r="371" spans="1:26">
      <c r="A371" s="3" t="str">
        <f t="shared" si="60"/>
        <v/>
      </c>
      <c r="B371" s="12" t="str">
        <f t="shared" si="61"/>
        <v/>
      </c>
      <c r="C371" s="95" t="str">
        <f t="shared" si="62"/>
        <v/>
      </c>
      <c r="D371" s="95" t="str">
        <f t="shared" si="63"/>
        <v/>
      </c>
      <c r="E371" s="95" t="str">
        <f t="shared" si="64"/>
        <v/>
      </c>
      <c r="F371" s="95" t="str">
        <f>IF(A371&lt;&gt;"",SUM($E$10:E371),"")</f>
        <v/>
      </c>
      <c r="G371" s="95" t="str">
        <f t="shared" si="65"/>
        <v/>
      </c>
      <c r="T371" s="3" t="str">
        <f t="shared" si="66"/>
        <v/>
      </c>
      <c r="U371" s="12" t="str">
        <f t="shared" si="67"/>
        <v/>
      </c>
      <c r="V371" s="95" t="str">
        <f t="shared" si="68"/>
        <v/>
      </c>
      <c r="W371" s="95" t="str">
        <f t="shared" si="69"/>
        <v/>
      </c>
      <c r="X371" s="95" t="str">
        <f t="shared" si="70"/>
        <v/>
      </c>
      <c r="Y371" s="95" t="str">
        <f>IF(T371&lt;&gt;"",SUM($X$10:X371),"")</f>
        <v/>
      </c>
      <c r="Z371" s="95" t="str">
        <f t="shared" si="71"/>
        <v/>
      </c>
    </row>
    <row r="372" spans="1:26">
      <c r="A372" s="3" t="str">
        <f t="shared" si="60"/>
        <v/>
      </c>
      <c r="B372" s="12" t="str">
        <f t="shared" si="61"/>
        <v/>
      </c>
      <c r="C372" s="95" t="str">
        <f t="shared" si="62"/>
        <v/>
      </c>
      <c r="D372" s="95" t="str">
        <f t="shared" si="63"/>
        <v/>
      </c>
      <c r="E372" s="95" t="str">
        <f t="shared" si="64"/>
        <v/>
      </c>
      <c r="F372" s="95" t="str">
        <f>IF(A372&lt;&gt;"",SUM($E$10:E372),"")</f>
        <v/>
      </c>
      <c r="G372" s="95" t="str">
        <f t="shared" si="65"/>
        <v/>
      </c>
      <c r="T372" s="3" t="str">
        <f t="shared" si="66"/>
        <v/>
      </c>
      <c r="U372" s="12" t="str">
        <f t="shared" si="67"/>
        <v/>
      </c>
      <c r="V372" s="95" t="str">
        <f t="shared" si="68"/>
        <v/>
      </c>
      <c r="W372" s="95" t="str">
        <f t="shared" si="69"/>
        <v/>
      </c>
      <c r="X372" s="95" t="str">
        <f t="shared" si="70"/>
        <v/>
      </c>
      <c r="Y372" s="95" t="str">
        <f>IF(T372&lt;&gt;"",SUM($X$10:X372),"")</f>
        <v/>
      </c>
      <c r="Z372" s="95" t="str">
        <f t="shared" si="71"/>
        <v/>
      </c>
    </row>
    <row r="373" spans="1:26">
      <c r="A373" s="3" t="str">
        <f t="shared" si="60"/>
        <v/>
      </c>
      <c r="B373" s="12" t="str">
        <f t="shared" si="61"/>
        <v/>
      </c>
      <c r="C373" s="95" t="str">
        <f t="shared" si="62"/>
        <v/>
      </c>
      <c r="D373" s="95" t="str">
        <f t="shared" si="63"/>
        <v/>
      </c>
      <c r="E373" s="95" t="str">
        <f t="shared" si="64"/>
        <v/>
      </c>
      <c r="F373" s="95" t="str">
        <f>IF(A373&lt;&gt;"",SUM($E$10:E373),"")</f>
        <v/>
      </c>
      <c r="G373" s="95" t="str">
        <f t="shared" si="65"/>
        <v/>
      </c>
      <c r="T373" s="3" t="str">
        <f t="shared" si="66"/>
        <v/>
      </c>
      <c r="U373" s="12" t="str">
        <f t="shared" si="67"/>
        <v/>
      </c>
      <c r="V373" s="95" t="str">
        <f t="shared" si="68"/>
        <v/>
      </c>
      <c r="W373" s="95" t="str">
        <f t="shared" si="69"/>
        <v/>
      </c>
      <c r="X373" s="95" t="str">
        <f t="shared" si="70"/>
        <v/>
      </c>
      <c r="Y373" s="95" t="str">
        <f>IF(T373&lt;&gt;"",SUM($X$10:X373),"")</f>
        <v/>
      </c>
      <c r="Z373" s="95" t="str">
        <f t="shared" si="71"/>
        <v/>
      </c>
    </row>
    <row r="374" spans="1:26">
      <c r="A374" s="3" t="str">
        <f t="shared" si="60"/>
        <v/>
      </c>
      <c r="B374" s="12" t="str">
        <f t="shared" si="61"/>
        <v/>
      </c>
      <c r="C374" s="95" t="str">
        <f t="shared" si="62"/>
        <v/>
      </c>
      <c r="D374" s="95" t="str">
        <f t="shared" si="63"/>
        <v/>
      </c>
      <c r="E374" s="95" t="str">
        <f t="shared" si="64"/>
        <v/>
      </c>
      <c r="F374" s="95" t="str">
        <f>IF(A374&lt;&gt;"",SUM($E$10:E374),"")</f>
        <v/>
      </c>
      <c r="G374" s="95" t="str">
        <f t="shared" si="65"/>
        <v/>
      </c>
      <c r="T374" s="3" t="str">
        <f t="shared" si="66"/>
        <v/>
      </c>
      <c r="U374" s="12" t="str">
        <f t="shared" si="67"/>
        <v/>
      </c>
      <c r="V374" s="95" t="str">
        <f t="shared" si="68"/>
        <v/>
      </c>
      <c r="W374" s="95" t="str">
        <f t="shared" si="69"/>
        <v/>
      </c>
      <c r="X374" s="95" t="str">
        <f t="shared" si="70"/>
        <v/>
      </c>
      <c r="Y374" s="95" t="str">
        <f>IF(T374&lt;&gt;"",SUM($X$10:X374),"")</f>
        <v/>
      </c>
      <c r="Z374" s="95" t="str">
        <f t="shared" si="71"/>
        <v/>
      </c>
    </row>
    <row r="375" spans="1:26">
      <c r="A375" s="3" t="str">
        <f t="shared" si="60"/>
        <v/>
      </c>
      <c r="B375" s="12" t="str">
        <f t="shared" si="61"/>
        <v/>
      </c>
      <c r="C375" s="95" t="str">
        <f t="shared" si="62"/>
        <v/>
      </c>
      <c r="D375" s="95" t="str">
        <f t="shared" si="63"/>
        <v/>
      </c>
      <c r="E375" s="95" t="str">
        <f t="shared" si="64"/>
        <v/>
      </c>
      <c r="F375" s="95" t="str">
        <f>IF(A375&lt;&gt;"",SUM($E$10:E375),"")</f>
        <v/>
      </c>
      <c r="G375" s="95" t="str">
        <f t="shared" si="65"/>
        <v/>
      </c>
      <c r="T375" s="3" t="str">
        <f t="shared" si="66"/>
        <v/>
      </c>
      <c r="U375" s="12" t="str">
        <f t="shared" si="67"/>
        <v/>
      </c>
      <c r="V375" s="95" t="str">
        <f t="shared" si="68"/>
        <v/>
      </c>
      <c r="W375" s="95" t="str">
        <f t="shared" si="69"/>
        <v/>
      </c>
      <c r="X375" s="95" t="str">
        <f t="shared" si="70"/>
        <v/>
      </c>
      <c r="Y375" s="95" t="str">
        <f>IF(T375&lt;&gt;"",SUM($X$10:X375),"")</f>
        <v/>
      </c>
      <c r="Z375" s="95" t="str">
        <f t="shared" si="71"/>
        <v/>
      </c>
    </row>
    <row r="376" spans="1:26">
      <c r="A376" s="3" t="str">
        <f t="shared" si="60"/>
        <v/>
      </c>
      <c r="B376" s="12" t="str">
        <f t="shared" si="61"/>
        <v/>
      </c>
      <c r="C376" s="95" t="str">
        <f t="shared" si="62"/>
        <v/>
      </c>
      <c r="D376" s="95" t="str">
        <f t="shared" si="63"/>
        <v/>
      </c>
      <c r="E376" s="95" t="str">
        <f t="shared" si="64"/>
        <v/>
      </c>
      <c r="F376" s="95" t="str">
        <f>IF(A376&lt;&gt;"",SUM($E$10:E376),"")</f>
        <v/>
      </c>
      <c r="G376" s="95" t="str">
        <f t="shared" si="65"/>
        <v/>
      </c>
      <c r="T376" s="3" t="str">
        <f t="shared" si="66"/>
        <v/>
      </c>
      <c r="U376" s="12" t="str">
        <f t="shared" si="67"/>
        <v/>
      </c>
      <c r="V376" s="95" t="str">
        <f t="shared" si="68"/>
        <v/>
      </c>
      <c r="W376" s="95" t="str">
        <f t="shared" si="69"/>
        <v/>
      </c>
      <c r="X376" s="95" t="str">
        <f t="shared" si="70"/>
        <v/>
      </c>
      <c r="Y376" s="95" t="str">
        <f>IF(T376&lt;&gt;"",SUM($X$10:X376),"")</f>
        <v/>
      </c>
      <c r="Z376" s="95" t="str">
        <f t="shared" si="71"/>
        <v/>
      </c>
    </row>
    <row r="377" spans="1:26">
      <c r="A377" s="3" t="str">
        <f t="shared" si="60"/>
        <v/>
      </c>
      <c r="B377" s="12" t="str">
        <f t="shared" si="61"/>
        <v/>
      </c>
      <c r="C377" s="95" t="str">
        <f t="shared" si="62"/>
        <v/>
      </c>
      <c r="D377" s="95" t="str">
        <f t="shared" si="63"/>
        <v/>
      </c>
      <c r="E377" s="95" t="str">
        <f t="shared" si="64"/>
        <v/>
      </c>
      <c r="F377" s="95" t="str">
        <f>IF(A377&lt;&gt;"",SUM($E$10:E377),"")</f>
        <v/>
      </c>
      <c r="G377" s="95" t="str">
        <f t="shared" si="65"/>
        <v/>
      </c>
      <c r="T377" s="3" t="str">
        <f t="shared" si="66"/>
        <v/>
      </c>
      <c r="U377" s="12" t="str">
        <f t="shared" si="67"/>
        <v/>
      </c>
      <c r="V377" s="95" t="str">
        <f t="shared" si="68"/>
        <v/>
      </c>
      <c r="W377" s="95" t="str">
        <f t="shared" si="69"/>
        <v/>
      </c>
      <c r="X377" s="95" t="str">
        <f t="shared" si="70"/>
        <v/>
      </c>
      <c r="Y377" s="95" t="str">
        <f>IF(T377&lt;&gt;"",SUM($X$10:X377),"")</f>
        <v/>
      </c>
      <c r="Z377" s="95" t="str">
        <f t="shared" si="71"/>
        <v/>
      </c>
    </row>
    <row r="378" spans="1:26">
      <c r="A378" s="3" t="str">
        <f t="shared" si="60"/>
        <v/>
      </c>
      <c r="B378" s="12" t="str">
        <f t="shared" si="61"/>
        <v/>
      </c>
      <c r="C378" s="95" t="str">
        <f t="shared" si="62"/>
        <v/>
      </c>
      <c r="D378" s="95" t="str">
        <f t="shared" si="63"/>
        <v/>
      </c>
      <c r="E378" s="95" t="str">
        <f t="shared" si="64"/>
        <v/>
      </c>
      <c r="F378" s="95" t="str">
        <f>IF(A378&lt;&gt;"",SUM($E$10:E378),"")</f>
        <v/>
      </c>
      <c r="G378" s="95" t="str">
        <f t="shared" si="65"/>
        <v/>
      </c>
      <c r="T378" s="3" t="str">
        <f t="shared" si="66"/>
        <v/>
      </c>
      <c r="U378" s="12" t="str">
        <f t="shared" si="67"/>
        <v/>
      </c>
      <c r="V378" s="95" t="str">
        <f t="shared" si="68"/>
        <v/>
      </c>
      <c r="W378" s="95" t="str">
        <f t="shared" si="69"/>
        <v/>
      </c>
      <c r="X378" s="95" t="str">
        <f t="shared" si="70"/>
        <v/>
      </c>
      <c r="Y378" s="95" t="str">
        <f>IF(T378&lt;&gt;"",SUM($X$10:X378),"")</f>
        <v/>
      </c>
      <c r="Z378" s="95" t="str">
        <f t="shared" si="71"/>
        <v/>
      </c>
    </row>
    <row r="379" spans="1:26">
      <c r="A379" s="3" t="str">
        <f t="shared" si="60"/>
        <v/>
      </c>
      <c r="B379" s="12" t="str">
        <f t="shared" si="61"/>
        <v/>
      </c>
      <c r="C379" s="95" t="str">
        <f t="shared" si="62"/>
        <v/>
      </c>
      <c r="D379" s="95" t="str">
        <f t="shared" si="63"/>
        <v/>
      </c>
      <c r="E379" s="95" t="str">
        <f t="shared" si="64"/>
        <v/>
      </c>
      <c r="F379" s="95" t="str">
        <f>IF(A379&lt;&gt;"",SUM($E$10:E379),"")</f>
        <v/>
      </c>
      <c r="G379" s="95" t="str">
        <f t="shared" si="65"/>
        <v/>
      </c>
      <c r="T379" s="3" t="str">
        <f t="shared" si="66"/>
        <v/>
      </c>
      <c r="U379" s="12" t="str">
        <f t="shared" si="67"/>
        <v/>
      </c>
      <c r="V379" s="95" t="str">
        <f t="shared" si="68"/>
        <v/>
      </c>
      <c r="W379" s="95" t="str">
        <f t="shared" si="69"/>
        <v/>
      </c>
      <c r="X379" s="95" t="str">
        <f t="shared" si="70"/>
        <v/>
      </c>
      <c r="Y379" s="95" t="str">
        <f>IF(T379&lt;&gt;"",SUM($X$10:X379),"")</f>
        <v/>
      </c>
      <c r="Z379" s="95" t="str">
        <f t="shared" si="71"/>
        <v/>
      </c>
    </row>
    <row r="380" spans="1:26">
      <c r="A380" s="3" t="str">
        <f t="shared" si="60"/>
        <v/>
      </c>
      <c r="B380" s="12" t="str">
        <f t="shared" si="61"/>
        <v/>
      </c>
      <c r="C380" s="95" t="str">
        <f t="shared" si="62"/>
        <v/>
      </c>
      <c r="D380" s="95" t="str">
        <f t="shared" si="63"/>
        <v/>
      </c>
      <c r="E380" s="95" t="str">
        <f t="shared" si="64"/>
        <v/>
      </c>
      <c r="F380" s="95" t="str">
        <f>IF(A380&lt;&gt;"",SUM($E$10:E380),"")</f>
        <v/>
      </c>
      <c r="G380" s="95" t="str">
        <f t="shared" si="65"/>
        <v/>
      </c>
      <c r="T380" s="3" t="str">
        <f t="shared" si="66"/>
        <v/>
      </c>
      <c r="U380" s="12" t="str">
        <f t="shared" si="67"/>
        <v/>
      </c>
      <c r="V380" s="95" t="str">
        <f t="shared" si="68"/>
        <v/>
      </c>
      <c r="W380" s="95" t="str">
        <f t="shared" si="69"/>
        <v/>
      </c>
      <c r="X380" s="95" t="str">
        <f t="shared" si="70"/>
        <v/>
      </c>
      <c r="Y380" s="95" t="str">
        <f>IF(T380&lt;&gt;"",SUM($X$10:X380),"")</f>
        <v/>
      </c>
      <c r="Z380" s="95" t="str">
        <f t="shared" si="71"/>
        <v/>
      </c>
    </row>
    <row r="381" spans="1:26">
      <c r="A381" s="3" t="str">
        <f t="shared" si="60"/>
        <v/>
      </c>
      <c r="B381" s="12" t="str">
        <f t="shared" si="61"/>
        <v/>
      </c>
      <c r="C381" s="95" t="str">
        <f t="shared" si="62"/>
        <v/>
      </c>
      <c r="D381" s="95" t="str">
        <f t="shared" si="63"/>
        <v/>
      </c>
      <c r="E381" s="95" t="str">
        <f t="shared" si="64"/>
        <v/>
      </c>
      <c r="F381" s="95" t="str">
        <f>IF(A381&lt;&gt;"",SUM($E$10:E381),"")</f>
        <v/>
      </c>
      <c r="G381" s="95" t="str">
        <f t="shared" si="65"/>
        <v/>
      </c>
      <c r="T381" s="3" t="str">
        <f t="shared" si="66"/>
        <v/>
      </c>
      <c r="U381" s="12" t="str">
        <f t="shared" si="67"/>
        <v/>
      </c>
      <c r="V381" s="95" t="str">
        <f t="shared" si="68"/>
        <v/>
      </c>
      <c r="W381" s="95" t="str">
        <f t="shared" si="69"/>
        <v/>
      </c>
      <c r="X381" s="95" t="str">
        <f t="shared" si="70"/>
        <v/>
      </c>
      <c r="Y381" s="95" t="str">
        <f>IF(T381&lt;&gt;"",SUM($X$10:X381),"")</f>
        <v/>
      </c>
      <c r="Z381" s="95" t="str">
        <f t="shared" si="71"/>
        <v/>
      </c>
    </row>
    <row r="382" spans="1:26">
      <c r="A382" s="3" t="str">
        <f t="shared" si="60"/>
        <v/>
      </c>
      <c r="B382" s="12" t="str">
        <f t="shared" si="61"/>
        <v/>
      </c>
      <c r="C382" s="95" t="str">
        <f t="shared" si="62"/>
        <v/>
      </c>
      <c r="D382" s="95" t="str">
        <f t="shared" si="63"/>
        <v/>
      </c>
      <c r="E382" s="95" t="str">
        <f t="shared" si="64"/>
        <v/>
      </c>
      <c r="F382" s="95" t="str">
        <f>IF(A382&lt;&gt;"",SUM($E$10:E382),"")</f>
        <v/>
      </c>
      <c r="G382" s="95" t="str">
        <f t="shared" si="65"/>
        <v/>
      </c>
      <c r="T382" s="3" t="str">
        <f t="shared" si="66"/>
        <v/>
      </c>
      <c r="U382" s="12" t="str">
        <f t="shared" si="67"/>
        <v/>
      </c>
      <c r="V382" s="95" t="str">
        <f t="shared" si="68"/>
        <v/>
      </c>
      <c r="W382" s="95" t="str">
        <f t="shared" si="69"/>
        <v/>
      </c>
      <c r="X382" s="95" t="str">
        <f t="shared" si="70"/>
        <v/>
      </c>
      <c r="Y382" s="95" t="str">
        <f>IF(T382&lt;&gt;"",SUM($X$10:X382),"")</f>
        <v/>
      </c>
      <c r="Z382" s="95" t="str">
        <f t="shared" si="71"/>
        <v/>
      </c>
    </row>
    <row r="383" spans="1:26">
      <c r="A383" s="3" t="str">
        <f t="shared" si="60"/>
        <v/>
      </c>
      <c r="B383" s="12" t="str">
        <f t="shared" si="61"/>
        <v/>
      </c>
      <c r="C383" s="95" t="str">
        <f t="shared" si="62"/>
        <v/>
      </c>
      <c r="D383" s="95" t="str">
        <f t="shared" si="63"/>
        <v/>
      </c>
      <c r="E383" s="95" t="str">
        <f t="shared" si="64"/>
        <v/>
      </c>
      <c r="F383" s="95" t="str">
        <f>IF(A383&lt;&gt;"",SUM($E$10:E383),"")</f>
        <v/>
      </c>
      <c r="G383" s="95" t="str">
        <f t="shared" si="65"/>
        <v/>
      </c>
      <c r="T383" s="3" t="str">
        <f t="shared" si="66"/>
        <v/>
      </c>
      <c r="U383" s="12" t="str">
        <f t="shared" si="67"/>
        <v/>
      </c>
      <c r="V383" s="95" t="str">
        <f t="shared" si="68"/>
        <v/>
      </c>
      <c r="W383" s="95" t="str">
        <f t="shared" si="69"/>
        <v/>
      </c>
      <c r="X383" s="95" t="str">
        <f t="shared" si="70"/>
        <v/>
      </c>
      <c r="Y383" s="95" t="str">
        <f>IF(T383&lt;&gt;"",SUM($X$10:X383),"")</f>
        <v/>
      </c>
      <c r="Z383" s="95" t="str">
        <f t="shared" si="71"/>
        <v/>
      </c>
    </row>
    <row r="384" spans="1:26">
      <c r="A384" s="3" t="str">
        <f t="shared" si="60"/>
        <v/>
      </c>
      <c r="B384" s="12" t="str">
        <f t="shared" si="61"/>
        <v/>
      </c>
      <c r="C384" s="95" t="str">
        <f t="shared" si="62"/>
        <v/>
      </c>
      <c r="D384" s="95" t="str">
        <f t="shared" si="63"/>
        <v/>
      </c>
      <c r="E384" s="95" t="str">
        <f t="shared" si="64"/>
        <v/>
      </c>
      <c r="F384" s="95" t="str">
        <f>IF(A384&lt;&gt;"",SUM($E$10:E384),"")</f>
        <v/>
      </c>
      <c r="G384" s="95" t="str">
        <f t="shared" si="65"/>
        <v/>
      </c>
      <c r="T384" s="3" t="str">
        <f t="shared" si="66"/>
        <v/>
      </c>
      <c r="U384" s="12" t="str">
        <f t="shared" si="67"/>
        <v/>
      </c>
      <c r="V384" s="95" t="str">
        <f t="shared" si="68"/>
        <v/>
      </c>
      <c r="W384" s="95" t="str">
        <f t="shared" si="69"/>
        <v/>
      </c>
      <c r="X384" s="95" t="str">
        <f t="shared" si="70"/>
        <v/>
      </c>
      <c r="Y384" s="95" t="str">
        <f>IF(T384&lt;&gt;"",SUM($X$10:X384),"")</f>
        <v/>
      </c>
      <c r="Z384" s="95" t="str">
        <f t="shared" si="71"/>
        <v/>
      </c>
    </row>
    <row r="385" spans="1:26">
      <c r="A385" s="3" t="str">
        <f t="shared" si="60"/>
        <v/>
      </c>
      <c r="B385" s="12" t="str">
        <f t="shared" si="61"/>
        <v/>
      </c>
      <c r="C385" s="95" t="str">
        <f t="shared" si="62"/>
        <v/>
      </c>
      <c r="D385" s="95" t="str">
        <f t="shared" si="63"/>
        <v/>
      </c>
      <c r="E385" s="95" t="str">
        <f t="shared" si="64"/>
        <v/>
      </c>
      <c r="F385" s="95" t="str">
        <f>IF(A385&lt;&gt;"",SUM($E$10:E385),"")</f>
        <v/>
      </c>
      <c r="G385" s="95" t="str">
        <f t="shared" si="65"/>
        <v/>
      </c>
      <c r="T385" s="3" t="str">
        <f t="shared" si="66"/>
        <v/>
      </c>
      <c r="U385" s="12" t="str">
        <f t="shared" si="67"/>
        <v/>
      </c>
      <c r="V385" s="95" t="str">
        <f t="shared" si="68"/>
        <v/>
      </c>
      <c r="W385" s="95" t="str">
        <f t="shared" si="69"/>
        <v/>
      </c>
      <c r="X385" s="95" t="str">
        <f t="shared" si="70"/>
        <v/>
      </c>
      <c r="Y385" s="95" t="str">
        <f>IF(T385&lt;&gt;"",SUM($X$10:X385),"")</f>
        <v/>
      </c>
      <c r="Z385" s="95" t="str">
        <f t="shared" si="71"/>
        <v/>
      </c>
    </row>
    <row r="386" spans="1:26">
      <c r="A386" s="3" t="str">
        <f t="shared" si="60"/>
        <v/>
      </c>
      <c r="B386" s="12" t="str">
        <f t="shared" si="61"/>
        <v/>
      </c>
      <c r="C386" s="95" t="str">
        <f t="shared" si="62"/>
        <v/>
      </c>
      <c r="D386" s="95" t="str">
        <f t="shared" si="63"/>
        <v/>
      </c>
      <c r="E386" s="95" t="str">
        <f t="shared" si="64"/>
        <v/>
      </c>
      <c r="F386" s="95" t="str">
        <f>IF(A386&lt;&gt;"",SUM($E$10:E386),"")</f>
        <v/>
      </c>
      <c r="G386" s="95" t="str">
        <f t="shared" si="65"/>
        <v/>
      </c>
      <c r="T386" s="3" t="str">
        <f t="shared" si="66"/>
        <v/>
      </c>
      <c r="U386" s="12" t="str">
        <f t="shared" si="67"/>
        <v/>
      </c>
      <c r="V386" s="95" t="str">
        <f t="shared" si="68"/>
        <v/>
      </c>
      <c r="W386" s="95" t="str">
        <f t="shared" si="69"/>
        <v/>
      </c>
      <c r="X386" s="95" t="str">
        <f t="shared" si="70"/>
        <v/>
      </c>
      <c r="Y386" s="95" t="str">
        <f>IF(T386&lt;&gt;"",SUM($X$10:X386),"")</f>
        <v/>
      </c>
      <c r="Z386" s="95" t="str">
        <f t="shared" si="71"/>
        <v/>
      </c>
    </row>
    <row r="387" spans="1:26">
      <c r="A387" s="3" t="str">
        <f t="shared" si="60"/>
        <v/>
      </c>
      <c r="B387" s="12" t="str">
        <f t="shared" si="61"/>
        <v/>
      </c>
      <c r="C387" s="95" t="str">
        <f t="shared" si="62"/>
        <v/>
      </c>
      <c r="D387" s="95" t="str">
        <f t="shared" si="63"/>
        <v/>
      </c>
      <c r="E387" s="95" t="str">
        <f t="shared" si="64"/>
        <v/>
      </c>
      <c r="F387" s="95" t="str">
        <f>IF(A387&lt;&gt;"",SUM($E$10:E387),"")</f>
        <v/>
      </c>
      <c r="G387" s="95" t="str">
        <f t="shared" si="65"/>
        <v/>
      </c>
      <c r="T387" s="3" t="str">
        <f t="shared" si="66"/>
        <v/>
      </c>
      <c r="U387" s="12" t="str">
        <f t="shared" si="67"/>
        <v/>
      </c>
      <c r="V387" s="95" t="str">
        <f t="shared" si="68"/>
        <v/>
      </c>
      <c r="W387" s="95" t="str">
        <f t="shared" si="69"/>
        <v/>
      </c>
      <c r="X387" s="95" t="str">
        <f t="shared" si="70"/>
        <v/>
      </c>
      <c r="Y387" s="95" t="str">
        <f>IF(T387&lt;&gt;"",SUM($X$10:X387),"")</f>
        <v/>
      </c>
      <c r="Z387" s="95" t="str">
        <f t="shared" si="71"/>
        <v/>
      </c>
    </row>
    <row r="388" spans="1:26">
      <c r="A388" s="3" t="str">
        <f t="shared" si="60"/>
        <v/>
      </c>
      <c r="B388" s="12" t="str">
        <f t="shared" si="61"/>
        <v/>
      </c>
      <c r="C388" s="95" t="str">
        <f t="shared" si="62"/>
        <v/>
      </c>
      <c r="D388" s="95" t="str">
        <f t="shared" si="63"/>
        <v/>
      </c>
      <c r="E388" s="95" t="str">
        <f t="shared" si="64"/>
        <v/>
      </c>
      <c r="F388" s="95" t="str">
        <f>IF(A388&lt;&gt;"",SUM($E$10:E388),"")</f>
        <v/>
      </c>
      <c r="G388" s="95" t="str">
        <f t="shared" si="65"/>
        <v/>
      </c>
      <c r="T388" s="3" t="str">
        <f t="shared" si="66"/>
        <v/>
      </c>
      <c r="U388" s="12" t="str">
        <f t="shared" si="67"/>
        <v/>
      </c>
      <c r="V388" s="95" t="str">
        <f t="shared" si="68"/>
        <v/>
      </c>
      <c r="W388" s="95" t="str">
        <f t="shared" si="69"/>
        <v/>
      </c>
      <c r="X388" s="95" t="str">
        <f t="shared" si="70"/>
        <v/>
      </c>
      <c r="Y388" s="95" t="str">
        <f>IF(T388&lt;&gt;"",SUM($X$10:X388),"")</f>
        <v/>
      </c>
      <c r="Z388" s="95" t="str">
        <f t="shared" si="71"/>
        <v/>
      </c>
    </row>
    <row r="389" spans="1:26">
      <c r="A389" s="3" t="str">
        <f t="shared" si="60"/>
        <v/>
      </c>
      <c r="B389" s="12" t="str">
        <f t="shared" si="61"/>
        <v/>
      </c>
      <c r="C389" s="95" t="str">
        <f t="shared" si="62"/>
        <v/>
      </c>
      <c r="D389" s="95" t="str">
        <f t="shared" si="63"/>
        <v/>
      </c>
      <c r="E389" s="95" t="str">
        <f t="shared" si="64"/>
        <v/>
      </c>
      <c r="F389" s="95" t="str">
        <f>IF(A389&lt;&gt;"",SUM($E$10:E389),"")</f>
        <v/>
      </c>
      <c r="G389" s="95" t="str">
        <f t="shared" si="65"/>
        <v/>
      </c>
      <c r="T389" s="3" t="str">
        <f t="shared" si="66"/>
        <v/>
      </c>
      <c r="U389" s="12" t="str">
        <f t="shared" si="67"/>
        <v/>
      </c>
      <c r="V389" s="95" t="str">
        <f t="shared" si="68"/>
        <v/>
      </c>
      <c r="W389" s="95" t="str">
        <f t="shared" si="69"/>
        <v/>
      </c>
      <c r="X389" s="95" t="str">
        <f t="shared" si="70"/>
        <v/>
      </c>
      <c r="Y389" s="95" t="str">
        <f>IF(T389&lt;&gt;"",SUM($X$10:X389),"")</f>
        <v/>
      </c>
      <c r="Z389" s="95" t="str">
        <f t="shared" si="71"/>
        <v/>
      </c>
    </row>
    <row r="390" spans="1:26">
      <c r="A390" s="3" t="str">
        <f t="shared" si="60"/>
        <v/>
      </c>
      <c r="B390" s="12" t="str">
        <f t="shared" si="61"/>
        <v/>
      </c>
      <c r="C390" s="95" t="str">
        <f t="shared" si="62"/>
        <v/>
      </c>
      <c r="D390" s="95" t="str">
        <f t="shared" si="63"/>
        <v/>
      </c>
      <c r="E390" s="95" t="str">
        <f t="shared" si="64"/>
        <v/>
      </c>
      <c r="F390" s="95" t="str">
        <f>IF(A390&lt;&gt;"",SUM($E$10:E390),"")</f>
        <v/>
      </c>
      <c r="G390" s="95" t="str">
        <f t="shared" si="65"/>
        <v/>
      </c>
      <c r="T390" s="3" t="str">
        <f t="shared" si="66"/>
        <v/>
      </c>
      <c r="U390" s="12" t="str">
        <f t="shared" si="67"/>
        <v/>
      </c>
      <c r="V390" s="95" t="str">
        <f t="shared" si="68"/>
        <v/>
      </c>
      <c r="W390" s="95" t="str">
        <f t="shared" si="69"/>
        <v/>
      </c>
      <c r="X390" s="95" t="str">
        <f t="shared" si="70"/>
        <v/>
      </c>
      <c r="Y390" s="95" t="str">
        <f>IF(T390&lt;&gt;"",SUM($X$10:X390),"")</f>
        <v/>
      </c>
      <c r="Z390" s="95" t="str">
        <f t="shared" si="71"/>
        <v/>
      </c>
    </row>
    <row r="391" spans="1:26">
      <c r="A391" s="3" t="str">
        <f t="shared" si="60"/>
        <v/>
      </c>
      <c r="B391" s="12" t="str">
        <f t="shared" si="61"/>
        <v/>
      </c>
      <c r="C391" s="95" t="str">
        <f t="shared" si="62"/>
        <v/>
      </c>
      <c r="D391" s="95" t="str">
        <f t="shared" si="63"/>
        <v/>
      </c>
      <c r="E391" s="95" t="str">
        <f t="shared" si="64"/>
        <v/>
      </c>
      <c r="F391" s="95" t="str">
        <f>IF(A391&lt;&gt;"",SUM($E$10:E391),"")</f>
        <v/>
      </c>
      <c r="G391" s="95" t="str">
        <f t="shared" si="65"/>
        <v/>
      </c>
      <c r="T391" s="3" t="str">
        <f t="shared" si="66"/>
        <v/>
      </c>
      <c r="U391" s="12" t="str">
        <f t="shared" si="67"/>
        <v/>
      </c>
      <c r="V391" s="95" t="str">
        <f t="shared" si="68"/>
        <v/>
      </c>
      <c r="W391" s="95" t="str">
        <f t="shared" si="69"/>
        <v/>
      </c>
      <c r="X391" s="95" t="str">
        <f t="shared" si="70"/>
        <v/>
      </c>
      <c r="Y391" s="95" t="str">
        <f>IF(T391&lt;&gt;"",SUM($X$10:X391),"")</f>
        <v/>
      </c>
      <c r="Z391" s="95" t="str">
        <f t="shared" si="71"/>
        <v/>
      </c>
    </row>
    <row r="392" spans="1:26">
      <c r="A392" s="3" t="str">
        <f t="shared" si="60"/>
        <v/>
      </c>
      <c r="B392" s="12" t="str">
        <f t="shared" si="61"/>
        <v/>
      </c>
      <c r="C392" s="95" t="str">
        <f t="shared" si="62"/>
        <v/>
      </c>
      <c r="D392" s="95" t="str">
        <f t="shared" si="63"/>
        <v/>
      </c>
      <c r="E392" s="95" t="str">
        <f t="shared" si="64"/>
        <v/>
      </c>
      <c r="F392" s="95" t="str">
        <f>IF(A392&lt;&gt;"",SUM($E$10:E392),"")</f>
        <v/>
      </c>
      <c r="G392" s="95" t="str">
        <f t="shared" si="65"/>
        <v/>
      </c>
      <c r="T392" s="3" t="str">
        <f t="shared" si="66"/>
        <v/>
      </c>
      <c r="U392" s="12" t="str">
        <f t="shared" si="67"/>
        <v/>
      </c>
      <c r="V392" s="95" t="str">
        <f t="shared" si="68"/>
        <v/>
      </c>
      <c r="W392" s="95" t="str">
        <f t="shared" si="69"/>
        <v/>
      </c>
      <c r="X392" s="95" t="str">
        <f t="shared" si="70"/>
        <v/>
      </c>
      <c r="Y392" s="95" t="str">
        <f>IF(T392&lt;&gt;"",SUM($X$10:X392),"")</f>
        <v/>
      </c>
      <c r="Z392" s="95" t="str">
        <f t="shared" si="71"/>
        <v/>
      </c>
    </row>
    <row r="393" spans="1:26">
      <c r="A393" s="3" t="str">
        <f t="shared" si="60"/>
        <v/>
      </c>
      <c r="B393" s="12" t="str">
        <f t="shared" si="61"/>
        <v/>
      </c>
      <c r="C393" s="95" t="str">
        <f t="shared" si="62"/>
        <v/>
      </c>
      <c r="D393" s="95" t="str">
        <f t="shared" si="63"/>
        <v/>
      </c>
      <c r="E393" s="95" t="str">
        <f t="shared" si="64"/>
        <v/>
      </c>
      <c r="F393" s="95" t="str">
        <f>IF(A393&lt;&gt;"",SUM($E$10:E393),"")</f>
        <v/>
      </c>
      <c r="G393" s="95" t="str">
        <f t="shared" si="65"/>
        <v/>
      </c>
      <c r="T393" s="3" t="str">
        <f t="shared" si="66"/>
        <v/>
      </c>
      <c r="U393" s="12" t="str">
        <f t="shared" si="67"/>
        <v/>
      </c>
      <c r="V393" s="95" t="str">
        <f t="shared" si="68"/>
        <v/>
      </c>
      <c r="W393" s="95" t="str">
        <f t="shared" si="69"/>
        <v/>
      </c>
      <c r="X393" s="95" t="str">
        <f t="shared" si="70"/>
        <v/>
      </c>
      <c r="Y393" s="95" t="str">
        <f>IF(T393&lt;&gt;"",SUM($X$10:X393),"")</f>
        <v/>
      </c>
      <c r="Z393" s="95" t="str">
        <f t="shared" si="71"/>
        <v/>
      </c>
    </row>
    <row r="394" spans="1:26">
      <c r="A394" s="3" t="str">
        <f t="shared" si="60"/>
        <v/>
      </c>
      <c r="B394" s="12" t="str">
        <f t="shared" si="61"/>
        <v/>
      </c>
      <c r="C394" s="95" t="str">
        <f t="shared" si="62"/>
        <v/>
      </c>
      <c r="D394" s="95" t="str">
        <f t="shared" si="63"/>
        <v/>
      </c>
      <c r="E394" s="95" t="str">
        <f t="shared" si="64"/>
        <v/>
      </c>
      <c r="F394" s="95" t="str">
        <f>IF(A394&lt;&gt;"",SUM($E$10:E394),"")</f>
        <v/>
      </c>
      <c r="G394" s="95" t="str">
        <f t="shared" si="65"/>
        <v/>
      </c>
      <c r="T394" s="3" t="str">
        <f t="shared" si="66"/>
        <v/>
      </c>
      <c r="U394" s="12" t="str">
        <f t="shared" si="67"/>
        <v/>
      </c>
      <c r="V394" s="95" t="str">
        <f t="shared" si="68"/>
        <v/>
      </c>
      <c r="W394" s="95" t="str">
        <f t="shared" si="69"/>
        <v/>
      </c>
      <c r="X394" s="95" t="str">
        <f t="shared" si="70"/>
        <v/>
      </c>
      <c r="Y394" s="95" t="str">
        <f>IF(T394&lt;&gt;"",SUM($X$10:X394),"")</f>
        <v/>
      </c>
      <c r="Z394" s="95" t="str">
        <f t="shared" si="71"/>
        <v/>
      </c>
    </row>
    <row r="395" spans="1:26">
      <c r="A395" s="3" t="str">
        <f t="shared" si="60"/>
        <v/>
      </c>
      <c r="B395" s="12" t="str">
        <f t="shared" si="61"/>
        <v/>
      </c>
      <c r="C395" s="95" t="str">
        <f t="shared" si="62"/>
        <v/>
      </c>
      <c r="D395" s="95" t="str">
        <f t="shared" si="63"/>
        <v/>
      </c>
      <c r="E395" s="95" t="str">
        <f t="shared" si="64"/>
        <v/>
      </c>
      <c r="F395" s="95" t="str">
        <f>IF(A395&lt;&gt;"",SUM($E$10:E395),"")</f>
        <v/>
      </c>
      <c r="G395" s="95" t="str">
        <f t="shared" si="65"/>
        <v/>
      </c>
      <c r="T395" s="3" t="str">
        <f t="shared" si="66"/>
        <v/>
      </c>
      <c r="U395" s="12" t="str">
        <f t="shared" si="67"/>
        <v/>
      </c>
      <c r="V395" s="95" t="str">
        <f t="shared" si="68"/>
        <v/>
      </c>
      <c r="W395" s="95" t="str">
        <f t="shared" si="69"/>
        <v/>
      </c>
      <c r="X395" s="95" t="str">
        <f t="shared" si="70"/>
        <v/>
      </c>
      <c r="Y395" s="95" t="str">
        <f>IF(T395&lt;&gt;"",SUM($X$10:X395),"")</f>
        <v/>
      </c>
      <c r="Z395" s="95" t="str">
        <f t="shared" si="71"/>
        <v/>
      </c>
    </row>
    <row r="396" spans="1:26">
      <c r="A396" s="3" t="str">
        <f t="shared" ref="A396:A459" si="72">IF(A395&lt;$G$4,A395+1,"")</f>
        <v/>
      </c>
      <c r="B396" s="12" t="str">
        <f t="shared" ref="B396:B459" si="73">IF(A396&lt;&gt;"",EDATE($C$7,A396*12/$G$3),"")</f>
        <v/>
      </c>
      <c r="C396" s="95" t="str">
        <f t="shared" ref="C396:C459" si="74">IF(A396&lt;&gt;"",D396+E396,"")</f>
        <v/>
      </c>
      <c r="D396" s="95" t="str">
        <f t="shared" ref="D396:D459" si="75">IF(A396&lt;&gt;"",G395*$G$5,"")</f>
        <v/>
      </c>
      <c r="E396" s="95" t="str">
        <f t="shared" ref="E396:E459" si="76">IF(A396&lt;&gt;"",IF(A396=$G$4,$C$3,0),"")</f>
        <v/>
      </c>
      <c r="F396" s="95" t="str">
        <f>IF(A396&lt;&gt;"",SUM($E$10:E396),"")</f>
        <v/>
      </c>
      <c r="G396" s="95" t="str">
        <f t="shared" ref="G396:G459" si="77">IF(A396&lt;&gt;"",G395-E396,"")</f>
        <v/>
      </c>
      <c r="T396" s="3" t="str">
        <f t="shared" ref="T396:T459" si="78">IF(T395&lt;$G$4,T395+1,"")</f>
        <v/>
      </c>
      <c r="U396" s="12" t="str">
        <f t="shared" ref="U396:U459" si="79">IF(T396&lt;&gt;"",EDATE($C$7,T396*12/$G$3),"")</f>
        <v/>
      </c>
      <c r="V396" s="95" t="str">
        <f t="shared" ref="V396:V459" si="80">IF(T396&lt;&gt;"",C396,"")</f>
        <v/>
      </c>
      <c r="W396" s="95" t="str">
        <f t="shared" ref="W396:W459" si="81">IF(T396&lt;&gt;"",Z395*$Z$5,"")</f>
        <v/>
      </c>
      <c r="X396" s="95" t="str">
        <f t="shared" ref="X396:X459" si="82">IF(T396&lt;&gt;"",V396-W396,"")</f>
        <v/>
      </c>
      <c r="Y396" s="95" t="str">
        <f>IF(T396&lt;&gt;"",SUM($X$10:X396),"")</f>
        <v/>
      </c>
      <c r="Z396" s="95" t="str">
        <f t="shared" ref="Z396:Z459" si="83">IF(T396&lt;&gt;"",Z395-X396,"")</f>
        <v/>
      </c>
    </row>
    <row r="397" spans="1:26">
      <c r="A397" s="3" t="str">
        <f t="shared" si="72"/>
        <v/>
      </c>
      <c r="B397" s="12" t="str">
        <f t="shared" si="73"/>
        <v/>
      </c>
      <c r="C397" s="95" t="str">
        <f t="shared" si="74"/>
        <v/>
      </c>
      <c r="D397" s="95" t="str">
        <f t="shared" si="75"/>
        <v/>
      </c>
      <c r="E397" s="95" t="str">
        <f t="shared" si="76"/>
        <v/>
      </c>
      <c r="F397" s="95" t="str">
        <f>IF(A397&lt;&gt;"",SUM($E$10:E397),"")</f>
        <v/>
      </c>
      <c r="G397" s="95" t="str">
        <f t="shared" si="77"/>
        <v/>
      </c>
      <c r="T397" s="3" t="str">
        <f t="shared" si="78"/>
        <v/>
      </c>
      <c r="U397" s="12" t="str">
        <f t="shared" si="79"/>
        <v/>
      </c>
      <c r="V397" s="95" t="str">
        <f t="shared" si="80"/>
        <v/>
      </c>
      <c r="W397" s="95" t="str">
        <f t="shared" si="81"/>
        <v/>
      </c>
      <c r="X397" s="95" t="str">
        <f t="shared" si="82"/>
        <v/>
      </c>
      <c r="Y397" s="95" t="str">
        <f>IF(T397&lt;&gt;"",SUM($X$10:X397),"")</f>
        <v/>
      </c>
      <c r="Z397" s="95" t="str">
        <f t="shared" si="83"/>
        <v/>
      </c>
    </row>
    <row r="398" spans="1:26">
      <c r="A398" s="3" t="str">
        <f t="shared" si="72"/>
        <v/>
      </c>
      <c r="B398" s="12" t="str">
        <f t="shared" si="73"/>
        <v/>
      </c>
      <c r="C398" s="95" t="str">
        <f t="shared" si="74"/>
        <v/>
      </c>
      <c r="D398" s="95" t="str">
        <f t="shared" si="75"/>
        <v/>
      </c>
      <c r="E398" s="95" t="str">
        <f t="shared" si="76"/>
        <v/>
      </c>
      <c r="F398" s="95" t="str">
        <f>IF(A398&lt;&gt;"",SUM($E$10:E398),"")</f>
        <v/>
      </c>
      <c r="G398" s="95" t="str">
        <f t="shared" si="77"/>
        <v/>
      </c>
      <c r="T398" s="3" t="str">
        <f t="shared" si="78"/>
        <v/>
      </c>
      <c r="U398" s="12" t="str">
        <f t="shared" si="79"/>
        <v/>
      </c>
      <c r="V398" s="95" t="str">
        <f t="shared" si="80"/>
        <v/>
      </c>
      <c r="W398" s="95" t="str">
        <f t="shared" si="81"/>
        <v/>
      </c>
      <c r="X398" s="95" t="str">
        <f t="shared" si="82"/>
        <v/>
      </c>
      <c r="Y398" s="95" t="str">
        <f>IF(T398&lt;&gt;"",SUM($X$10:X398),"")</f>
        <v/>
      </c>
      <c r="Z398" s="95" t="str">
        <f t="shared" si="83"/>
        <v/>
      </c>
    </row>
    <row r="399" spans="1:26">
      <c r="A399" s="3" t="str">
        <f t="shared" si="72"/>
        <v/>
      </c>
      <c r="B399" s="12" t="str">
        <f t="shared" si="73"/>
        <v/>
      </c>
      <c r="C399" s="95" t="str">
        <f t="shared" si="74"/>
        <v/>
      </c>
      <c r="D399" s="95" t="str">
        <f t="shared" si="75"/>
        <v/>
      </c>
      <c r="E399" s="95" t="str">
        <f t="shared" si="76"/>
        <v/>
      </c>
      <c r="F399" s="95" t="str">
        <f>IF(A399&lt;&gt;"",SUM($E$10:E399),"")</f>
        <v/>
      </c>
      <c r="G399" s="95" t="str">
        <f t="shared" si="77"/>
        <v/>
      </c>
      <c r="T399" s="3" t="str">
        <f t="shared" si="78"/>
        <v/>
      </c>
      <c r="U399" s="12" t="str">
        <f t="shared" si="79"/>
        <v/>
      </c>
      <c r="V399" s="95" t="str">
        <f t="shared" si="80"/>
        <v/>
      </c>
      <c r="W399" s="95" t="str">
        <f t="shared" si="81"/>
        <v/>
      </c>
      <c r="X399" s="95" t="str">
        <f t="shared" si="82"/>
        <v/>
      </c>
      <c r="Y399" s="95" t="str">
        <f>IF(T399&lt;&gt;"",SUM($X$10:X399),"")</f>
        <v/>
      </c>
      <c r="Z399" s="95" t="str">
        <f t="shared" si="83"/>
        <v/>
      </c>
    </row>
    <row r="400" spans="1:26">
      <c r="A400" s="3" t="str">
        <f t="shared" si="72"/>
        <v/>
      </c>
      <c r="B400" s="12" t="str">
        <f t="shared" si="73"/>
        <v/>
      </c>
      <c r="C400" s="95" t="str">
        <f t="shared" si="74"/>
        <v/>
      </c>
      <c r="D400" s="95" t="str">
        <f t="shared" si="75"/>
        <v/>
      </c>
      <c r="E400" s="95" t="str">
        <f t="shared" si="76"/>
        <v/>
      </c>
      <c r="F400" s="95" t="str">
        <f>IF(A400&lt;&gt;"",SUM($E$10:E400),"")</f>
        <v/>
      </c>
      <c r="G400" s="95" t="str">
        <f t="shared" si="77"/>
        <v/>
      </c>
      <c r="T400" s="3" t="str">
        <f t="shared" si="78"/>
        <v/>
      </c>
      <c r="U400" s="12" t="str">
        <f t="shared" si="79"/>
        <v/>
      </c>
      <c r="V400" s="95" t="str">
        <f t="shared" si="80"/>
        <v/>
      </c>
      <c r="W400" s="95" t="str">
        <f t="shared" si="81"/>
        <v/>
      </c>
      <c r="X400" s="95" t="str">
        <f t="shared" si="82"/>
        <v/>
      </c>
      <c r="Y400" s="95" t="str">
        <f>IF(T400&lt;&gt;"",SUM($X$10:X400),"")</f>
        <v/>
      </c>
      <c r="Z400" s="95" t="str">
        <f t="shared" si="83"/>
        <v/>
      </c>
    </row>
    <row r="401" spans="1:26">
      <c r="A401" s="3" t="str">
        <f t="shared" si="72"/>
        <v/>
      </c>
      <c r="B401" s="12" t="str">
        <f t="shared" si="73"/>
        <v/>
      </c>
      <c r="C401" s="95" t="str">
        <f t="shared" si="74"/>
        <v/>
      </c>
      <c r="D401" s="95" t="str">
        <f t="shared" si="75"/>
        <v/>
      </c>
      <c r="E401" s="95" t="str">
        <f t="shared" si="76"/>
        <v/>
      </c>
      <c r="F401" s="95" t="str">
        <f>IF(A401&lt;&gt;"",SUM($E$10:E401),"")</f>
        <v/>
      </c>
      <c r="G401" s="95" t="str">
        <f t="shared" si="77"/>
        <v/>
      </c>
      <c r="T401" s="3" t="str">
        <f t="shared" si="78"/>
        <v/>
      </c>
      <c r="U401" s="12" t="str">
        <f t="shared" si="79"/>
        <v/>
      </c>
      <c r="V401" s="95" t="str">
        <f t="shared" si="80"/>
        <v/>
      </c>
      <c r="W401" s="95" t="str">
        <f t="shared" si="81"/>
        <v/>
      </c>
      <c r="X401" s="95" t="str">
        <f t="shared" si="82"/>
        <v/>
      </c>
      <c r="Y401" s="95" t="str">
        <f>IF(T401&lt;&gt;"",SUM($X$10:X401),"")</f>
        <v/>
      </c>
      <c r="Z401" s="95" t="str">
        <f t="shared" si="83"/>
        <v/>
      </c>
    </row>
    <row r="402" spans="1:26">
      <c r="A402" s="3" t="str">
        <f t="shared" si="72"/>
        <v/>
      </c>
      <c r="B402" s="12" t="str">
        <f t="shared" si="73"/>
        <v/>
      </c>
      <c r="C402" s="95" t="str">
        <f t="shared" si="74"/>
        <v/>
      </c>
      <c r="D402" s="95" t="str">
        <f t="shared" si="75"/>
        <v/>
      </c>
      <c r="E402" s="95" t="str">
        <f t="shared" si="76"/>
        <v/>
      </c>
      <c r="F402" s="95" t="str">
        <f>IF(A402&lt;&gt;"",SUM($E$10:E402),"")</f>
        <v/>
      </c>
      <c r="G402" s="95" t="str">
        <f t="shared" si="77"/>
        <v/>
      </c>
      <c r="T402" s="3" t="str">
        <f t="shared" si="78"/>
        <v/>
      </c>
      <c r="U402" s="12" t="str">
        <f t="shared" si="79"/>
        <v/>
      </c>
      <c r="V402" s="95" t="str">
        <f t="shared" si="80"/>
        <v/>
      </c>
      <c r="W402" s="95" t="str">
        <f t="shared" si="81"/>
        <v/>
      </c>
      <c r="X402" s="95" t="str">
        <f t="shared" si="82"/>
        <v/>
      </c>
      <c r="Y402" s="95" t="str">
        <f>IF(T402&lt;&gt;"",SUM($X$10:X402),"")</f>
        <v/>
      </c>
      <c r="Z402" s="95" t="str">
        <f t="shared" si="83"/>
        <v/>
      </c>
    </row>
    <row r="403" spans="1:26">
      <c r="A403" s="3" t="str">
        <f t="shared" si="72"/>
        <v/>
      </c>
      <c r="B403" s="12" t="str">
        <f t="shared" si="73"/>
        <v/>
      </c>
      <c r="C403" s="95" t="str">
        <f t="shared" si="74"/>
        <v/>
      </c>
      <c r="D403" s="95" t="str">
        <f t="shared" si="75"/>
        <v/>
      </c>
      <c r="E403" s="95" t="str">
        <f t="shared" si="76"/>
        <v/>
      </c>
      <c r="F403" s="95" t="str">
        <f>IF(A403&lt;&gt;"",SUM($E$10:E403),"")</f>
        <v/>
      </c>
      <c r="G403" s="95" t="str">
        <f t="shared" si="77"/>
        <v/>
      </c>
      <c r="T403" s="3" t="str">
        <f t="shared" si="78"/>
        <v/>
      </c>
      <c r="U403" s="12" t="str">
        <f t="shared" si="79"/>
        <v/>
      </c>
      <c r="V403" s="95" t="str">
        <f t="shared" si="80"/>
        <v/>
      </c>
      <c r="W403" s="95" t="str">
        <f t="shared" si="81"/>
        <v/>
      </c>
      <c r="X403" s="95" t="str">
        <f t="shared" si="82"/>
        <v/>
      </c>
      <c r="Y403" s="95" t="str">
        <f>IF(T403&lt;&gt;"",SUM($X$10:X403),"")</f>
        <v/>
      </c>
      <c r="Z403" s="95" t="str">
        <f t="shared" si="83"/>
        <v/>
      </c>
    </row>
    <row r="404" spans="1:26">
      <c r="A404" s="3" t="str">
        <f t="shared" si="72"/>
        <v/>
      </c>
      <c r="B404" s="12" t="str">
        <f t="shared" si="73"/>
        <v/>
      </c>
      <c r="C404" s="95" t="str">
        <f t="shared" si="74"/>
        <v/>
      </c>
      <c r="D404" s="95" t="str">
        <f t="shared" si="75"/>
        <v/>
      </c>
      <c r="E404" s="95" t="str">
        <f t="shared" si="76"/>
        <v/>
      </c>
      <c r="F404" s="95" t="str">
        <f>IF(A404&lt;&gt;"",SUM($E$10:E404),"")</f>
        <v/>
      </c>
      <c r="G404" s="95" t="str">
        <f t="shared" si="77"/>
        <v/>
      </c>
      <c r="T404" s="3" t="str">
        <f t="shared" si="78"/>
        <v/>
      </c>
      <c r="U404" s="12" t="str">
        <f t="shared" si="79"/>
        <v/>
      </c>
      <c r="V404" s="95" t="str">
        <f t="shared" si="80"/>
        <v/>
      </c>
      <c r="W404" s="95" t="str">
        <f t="shared" si="81"/>
        <v/>
      </c>
      <c r="X404" s="95" t="str">
        <f t="shared" si="82"/>
        <v/>
      </c>
      <c r="Y404" s="95" t="str">
        <f>IF(T404&lt;&gt;"",SUM($X$10:X404),"")</f>
        <v/>
      </c>
      <c r="Z404" s="95" t="str">
        <f t="shared" si="83"/>
        <v/>
      </c>
    </row>
    <row r="405" spans="1:26">
      <c r="A405" s="3" t="str">
        <f t="shared" si="72"/>
        <v/>
      </c>
      <c r="B405" s="12" t="str">
        <f t="shared" si="73"/>
        <v/>
      </c>
      <c r="C405" s="95" t="str">
        <f t="shared" si="74"/>
        <v/>
      </c>
      <c r="D405" s="95" t="str">
        <f t="shared" si="75"/>
        <v/>
      </c>
      <c r="E405" s="95" t="str">
        <f t="shared" si="76"/>
        <v/>
      </c>
      <c r="F405" s="95" t="str">
        <f>IF(A405&lt;&gt;"",SUM($E$10:E405),"")</f>
        <v/>
      </c>
      <c r="G405" s="95" t="str">
        <f t="shared" si="77"/>
        <v/>
      </c>
      <c r="T405" s="3" t="str">
        <f t="shared" si="78"/>
        <v/>
      </c>
      <c r="U405" s="12" t="str">
        <f t="shared" si="79"/>
        <v/>
      </c>
      <c r="V405" s="95" t="str">
        <f t="shared" si="80"/>
        <v/>
      </c>
      <c r="W405" s="95" t="str">
        <f t="shared" si="81"/>
        <v/>
      </c>
      <c r="X405" s="95" t="str">
        <f t="shared" si="82"/>
        <v/>
      </c>
      <c r="Y405" s="95" t="str">
        <f>IF(T405&lt;&gt;"",SUM($X$10:X405),"")</f>
        <v/>
      </c>
      <c r="Z405" s="95" t="str">
        <f t="shared" si="83"/>
        <v/>
      </c>
    </row>
    <row r="406" spans="1:26">
      <c r="A406" s="3" t="str">
        <f t="shared" si="72"/>
        <v/>
      </c>
      <c r="B406" s="12" t="str">
        <f t="shared" si="73"/>
        <v/>
      </c>
      <c r="C406" s="95" t="str">
        <f t="shared" si="74"/>
        <v/>
      </c>
      <c r="D406" s="95" t="str">
        <f t="shared" si="75"/>
        <v/>
      </c>
      <c r="E406" s="95" t="str">
        <f t="shared" si="76"/>
        <v/>
      </c>
      <c r="F406" s="95" t="str">
        <f>IF(A406&lt;&gt;"",SUM($E$10:E406),"")</f>
        <v/>
      </c>
      <c r="G406" s="95" t="str">
        <f t="shared" si="77"/>
        <v/>
      </c>
      <c r="T406" s="3" t="str">
        <f t="shared" si="78"/>
        <v/>
      </c>
      <c r="U406" s="12" t="str">
        <f t="shared" si="79"/>
        <v/>
      </c>
      <c r="V406" s="95" t="str">
        <f t="shared" si="80"/>
        <v/>
      </c>
      <c r="W406" s="95" t="str">
        <f t="shared" si="81"/>
        <v/>
      </c>
      <c r="X406" s="95" t="str">
        <f t="shared" si="82"/>
        <v/>
      </c>
      <c r="Y406" s="95" t="str">
        <f>IF(T406&lt;&gt;"",SUM($X$10:X406),"")</f>
        <v/>
      </c>
      <c r="Z406" s="95" t="str">
        <f t="shared" si="83"/>
        <v/>
      </c>
    </row>
    <row r="407" spans="1:26">
      <c r="A407" s="3" t="str">
        <f t="shared" si="72"/>
        <v/>
      </c>
      <c r="B407" s="12" t="str">
        <f t="shared" si="73"/>
        <v/>
      </c>
      <c r="C407" s="95" t="str">
        <f t="shared" si="74"/>
        <v/>
      </c>
      <c r="D407" s="95" t="str">
        <f t="shared" si="75"/>
        <v/>
      </c>
      <c r="E407" s="95" t="str">
        <f t="shared" si="76"/>
        <v/>
      </c>
      <c r="F407" s="95" t="str">
        <f>IF(A407&lt;&gt;"",SUM($E$10:E407),"")</f>
        <v/>
      </c>
      <c r="G407" s="95" t="str">
        <f t="shared" si="77"/>
        <v/>
      </c>
      <c r="T407" s="3" t="str">
        <f t="shared" si="78"/>
        <v/>
      </c>
      <c r="U407" s="12" t="str">
        <f t="shared" si="79"/>
        <v/>
      </c>
      <c r="V407" s="95" t="str">
        <f t="shared" si="80"/>
        <v/>
      </c>
      <c r="W407" s="95" t="str">
        <f t="shared" si="81"/>
        <v/>
      </c>
      <c r="X407" s="95" t="str">
        <f t="shared" si="82"/>
        <v/>
      </c>
      <c r="Y407" s="95" t="str">
        <f>IF(T407&lt;&gt;"",SUM($X$10:X407),"")</f>
        <v/>
      </c>
      <c r="Z407" s="95" t="str">
        <f t="shared" si="83"/>
        <v/>
      </c>
    </row>
    <row r="408" spans="1:26">
      <c r="A408" s="3" t="str">
        <f t="shared" si="72"/>
        <v/>
      </c>
      <c r="B408" s="12" t="str">
        <f t="shared" si="73"/>
        <v/>
      </c>
      <c r="C408" s="95" t="str">
        <f t="shared" si="74"/>
        <v/>
      </c>
      <c r="D408" s="95" t="str">
        <f t="shared" si="75"/>
        <v/>
      </c>
      <c r="E408" s="95" t="str">
        <f t="shared" si="76"/>
        <v/>
      </c>
      <c r="F408" s="95" t="str">
        <f>IF(A408&lt;&gt;"",SUM($E$10:E408),"")</f>
        <v/>
      </c>
      <c r="G408" s="95" t="str">
        <f t="shared" si="77"/>
        <v/>
      </c>
      <c r="T408" s="3" t="str">
        <f t="shared" si="78"/>
        <v/>
      </c>
      <c r="U408" s="12" t="str">
        <f t="shared" si="79"/>
        <v/>
      </c>
      <c r="V408" s="95" t="str">
        <f t="shared" si="80"/>
        <v/>
      </c>
      <c r="W408" s="95" t="str">
        <f t="shared" si="81"/>
        <v/>
      </c>
      <c r="X408" s="95" t="str">
        <f t="shared" si="82"/>
        <v/>
      </c>
      <c r="Y408" s="95" t="str">
        <f>IF(T408&lt;&gt;"",SUM($X$10:X408),"")</f>
        <v/>
      </c>
      <c r="Z408" s="95" t="str">
        <f t="shared" si="83"/>
        <v/>
      </c>
    </row>
    <row r="409" spans="1:26">
      <c r="A409" s="3" t="str">
        <f t="shared" si="72"/>
        <v/>
      </c>
      <c r="B409" s="12" t="str">
        <f t="shared" si="73"/>
        <v/>
      </c>
      <c r="C409" s="95" t="str">
        <f t="shared" si="74"/>
        <v/>
      </c>
      <c r="D409" s="95" t="str">
        <f t="shared" si="75"/>
        <v/>
      </c>
      <c r="E409" s="95" t="str">
        <f t="shared" si="76"/>
        <v/>
      </c>
      <c r="F409" s="95" t="str">
        <f>IF(A409&lt;&gt;"",SUM($E$10:E409),"")</f>
        <v/>
      </c>
      <c r="G409" s="95" t="str">
        <f t="shared" si="77"/>
        <v/>
      </c>
      <c r="T409" s="3" t="str">
        <f t="shared" si="78"/>
        <v/>
      </c>
      <c r="U409" s="12" t="str">
        <f t="shared" si="79"/>
        <v/>
      </c>
      <c r="V409" s="95" t="str">
        <f t="shared" si="80"/>
        <v/>
      </c>
      <c r="W409" s="95" t="str">
        <f t="shared" si="81"/>
        <v/>
      </c>
      <c r="X409" s="95" t="str">
        <f t="shared" si="82"/>
        <v/>
      </c>
      <c r="Y409" s="95" t="str">
        <f>IF(T409&lt;&gt;"",SUM($X$10:X409),"")</f>
        <v/>
      </c>
      <c r="Z409" s="95" t="str">
        <f t="shared" si="83"/>
        <v/>
      </c>
    </row>
    <row r="410" spans="1:26">
      <c r="A410" s="3" t="str">
        <f t="shared" si="72"/>
        <v/>
      </c>
      <c r="B410" s="12" t="str">
        <f t="shared" si="73"/>
        <v/>
      </c>
      <c r="C410" s="95" t="str">
        <f t="shared" si="74"/>
        <v/>
      </c>
      <c r="D410" s="95" t="str">
        <f t="shared" si="75"/>
        <v/>
      </c>
      <c r="E410" s="95" t="str">
        <f t="shared" si="76"/>
        <v/>
      </c>
      <c r="F410" s="95" t="str">
        <f>IF(A410&lt;&gt;"",SUM($E$10:E410),"")</f>
        <v/>
      </c>
      <c r="G410" s="95" t="str">
        <f t="shared" si="77"/>
        <v/>
      </c>
      <c r="T410" s="3" t="str">
        <f t="shared" si="78"/>
        <v/>
      </c>
      <c r="U410" s="12" t="str">
        <f t="shared" si="79"/>
        <v/>
      </c>
      <c r="V410" s="95" t="str">
        <f t="shared" si="80"/>
        <v/>
      </c>
      <c r="W410" s="95" t="str">
        <f t="shared" si="81"/>
        <v/>
      </c>
      <c r="X410" s="95" t="str">
        <f t="shared" si="82"/>
        <v/>
      </c>
      <c r="Y410" s="95" t="str">
        <f>IF(T410&lt;&gt;"",SUM($X$10:X410),"")</f>
        <v/>
      </c>
      <c r="Z410" s="95" t="str">
        <f t="shared" si="83"/>
        <v/>
      </c>
    </row>
    <row r="411" spans="1:26">
      <c r="A411" s="3" t="str">
        <f t="shared" si="72"/>
        <v/>
      </c>
      <c r="B411" s="12" t="str">
        <f t="shared" si="73"/>
        <v/>
      </c>
      <c r="C411" s="95" t="str">
        <f t="shared" si="74"/>
        <v/>
      </c>
      <c r="D411" s="95" t="str">
        <f t="shared" si="75"/>
        <v/>
      </c>
      <c r="E411" s="95" t="str">
        <f t="shared" si="76"/>
        <v/>
      </c>
      <c r="F411" s="95" t="str">
        <f>IF(A411&lt;&gt;"",SUM($E$10:E411),"")</f>
        <v/>
      </c>
      <c r="G411" s="95" t="str">
        <f t="shared" si="77"/>
        <v/>
      </c>
      <c r="T411" s="3" t="str">
        <f t="shared" si="78"/>
        <v/>
      </c>
      <c r="U411" s="12" t="str">
        <f t="shared" si="79"/>
        <v/>
      </c>
      <c r="V411" s="95" t="str">
        <f t="shared" si="80"/>
        <v/>
      </c>
      <c r="W411" s="95" t="str">
        <f t="shared" si="81"/>
        <v/>
      </c>
      <c r="X411" s="95" t="str">
        <f t="shared" si="82"/>
        <v/>
      </c>
      <c r="Y411" s="95" t="str">
        <f>IF(T411&lt;&gt;"",SUM($X$10:X411),"")</f>
        <v/>
      </c>
      <c r="Z411" s="95" t="str">
        <f t="shared" si="83"/>
        <v/>
      </c>
    </row>
    <row r="412" spans="1:26">
      <c r="A412" s="3" t="str">
        <f t="shared" si="72"/>
        <v/>
      </c>
      <c r="B412" s="12" t="str">
        <f t="shared" si="73"/>
        <v/>
      </c>
      <c r="C412" s="95" t="str">
        <f t="shared" si="74"/>
        <v/>
      </c>
      <c r="D412" s="95" t="str">
        <f t="shared" si="75"/>
        <v/>
      </c>
      <c r="E412" s="95" t="str">
        <f t="shared" si="76"/>
        <v/>
      </c>
      <c r="F412" s="95" t="str">
        <f>IF(A412&lt;&gt;"",SUM($E$10:E412),"")</f>
        <v/>
      </c>
      <c r="G412" s="95" t="str">
        <f t="shared" si="77"/>
        <v/>
      </c>
      <c r="T412" s="3" t="str">
        <f t="shared" si="78"/>
        <v/>
      </c>
      <c r="U412" s="12" t="str">
        <f t="shared" si="79"/>
        <v/>
      </c>
      <c r="V412" s="95" t="str">
        <f t="shared" si="80"/>
        <v/>
      </c>
      <c r="W412" s="95" t="str">
        <f t="shared" si="81"/>
        <v/>
      </c>
      <c r="X412" s="95" t="str">
        <f t="shared" si="82"/>
        <v/>
      </c>
      <c r="Y412" s="95" t="str">
        <f>IF(T412&lt;&gt;"",SUM($X$10:X412),"")</f>
        <v/>
      </c>
      <c r="Z412" s="95" t="str">
        <f t="shared" si="83"/>
        <v/>
      </c>
    </row>
    <row r="413" spans="1:26">
      <c r="A413" s="3" t="str">
        <f t="shared" si="72"/>
        <v/>
      </c>
      <c r="B413" s="12" t="str">
        <f t="shared" si="73"/>
        <v/>
      </c>
      <c r="C413" s="95" t="str">
        <f t="shared" si="74"/>
        <v/>
      </c>
      <c r="D413" s="95" t="str">
        <f t="shared" si="75"/>
        <v/>
      </c>
      <c r="E413" s="95" t="str">
        <f t="shared" si="76"/>
        <v/>
      </c>
      <c r="F413" s="95" t="str">
        <f>IF(A413&lt;&gt;"",SUM($E$10:E413),"")</f>
        <v/>
      </c>
      <c r="G413" s="95" t="str">
        <f t="shared" si="77"/>
        <v/>
      </c>
      <c r="T413" s="3" t="str">
        <f t="shared" si="78"/>
        <v/>
      </c>
      <c r="U413" s="12" t="str">
        <f t="shared" si="79"/>
        <v/>
      </c>
      <c r="V413" s="95" t="str">
        <f t="shared" si="80"/>
        <v/>
      </c>
      <c r="W413" s="95" t="str">
        <f t="shared" si="81"/>
        <v/>
      </c>
      <c r="X413" s="95" t="str">
        <f t="shared" si="82"/>
        <v/>
      </c>
      <c r="Y413" s="95" t="str">
        <f>IF(T413&lt;&gt;"",SUM($X$10:X413),"")</f>
        <v/>
      </c>
      <c r="Z413" s="95" t="str">
        <f t="shared" si="83"/>
        <v/>
      </c>
    </row>
    <row r="414" spans="1:26">
      <c r="A414" s="3" t="str">
        <f t="shared" si="72"/>
        <v/>
      </c>
      <c r="B414" s="12" t="str">
        <f t="shared" si="73"/>
        <v/>
      </c>
      <c r="C414" s="95" t="str">
        <f t="shared" si="74"/>
        <v/>
      </c>
      <c r="D414" s="95" t="str">
        <f t="shared" si="75"/>
        <v/>
      </c>
      <c r="E414" s="95" t="str">
        <f t="shared" si="76"/>
        <v/>
      </c>
      <c r="F414" s="95" t="str">
        <f>IF(A414&lt;&gt;"",SUM($E$10:E414),"")</f>
        <v/>
      </c>
      <c r="G414" s="95" t="str">
        <f t="shared" si="77"/>
        <v/>
      </c>
      <c r="T414" s="3" t="str">
        <f t="shared" si="78"/>
        <v/>
      </c>
      <c r="U414" s="12" t="str">
        <f t="shared" si="79"/>
        <v/>
      </c>
      <c r="V414" s="95" t="str">
        <f t="shared" si="80"/>
        <v/>
      </c>
      <c r="W414" s="95" t="str">
        <f t="shared" si="81"/>
        <v/>
      </c>
      <c r="X414" s="95" t="str">
        <f t="shared" si="82"/>
        <v/>
      </c>
      <c r="Y414" s="95" t="str">
        <f>IF(T414&lt;&gt;"",SUM($X$10:X414),"")</f>
        <v/>
      </c>
      <c r="Z414" s="95" t="str">
        <f t="shared" si="83"/>
        <v/>
      </c>
    </row>
    <row r="415" spans="1:26">
      <c r="A415" s="3" t="str">
        <f t="shared" si="72"/>
        <v/>
      </c>
      <c r="B415" s="12" t="str">
        <f t="shared" si="73"/>
        <v/>
      </c>
      <c r="C415" s="95" t="str">
        <f t="shared" si="74"/>
        <v/>
      </c>
      <c r="D415" s="95" t="str">
        <f t="shared" si="75"/>
        <v/>
      </c>
      <c r="E415" s="95" t="str">
        <f t="shared" si="76"/>
        <v/>
      </c>
      <c r="F415" s="95" t="str">
        <f>IF(A415&lt;&gt;"",SUM($E$10:E415),"")</f>
        <v/>
      </c>
      <c r="G415" s="95" t="str">
        <f t="shared" si="77"/>
        <v/>
      </c>
      <c r="T415" s="3" t="str">
        <f t="shared" si="78"/>
        <v/>
      </c>
      <c r="U415" s="12" t="str">
        <f t="shared" si="79"/>
        <v/>
      </c>
      <c r="V415" s="95" t="str">
        <f t="shared" si="80"/>
        <v/>
      </c>
      <c r="W415" s="95" t="str">
        <f t="shared" si="81"/>
        <v/>
      </c>
      <c r="X415" s="95" t="str">
        <f t="shared" si="82"/>
        <v/>
      </c>
      <c r="Y415" s="95" t="str">
        <f>IF(T415&lt;&gt;"",SUM($X$10:X415),"")</f>
        <v/>
      </c>
      <c r="Z415" s="95" t="str">
        <f t="shared" si="83"/>
        <v/>
      </c>
    </row>
    <row r="416" spans="1:26">
      <c r="A416" s="3" t="str">
        <f t="shared" si="72"/>
        <v/>
      </c>
      <c r="B416" s="12" t="str">
        <f t="shared" si="73"/>
        <v/>
      </c>
      <c r="C416" s="95" t="str">
        <f t="shared" si="74"/>
        <v/>
      </c>
      <c r="D416" s="95" t="str">
        <f t="shared" si="75"/>
        <v/>
      </c>
      <c r="E416" s="95" t="str">
        <f t="shared" si="76"/>
        <v/>
      </c>
      <c r="F416" s="95" t="str">
        <f>IF(A416&lt;&gt;"",SUM($E$10:E416),"")</f>
        <v/>
      </c>
      <c r="G416" s="95" t="str">
        <f t="shared" si="77"/>
        <v/>
      </c>
      <c r="T416" s="3" t="str">
        <f t="shared" si="78"/>
        <v/>
      </c>
      <c r="U416" s="12" t="str">
        <f t="shared" si="79"/>
        <v/>
      </c>
      <c r="V416" s="95" t="str">
        <f t="shared" si="80"/>
        <v/>
      </c>
      <c r="W416" s="95" t="str">
        <f t="shared" si="81"/>
        <v/>
      </c>
      <c r="X416" s="95" t="str">
        <f t="shared" si="82"/>
        <v/>
      </c>
      <c r="Y416" s="95" t="str">
        <f>IF(T416&lt;&gt;"",SUM($X$10:X416),"")</f>
        <v/>
      </c>
      <c r="Z416" s="95" t="str">
        <f t="shared" si="83"/>
        <v/>
      </c>
    </row>
    <row r="417" spans="1:26">
      <c r="A417" s="3" t="str">
        <f t="shared" si="72"/>
        <v/>
      </c>
      <c r="B417" s="12" t="str">
        <f t="shared" si="73"/>
        <v/>
      </c>
      <c r="C417" s="95" t="str">
        <f t="shared" si="74"/>
        <v/>
      </c>
      <c r="D417" s="95" t="str">
        <f t="shared" si="75"/>
        <v/>
      </c>
      <c r="E417" s="95" t="str">
        <f t="shared" si="76"/>
        <v/>
      </c>
      <c r="F417" s="95" t="str">
        <f>IF(A417&lt;&gt;"",SUM($E$10:E417),"")</f>
        <v/>
      </c>
      <c r="G417" s="95" t="str">
        <f t="shared" si="77"/>
        <v/>
      </c>
      <c r="T417" s="3" t="str">
        <f t="shared" si="78"/>
        <v/>
      </c>
      <c r="U417" s="12" t="str">
        <f t="shared" si="79"/>
        <v/>
      </c>
      <c r="V417" s="95" t="str">
        <f t="shared" si="80"/>
        <v/>
      </c>
      <c r="W417" s="95" t="str">
        <f t="shared" si="81"/>
        <v/>
      </c>
      <c r="X417" s="95" t="str">
        <f t="shared" si="82"/>
        <v/>
      </c>
      <c r="Y417" s="95" t="str">
        <f>IF(T417&lt;&gt;"",SUM($X$10:X417),"")</f>
        <v/>
      </c>
      <c r="Z417" s="95" t="str">
        <f t="shared" si="83"/>
        <v/>
      </c>
    </row>
    <row r="418" spans="1:26">
      <c r="A418" s="3" t="str">
        <f t="shared" si="72"/>
        <v/>
      </c>
      <c r="B418" s="12" t="str">
        <f t="shared" si="73"/>
        <v/>
      </c>
      <c r="C418" s="95" t="str">
        <f t="shared" si="74"/>
        <v/>
      </c>
      <c r="D418" s="95" t="str">
        <f t="shared" si="75"/>
        <v/>
      </c>
      <c r="E418" s="95" t="str">
        <f t="shared" si="76"/>
        <v/>
      </c>
      <c r="F418" s="95" t="str">
        <f>IF(A418&lt;&gt;"",SUM($E$10:E418),"")</f>
        <v/>
      </c>
      <c r="G418" s="95" t="str">
        <f t="shared" si="77"/>
        <v/>
      </c>
      <c r="T418" s="3" t="str">
        <f t="shared" si="78"/>
        <v/>
      </c>
      <c r="U418" s="12" t="str">
        <f t="shared" si="79"/>
        <v/>
      </c>
      <c r="V418" s="95" t="str">
        <f t="shared" si="80"/>
        <v/>
      </c>
      <c r="W418" s="95" t="str">
        <f t="shared" si="81"/>
        <v/>
      </c>
      <c r="X418" s="95" t="str">
        <f t="shared" si="82"/>
        <v/>
      </c>
      <c r="Y418" s="95" t="str">
        <f>IF(T418&lt;&gt;"",SUM($X$10:X418),"")</f>
        <v/>
      </c>
      <c r="Z418" s="95" t="str">
        <f t="shared" si="83"/>
        <v/>
      </c>
    </row>
    <row r="419" spans="1:26">
      <c r="A419" s="3" t="str">
        <f t="shared" si="72"/>
        <v/>
      </c>
      <c r="B419" s="12" t="str">
        <f t="shared" si="73"/>
        <v/>
      </c>
      <c r="C419" s="95" t="str">
        <f t="shared" si="74"/>
        <v/>
      </c>
      <c r="D419" s="95" t="str">
        <f t="shared" si="75"/>
        <v/>
      </c>
      <c r="E419" s="95" t="str">
        <f t="shared" si="76"/>
        <v/>
      </c>
      <c r="F419" s="95" t="str">
        <f>IF(A419&lt;&gt;"",SUM($E$10:E419),"")</f>
        <v/>
      </c>
      <c r="G419" s="95" t="str">
        <f t="shared" si="77"/>
        <v/>
      </c>
      <c r="T419" s="3" t="str">
        <f t="shared" si="78"/>
        <v/>
      </c>
      <c r="U419" s="12" t="str">
        <f t="shared" si="79"/>
        <v/>
      </c>
      <c r="V419" s="95" t="str">
        <f t="shared" si="80"/>
        <v/>
      </c>
      <c r="W419" s="95" t="str">
        <f t="shared" si="81"/>
        <v/>
      </c>
      <c r="X419" s="95" t="str">
        <f t="shared" si="82"/>
        <v/>
      </c>
      <c r="Y419" s="95" t="str">
        <f>IF(T419&lt;&gt;"",SUM($X$10:X419),"")</f>
        <v/>
      </c>
      <c r="Z419" s="95" t="str">
        <f t="shared" si="83"/>
        <v/>
      </c>
    </row>
    <row r="420" spans="1:26">
      <c r="A420" s="3" t="str">
        <f t="shared" si="72"/>
        <v/>
      </c>
      <c r="B420" s="12" t="str">
        <f t="shared" si="73"/>
        <v/>
      </c>
      <c r="C420" s="95" t="str">
        <f t="shared" si="74"/>
        <v/>
      </c>
      <c r="D420" s="95" t="str">
        <f t="shared" si="75"/>
        <v/>
      </c>
      <c r="E420" s="95" t="str">
        <f t="shared" si="76"/>
        <v/>
      </c>
      <c r="F420" s="95" t="str">
        <f>IF(A420&lt;&gt;"",SUM($E$10:E420),"")</f>
        <v/>
      </c>
      <c r="G420" s="95" t="str">
        <f t="shared" si="77"/>
        <v/>
      </c>
      <c r="T420" s="3" t="str">
        <f t="shared" si="78"/>
        <v/>
      </c>
      <c r="U420" s="12" t="str">
        <f t="shared" si="79"/>
        <v/>
      </c>
      <c r="V420" s="95" t="str">
        <f t="shared" si="80"/>
        <v/>
      </c>
      <c r="W420" s="95" t="str">
        <f t="shared" si="81"/>
        <v/>
      </c>
      <c r="X420" s="95" t="str">
        <f t="shared" si="82"/>
        <v/>
      </c>
      <c r="Y420" s="95" t="str">
        <f>IF(T420&lt;&gt;"",SUM($X$10:X420),"")</f>
        <v/>
      </c>
      <c r="Z420" s="95" t="str">
        <f t="shared" si="83"/>
        <v/>
      </c>
    </row>
    <row r="421" spans="1:26">
      <c r="A421" s="3" t="str">
        <f t="shared" si="72"/>
        <v/>
      </c>
      <c r="B421" s="12" t="str">
        <f t="shared" si="73"/>
        <v/>
      </c>
      <c r="C421" s="95" t="str">
        <f t="shared" si="74"/>
        <v/>
      </c>
      <c r="D421" s="95" t="str">
        <f t="shared" si="75"/>
        <v/>
      </c>
      <c r="E421" s="95" t="str">
        <f t="shared" si="76"/>
        <v/>
      </c>
      <c r="F421" s="95" t="str">
        <f>IF(A421&lt;&gt;"",SUM($E$10:E421),"")</f>
        <v/>
      </c>
      <c r="G421" s="95" t="str">
        <f t="shared" si="77"/>
        <v/>
      </c>
      <c r="T421" s="3" t="str">
        <f t="shared" si="78"/>
        <v/>
      </c>
      <c r="U421" s="12" t="str">
        <f t="shared" si="79"/>
        <v/>
      </c>
      <c r="V421" s="95" t="str">
        <f t="shared" si="80"/>
        <v/>
      </c>
      <c r="W421" s="95" t="str">
        <f t="shared" si="81"/>
        <v/>
      </c>
      <c r="X421" s="95" t="str">
        <f t="shared" si="82"/>
        <v/>
      </c>
      <c r="Y421" s="95" t="str">
        <f>IF(T421&lt;&gt;"",SUM($X$10:X421),"")</f>
        <v/>
      </c>
      <c r="Z421" s="95" t="str">
        <f t="shared" si="83"/>
        <v/>
      </c>
    </row>
    <row r="422" spans="1:26">
      <c r="A422" s="3" t="str">
        <f t="shared" si="72"/>
        <v/>
      </c>
      <c r="B422" s="12" t="str">
        <f t="shared" si="73"/>
        <v/>
      </c>
      <c r="C422" s="95" t="str">
        <f t="shared" si="74"/>
        <v/>
      </c>
      <c r="D422" s="95" t="str">
        <f t="shared" si="75"/>
        <v/>
      </c>
      <c r="E422" s="95" t="str">
        <f t="shared" si="76"/>
        <v/>
      </c>
      <c r="F422" s="95" t="str">
        <f>IF(A422&lt;&gt;"",SUM($E$10:E422),"")</f>
        <v/>
      </c>
      <c r="G422" s="95" t="str">
        <f t="shared" si="77"/>
        <v/>
      </c>
      <c r="T422" s="3" t="str">
        <f t="shared" si="78"/>
        <v/>
      </c>
      <c r="U422" s="12" t="str">
        <f t="shared" si="79"/>
        <v/>
      </c>
      <c r="V422" s="95" t="str">
        <f t="shared" si="80"/>
        <v/>
      </c>
      <c r="W422" s="95" t="str">
        <f t="shared" si="81"/>
        <v/>
      </c>
      <c r="X422" s="95" t="str">
        <f t="shared" si="82"/>
        <v/>
      </c>
      <c r="Y422" s="95" t="str">
        <f>IF(T422&lt;&gt;"",SUM($X$10:X422),"")</f>
        <v/>
      </c>
      <c r="Z422" s="95" t="str">
        <f t="shared" si="83"/>
        <v/>
      </c>
    </row>
    <row r="423" spans="1:26">
      <c r="A423" s="3" t="str">
        <f t="shared" si="72"/>
        <v/>
      </c>
      <c r="B423" s="12" t="str">
        <f t="shared" si="73"/>
        <v/>
      </c>
      <c r="C423" s="95" t="str">
        <f t="shared" si="74"/>
        <v/>
      </c>
      <c r="D423" s="95" t="str">
        <f t="shared" si="75"/>
        <v/>
      </c>
      <c r="E423" s="95" t="str">
        <f t="shared" si="76"/>
        <v/>
      </c>
      <c r="F423" s="95" t="str">
        <f>IF(A423&lt;&gt;"",SUM($E$10:E423),"")</f>
        <v/>
      </c>
      <c r="G423" s="95" t="str">
        <f t="shared" si="77"/>
        <v/>
      </c>
      <c r="T423" s="3" t="str">
        <f t="shared" si="78"/>
        <v/>
      </c>
      <c r="U423" s="12" t="str">
        <f t="shared" si="79"/>
        <v/>
      </c>
      <c r="V423" s="95" t="str">
        <f t="shared" si="80"/>
        <v/>
      </c>
      <c r="W423" s="95" t="str">
        <f t="shared" si="81"/>
        <v/>
      </c>
      <c r="X423" s="95" t="str">
        <f t="shared" si="82"/>
        <v/>
      </c>
      <c r="Y423" s="95" t="str">
        <f>IF(T423&lt;&gt;"",SUM($X$10:X423),"")</f>
        <v/>
      </c>
      <c r="Z423" s="95" t="str">
        <f t="shared" si="83"/>
        <v/>
      </c>
    </row>
    <row r="424" spans="1:26">
      <c r="A424" s="3" t="str">
        <f t="shared" si="72"/>
        <v/>
      </c>
      <c r="B424" s="12" t="str">
        <f t="shared" si="73"/>
        <v/>
      </c>
      <c r="C424" s="95" t="str">
        <f t="shared" si="74"/>
        <v/>
      </c>
      <c r="D424" s="95" t="str">
        <f t="shared" si="75"/>
        <v/>
      </c>
      <c r="E424" s="95" t="str">
        <f t="shared" si="76"/>
        <v/>
      </c>
      <c r="F424" s="95" t="str">
        <f>IF(A424&lt;&gt;"",SUM($E$10:E424),"")</f>
        <v/>
      </c>
      <c r="G424" s="95" t="str">
        <f t="shared" si="77"/>
        <v/>
      </c>
      <c r="T424" s="3" t="str">
        <f t="shared" si="78"/>
        <v/>
      </c>
      <c r="U424" s="12" t="str">
        <f t="shared" si="79"/>
        <v/>
      </c>
      <c r="V424" s="95" t="str">
        <f t="shared" si="80"/>
        <v/>
      </c>
      <c r="W424" s="95" t="str">
        <f t="shared" si="81"/>
        <v/>
      </c>
      <c r="X424" s="95" t="str">
        <f t="shared" si="82"/>
        <v/>
      </c>
      <c r="Y424" s="95" t="str">
        <f>IF(T424&lt;&gt;"",SUM($X$10:X424),"")</f>
        <v/>
      </c>
      <c r="Z424" s="95" t="str">
        <f t="shared" si="83"/>
        <v/>
      </c>
    </row>
    <row r="425" spans="1:26">
      <c r="A425" s="3" t="str">
        <f t="shared" si="72"/>
        <v/>
      </c>
      <c r="B425" s="12" t="str">
        <f t="shared" si="73"/>
        <v/>
      </c>
      <c r="C425" s="95" t="str">
        <f t="shared" si="74"/>
        <v/>
      </c>
      <c r="D425" s="95" t="str">
        <f t="shared" si="75"/>
        <v/>
      </c>
      <c r="E425" s="95" t="str">
        <f t="shared" si="76"/>
        <v/>
      </c>
      <c r="F425" s="95" t="str">
        <f>IF(A425&lt;&gt;"",SUM($E$10:E425),"")</f>
        <v/>
      </c>
      <c r="G425" s="95" t="str">
        <f t="shared" si="77"/>
        <v/>
      </c>
      <c r="T425" s="3" t="str">
        <f t="shared" si="78"/>
        <v/>
      </c>
      <c r="U425" s="12" t="str">
        <f t="shared" si="79"/>
        <v/>
      </c>
      <c r="V425" s="95" t="str">
        <f t="shared" si="80"/>
        <v/>
      </c>
      <c r="W425" s="95" t="str">
        <f t="shared" si="81"/>
        <v/>
      </c>
      <c r="X425" s="95" t="str">
        <f t="shared" si="82"/>
        <v/>
      </c>
      <c r="Y425" s="95" t="str">
        <f>IF(T425&lt;&gt;"",SUM($X$10:X425),"")</f>
        <v/>
      </c>
      <c r="Z425" s="95" t="str">
        <f t="shared" si="83"/>
        <v/>
      </c>
    </row>
    <row r="426" spans="1:26">
      <c r="A426" s="3" t="str">
        <f t="shared" si="72"/>
        <v/>
      </c>
      <c r="B426" s="12" t="str">
        <f t="shared" si="73"/>
        <v/>
      </c>
      <c r="C426" s="95" t="str">
        <f t="shared" si="74"/>
        <v/>
      </c>
      <c r="D426" s="95" t="str">
        <f t="shared" si="75"/>
        <v/>
      </c>
      <c r="E426" s="95" t="str">
        <f t="shared" si="76"/>
        <v/>
      </c>
      <c r="F426" s="95" t="str">
        <f>IF(A426&lt;&gt;"",SUM($E$10:E426),"")</f>
        <v/>
      </c>
      <c r="G426" s="95" t="str">
        <f t="shared" si="77"/>
        <v/>
      </c>
      <c r="T426" s="3" t="str">
        <f t="shared" si="78"/>
        <v/>
      </c>
      <c r="U426" s="12" t="str">
        <f t="shared" si="79"/>
        <v/>
      </c>
      <c r="V426" s="95" t="str">
        <f t="shared" si="80"/>
        <v/>
      </c>
      <c r="W426" s="95" t="str">
        <f t="shared" si="81"/>
        <v/>
      </c>
      <c r="X426" s="95" t="str">
        <f t="shared" si="82"/>
        <v/>
      </c>
      <c r="Y426" s="95" t="str">
        <f>IF(T426&lt;&gt;"",SUM($X$10:X426),"")</f>
        <v/>
      </c>
      <c r="Z426" s="95" t="str">
        <f t="shared" si="83"/>
        <v/>
      </c>
    </row>
    <row r="427" spans="1:26">
      <c r="A427" s="3" t="str">
        <f t="shared" si="72"/>
        <v/>
      </c>
      <c r="B427" s="12" t="str">
        <f t="shared" si="73"/>
        <v/>
      </c>
      <c r="C427" s="95" t="str">
        <f t="shared" si="74"/>
        <v/>
      </c>
      <c r="D427" s="95" t="str">
        <f t="shared" si="75"/>
        <v/>
      </c>
      <c r="E427" s="95" t="str">
        <f t="shared" si="76"/>
        <v/>
      </c>
      <c r="F427" s="95" t="str">
        <f>IF(A427&lt;&gt;"",SUM($E$10:E427),"")</f>
        <v/>
      </c>
      <c r="G427" s="95" t="str">
        <f t="shared" si="77"/>
        <v/>
      </c>
      <c r="T427" s="3" t="str">
        <f t="shared" si="78"/>
        <v/>
      </c>
      <c r="U427" s="12" t="str">
        <f t="shared" si="79"/>
        <v/>
      </c>
      <c r="V427" s="95" t="str">
        <f t="shared" si="80"/>
        <v/>
      </c>
      <c r="W427" s="95" t="str">
        <f t="shared" si="81"/>
        <v/>
      </c>
      <c r="X427" s="95" t="str">
        <f t="shared" si="82"/>
        <v/>
      </c>
      <c r="Y427" s="95" t="str">
        <f>IF(T427&lt;&gt;"",SUM($X$10:X427),"")</f>
        <v/>
      </c>
      <c r="Z427" s="95" t="str">
        <f t="shared" si="83"/>
        <v/>
      </c>
    </row>
    <row r="428" spans="1:26">
      <c r="A428" s="3" t="str">
        <f t="shared" si="72"/>
        <v/>
      </c>
      <c r="B428" s="12" t="str">
        <f t="shared" si="73"/>
        <v/>
      </c>
      <c r="C428" s="95" t="str">
        <f t="shared" si="74"/>
        <v/>
      </c>
      <c r="D428" s="95" t="str">
        <f t="shared" si="75"/>
        <v/>
      </c>
      <c r="E428" s="95" t="str">
        <f t="shared" si="76"/>
        <v/>
      </c>
      <c r="F428" s="95" t="str">
        <f>IF(A428&lt;&gt;"",SUM($E$10:E428),"")</f>
        <v/>
      </c>
      <c r="G428" s="95" t="str">
        <f t="shared" si="77"/>
        <v/>
      </c>
      <c r="T428" s="3" t="str">
        <f t="shared" si="78"/>
        <v/>
      </c>
      <c r="U428" s="12" t="str">
        <f t="shared" si="79"/>
        <v/>
      </c>
      <c r="V428" s="95" t="str">
        <f t="shared" si="80"/>
        <v/>
      </c>
      <c r="W428" s="95" t="str">
        <f t="shared" si="81"/>
        <v/>
      </c>
      <c r="X428" s="95" t="str">
        <f t="shared" si="82"/>
        <v/>
      </c>
      <c r="Y428" s="95" t="str">
        <f>IF(T428&lt;&gt;"",SUM($X$10:X428),"")</f>
        <v/>
      </c>
      <c r="Z428" s="95" t="str">
        <f t="shared" si="83"/>
        <v/>
      </c>
    </row>
    <row r="429" spans="1:26">
      <c r="A429" s="3" t="str">
        <f t="shared" si="72"/>
        <v/>
      </c>
      <c r="B429" s="12" t="str">
        <f t="shared" si="73"/>
        <v/>
      </c>
      <c r="C429" s="95" t="str">
        <f t="shared" si="74"/>
        <v/>
      </c>
      <c r="D429" s="95" t="str">
        <f t="shared" si="75"/>
        <v/>
      </c>
      <c r="E429" s="95" t="str">
        <f t="shared" si="76"/>
        <v/>
      </c>
      <c r="F429" s="95" t="str">
        <f>IF(A429&lt;&gt;"",SUM($E$10:E429),"")</f>
        <v/>
      </c>
      <c r="G429" s="95" t="str">
        <f t="shared" si="77"/>
        <v/>
      </c>
      <c r="T429" s="3" t="str">
        <f t="shared" si="78"/>
        <v/>
      </c>
      <c r="U429" s="12" t="str">
        <f t="shared" si="79"/>
        <v/>
      </c>
      <c r="V429" s="95" t="str">
        <f t="shared" si="80"/>
        <v/>
      </c>
      <c r="W429" s="95" t="str">
        <f t="shared" si="81"/>
        <v/>
      </c>
      <c r="X429" s="95" t="str">
        <f t="shared" si="82"/>
        <v/>
      </c>
      <c r="Y429" s="95" t="str">
        <f>IF(T429&lt;&gt;"",SUM($X$10:X429),"")</f>
        <v/>
      </c>
      <c r="Z429" s="95" t="str">
        <f t="shared" si="83"/>
        <v/>
      </c>
    </row>
    <row r="430" spans="1:26">
      <c r="A430" s="3" t="str">
        <f t="shared" si="72"/>
        <v/>
      </c>
      <c r="B430" s="12" t="str">
        <f t="shared" si="73"/>
        <v/>
      </c>
      <c r="C430" s="95" t="str">
        <f t="shared" si="74"/>
        <v/>
      </c>
      <c r="D430" s="95" t="str">
        <f t="shared" si="75"/>
        <v/>
      </c>
      <c r="E430" s="95" t="str">
        <f t="shared" si="76"/>
        <v/>
      </c>
      <c r="F430" s="95" t="str">
        <f>IF(A430&lt;&gt;"",SUM($E$10:E430),"")</f>
        <v/>
      </c>
      <c r="G430" s="95" t="str">
        <f t="shared" si="77"/>
        <v/>
      </c>
      <c r="T430" s="3" t="str">
        <f t="shared" si="78"/>
        <v/>
      </c>
      <c r="U430" s="12" t="str">
        <f t="shared" si="79"/>
        <v/>
      </c>
      <c r="V430" s="95" t="str">
        <f t="shared" si="80"/>
        <v/>
      </c>
      <c r="W430" s="95" t="str">
        <f t="shared" si="81"/>
        <v/>
      </c>
      <c r="X430" s="95" t="str">
        <f t="shared" si="82"/>
        <v/>
      </c>
      <c r="Y430" s="95" t="str">
        <f>IF(T430&lt;&gt;"",SUM($X$10:X430),"")</f>
        <v/>
      </c>
      <c r="Z430" s="95" t="str">
        <f t="shared" si="83"/>
        <v/>
      </c>
    </row>
    <row r="431" spans="1:26">
      <c r="A431" s="3" t="str">
        <f t="shared" si="72"/>
        <v/>
      </c>
      <c r="B431" s="12" t="str">
        <f t="shared" si="73"/>
        <v/>
      </c>
      <c r="C431" s="95" t="str">
        <f t="shared" si="74"/>
        <v/>
      </c>
      <c r="D431" s="95" t="str">
        <f t="shared" si="75"/>
        <v/>
      </c>
      <c r="E431" s="95" t="str">
        <f t="shared" si="76"/>
        <v/>
      </c>
      <c r="F431" s="95" t="str">
        <f>IF(A431&lt;&gt;"",SUM($E$10:E431),"")</f>
        <v/>
      </c>
      <c r="G431" s="95" t="str">
        <f t="shared" si="77"/>
        <v/>
      </c>
      <c r="T431" s="3" t="str">
        <f t="shared" si="78"/>
        <v/>
      </c>
      <c r="U431" s="12" t="str">
        <f t="shared" si="79"/>
        <v/>
      </c>
      <c r="V431" s="95" t="str">
        <f t="shared" si="80"/>
        <v/>
      </c>
      <c r="W431" s="95" t="str">
        <f t="shared" si="81"/>
        <v/>
      </c>
      <c r="X431" s="95" t="str">
        <f t="shared" si="82"/>
        <v/>
      </c>
      <c r="Y431" s="95" t="str">
        <f>IF(T431&lt;&gt;"",SUM($X$10:X431),"")</f>
        <v/>
      </c>
      <c r="Z431" s="95" t="str">
        <f t="shared" si="83"/>
        <v/>
      </c>
    </row>
    <row r="432" spans="1:26">
      <c r="A432" s="3" t="str">
        <f t="shared" si="72"/>
        <v/>
      </c>
      <c r="B432" s="12" t="str">
        <f t="shared" si="73"/>
        <v/>
      </c>
      <c r="C432" s="95" t="str">
        <f t="shared" si="74"/>
        <v/>
      </c>
      <c r="D432" s="95" t="str">
        <f t="shared" si="75"/>
        <v/>
      </c>
      <c r="E432" s="95" t="str">
        <f t="shared" si="76"/>
        <v/>
      </c>
      <c r="F432" s="95" t="str">
        <f>IF(A432&lt;&gt;"",SUM($E$10:E432),"")</f>
        <v/>
      </c>
      <c r="G432" s="95" t="str">
        <f t="shared" si="77"/>
        <v/>
      </c>
      <c r="T432" s="3" t="str">
        <f t="shared" si="78"/>
        <v/>
      </c>
      <c r="U432" s="12" t="str">
        <f t="shared" si="79"/>
        <v/>
      </c>
      <c r="V432" s="95" t="str">
        <f t="shared" si="80"/>
        <v/>
      </c>
      <c r="W432" s="95" t="str">
        <f t="shared" si="81"/>
        <v/>
      </c>
      <c r="X432" s="95" t="str">
        <f t="shared" si="82"/>
        <v/>
      </c>
      <c r="Y432" s="95" t="str">
        <f>IF(T432&lt;&gt;"",SUM($X$10:X432),"")</f>
        <v/>
      </c>
      <c r="Z432" s="95" t="str">
        <f t="shared" si="83"/>
        <v/>
      </c>
    </row>
    <row r="433" spans="1:26">
      <c r="A433" s="3" t="str">
        <f t="shared" si="72"/>
        <v/>
      </c>
      <c r="B433" s="12" t="str">
        <f t="shared" si="73"/>
        <v/>
      </c>
      <c r="C433" s="95" t="str">
        <f t="shared" si="74"/>
        <v/>
      </c>
      <c r="D433" s="95" t="str">
        <f t="shared" si="75"/>
        <v/>
      </c>
      <c r="E433" s="95" t="str">
        <f t="shared" si="76"/>
        <v/>
      </c>
      <c r="F433" s="95" t="str">
        <f>IF(A433&lt;&gt;"",SUM($E$10:E433),"")</f>
        <v/>
      </c>
      <c r="G433" s="95" t="str">
        <f t="shared" si="77"/>
        <v/>
      </c>
      <c r="T433" s="3" t="str">
        <f t="shared" si="78"/>
        <v/>
      </c>
      <c r="U433" s="12" t="str">
        <f t="shared" si="79"/>
        <v/>
      </c>
      <c r="V433" s="95" t="str">
        <f t="shared" si="80"/>
        <v/>
      </c>
      <c r="W433" s="95" t="str">
        <f t="shared" si="81"/>
        <v/>
      </c>
      <c r="X433" s="95" t="str">
        <f t="shared" si="82"/>
        <v/>
      </c>
      <c r="Y433" s="95" t="str">
        <f>IF(T433&lt;&gt;"",SUM($X$10:X433),"")</f>
        <v/>
      </c>
      <c r="Z433" s="95" t="str">
        <f t="shared" si="83"/>
        <v/>
      </c>
    </row>
    <row r="434" spans="1:26">
      <c r="A434" s="3" t="str">
        <f t="shared" si="72"/>
        <v/>
      </c>
      <c r="B434" s="12" t="str">
        <f t="shared" si="73"/>
        <v/>
      </c>
      <c r="C434" s="95" t="str">
        <f t="shared" si="74"/>
        <v/>
      </c>
      <c r="D434" s="95" t="str">
        <f t="shared" si="75"/>
        <v/>
      </c>
      <c r="E434" s="95" t="str">
        <f t="shared" si="76"/>
        <v/>
      </c>
      <c r="F434" s="95" t="str">
        <f>IF(A434&lt;&gt;"",SUM($E$10:E434),"")</f>
        <v/>
      </c>
      <c r="G434" s="95" t="str">
        <f t="shared" si="77"/>
        <v/>
      </c>
      <c r="T434" s="3" t="str">
        <f t="shared" si="78"/>
        <v/>
      </c>
      <c r="U434" s="12" t="str">
        <f t="shared" si="79"/>
        <v/>
      </c>
      <c r="V434" s="95" t="str">
        <f t="shared" si="80"/>
        <v/>
      </c>
      <c r="W434" s="95" t="str">
        <f t="shared" si="81"/>
        <v/>
      </c>
      <c r="X434" s="95" t="str">
        <f t="shared" si="82"/>
        <v/>
      </c>
      <c r="Y434" s="95" t="str">
        <f>IF(T434&lt;&gt;"",SUM($X$10:X434),"")</f>
        <v/>
      </c>
      <c r="Z434" s="95" t="str">
        <f t="shared" si="83"/>
        <v/>
      </c>
    </row>
    <row r="435" spans="1:26">
      <c r="A435" s="3" t="str">
        <f t="shared" si="72"/>
        <v/>
      </c>
      <c r="B435" s="12" t="str">
        <f t="shared" si="73"/>
        <v/>
      </c>
      <c r="C435" s="95" t="str">
        <f t="shared" si="74"/>
        <v/>
      </c>
      <c r="D435" s="95" t="str">
        <f t="shared" si="75"/>
        <v/>
      </c>
      <c r="E435" s="95" t="str">
        <f t="shared" si="76"/>
        <v/>
      </c>
      <c r="F435" s="95" t="str">
        <f>IF(A435&lt;&gt;"",SUM($E$10:E435),"")</f>
        <v/>
      </c>
      <c r="G435" s="95" t="str">
        <f t="shared" si="77"/>
        <v/>
      </c>
      <c r="T435" s="3" t="str">
        <f t="shared" si="78"/>
        <v/>
      </c>
      <c r="U435" s="12" t="str">
        <f t="shared" si="79"/>
        <v/>
      </c>
      <c r="V435" s="95" t="str">
        <f t="shared" si="80"/>
        <v/>
      </c>
      <c r="W435" s="95" t="str">
        <f t="shared" si="81"/>
        <v/>
      </c>
      <c r="X435" s="95" t="str">
        <f t="shared" si="82"/>
        <v/>
      </c>
      <c r="Y435" s="95" t="str">
        <f>IF(T435&lt;&gt;"",SUM($X$10:X435),"")</f>
        <v/>
      </c>
      <c r="Z435" s="95" t="str">
        <f t="shared" si="83"/>
        <v/>
      </c>
    </row>
    <row r="436" spans="1:26">
      <c r="A436" s="3" t="str">
        <f t="shared" si="72"/>
        <v/>
      </c>
      <c r="B436" s="12" t="str">
        <f t="shared" si="73"/>
        <v/>
      </c>
      <c r="C436" s="95" t="str">
        <f t="shared" si="74"/>
        <v/>
      </c>
      <c r="D436" s="95" t="str">
        <f t="shared" si="75"/>
        <v/>
      </c>
      <c r="E436" s="95" t="str">
        <f t="shared" si="76"/>
        <v/>
      </c>
      <c r="F436" s="95" t="str">
        <f>IF(A436&lt;&gt;"",SUM($E$10:E436),"")</f>
        <v/>
      </c>
      <c r="G436" s="95" t="str">
        <f t="shared" si="77"/>
        <v/>
      </c>
      <c r="T436" s="3" t="str">
        <f t="shared" si="78"/>
        <v/>
      </c>
      <c r="U436" s="12" t="str">
        <f t="shared" si="79"/>
        <v/>
      </c>
      <c r="V436" s="95" t="str">
        <f t="shared" si="80"/>
        <v/>
      </c>
      <c r="W436" s="95" t="str">
        <f t="shared" si="81"/>
        <v/>
      </c>
      <c r="X436" s="95" t="str">
        <f t="shared" si="82"/>
        <v/>
      </c>
      <c r="Y436" s="95" t="str">
        <f>IF(T436&lt;&gt;"",SUM($X$10:X436),"")</f>
        <v/>
      </c>
      <c r="Z436" s="95" t="str">
        <f t="shared" si="83"/>
        <v/>
      </c>
    </row>
    <row r="437" spans="1:26">
      <c r="A437" s="3" t="str">
        <f t="shared" si="72"/>
        <v/>
      </c>
      <c r="B437" s="12" t="str">
        <f t="shared" si="73"/>
        <v/>
      </c>
      <c r="C437" s="95" t="str">
        <f t="shared" si="74"/>
        <v/>
      </c>
      <c r="D437" s="95" t="str">
        <f t="shared" si="75"/>
        <v/>
      </c>
      <c r="E437" s="95" t="str">
        <f t="shared" si="76"/>
        <v/>
      </c>
      <c r="F437" s="95" t="str">
        <f>IF(A437&lt;&gt;"",SUM($E$10:E437),"")</f>
        <v/>
      </c>
      <c r="G437" s="95" t="str">
        <f t="shared" si="77"/>
        <v/>
      </c>
      <c r="T437" s="3" t="str">
        <f t="shared" si="78"/>
        <v/>
      </c>
      <c r="U437" s="12" t="str">
        <f t="shared" si="79"/>
        <v/>
      </c>
      <c r="V437" s="95" t="str">
        <f t="shared" si="80"/>
        <v/>
      </c>
      <c r="W437" s="95" t="str">
        <f t="shared" si="81"/>
        <v/>
      </c>
      <c r="X437" s="95" t="str">
        <f t="shared" si="82"/>
        <v/>
      </c>
      <c r="Y437" s="95" t="str">
        <f>IF(T437&lt;&gt;"",SUM($X$10:X437),"")</f>
        <v/>
      </c>
      <c r="Z437" s="95" t="str">
        <f t="shared" si="83"/>
        <v/>
      </c>
    </row>
    <row r="438" spans="1:26">
      <c r="A438" s="3" t="str">
        <f t="shared" si="72"/>
        <v/>
      </c>
      <c r="B438" s="12" t="str">
        <f t="shared" si="73"/>
        <v/>
      </c>
      <c r="C438" s="95" t="str">
        <f t="shared" si="74"/>
        <v/>
      </c>
      <c r="D438" s="95" t="str">
        <f t="shared" si="75"/>
        <v/>
      </c>
      <c r="E438" s="95" t="str">
        <f t="shared" si="76"/>
        <v/>
      </c>
      <c r="F438" s="95" t="str">
        <f>IF(A438&lt;&gt;"",SUM($E$10:E438),"")</f>
        <v/>
      </c>
      <c r="G438" s="95" t="str">
        <f t="shared" si="77"/>
        <v/>
      </c>
      <c r="T438" s="3" t="str">
        <f t="shared" si="78"/>
        <v/>
      </c>
      <c r="U438" s="12" t="str">
        <f t="shared" si="79"/>
        <v/>
      </c>
      <c r="V438" s="95" t="str">
        <f t="shared" si="80"/>
        <v/>
      </c>
      <c r="W438" s="95" t="str">
        <f t="shared" si="81"/>
        <v/>
      </c>
      <c r="X438" s="95" t="str">
        <f t="shared" si="82"/>
        <v/>
      </c>
      <c r="Y438" s="95" t="str">
        <f>IF(T438&lt;&gt;"",SUM($X$10:X438),"")</f>
        <v/>
      </c>
      <c r="Z438" s="95" t="str">
        <f t="shared" si="83"/>
        <v/>
      </c>
    </row>
    <row r="439" spans="1:26">
      <c r="A439" s="3" t="str">
        <f t="shared" si="72"/>
        <v/>
      </c>
      <c r="B439" s="12" t="str">
        <f t="shared" si="73"/>
        <v/>
      </c>
      <c r="C439" s="95" t="str">
        <f t="shared" si="74"/>
        <v/>
      </c>
      <c r="D439" s="95" t="str">
        <f t="shared" si="75"/>
        <v/>
      </c>
      <c r="E439" s="95" t="str">
        <f t="shared" si="76"/>
        <v/>
      </c>
      <c r="F439" s="95" t="str">
        <f>IF(A439&lt;&gt;"",SUM($E$10:E439),"")</f>
        <v/>
      </c>
      <c r="G439" s="95" t="str">
        <f t="shared" si="77"/>
        <v/>
      </c>
      <c r="T439" s="3" t="str">
        <f t="shared" si="78"/>
        <v/>
      </c>
      <c r="U439" s="12" t="str">
        <f t="shared" si="79"/>
        <v/>
      </c>
      <c r="V439" s="95" t="str">
        <f t="shared" si="80"/>
        <v/>
      </c>
      <c r="W439" s="95" t="str">
        <f t="shared" si="81"/>
        <v/>
      </c>
      <c r="X439" s="95" t="str">
        <f t="shared" si="82"/>
        <v/>
      </c>
      <c r="Y439" s="95" t="str">
        <f>IF(T439&lt;&gt;"",SUM($X$10:X439),"")</f>
        <v/>
      </c>
      <c r="Z439" s="95" t="str">
        <f t="shared" si="83"/>
        <v/>
      </c>
    </row>
    <row r="440" spans="1:26">
      <c r="A440" s="3" t="str">
        <f t="shared" si="72"/>
        <v/>
      </c>
      <c r="B440" s="12" t="str">
        <f t="shared" si="73"/>
        <v/>
      </c>
      <c r="C440" s="95" t="str">
        <f t="shared" si="74"/>
        <v/>
      </c>
      <c r="D440" s="95" t="str">
        <f t="shared" si="75"/>
        <v/>
      </c>
      <c r="E440" s="95" t="str">
        <f t="shared" si="76"/>
        <v/>
      </c>
      <c r="F440" s="95" t="str">
        <f>IF(A440&lt;&gt;"",SUM($E$10:E440),"")</f>
        <v/>
      </c>
      <c r="G440" s="95" t="str">
        <f t="shared" si="77"/>
        <v/>
      </c>
      <c r="T440" s="3" t="str">
        <f t="shared" si="78"/>
        <v/>
      </c>
      <c r="U440" s="12" t="str">
        <f t="shared" si="79"/>
        <v/>
      </c>
      <c r="V440" s="95" t="str">
        <f t="shared" si="80"/>
        <v/>
      </c>
      <c r="W440" s="95" t="str">
        <f t="shared" si="81"/>
        <v/>
      </c>
      <c r="X440" s="95" t="str">
        <f t="shared" si="82"/>
        <v/>
      </c>
      <c r="Y440" s="95" t="str">
        <f>IF(T440&lt;&gt;"",SUM($X$10:X440),"")</f>
        <v/>
      </c>
      <c r="Z440" s="95" t="str">
        <f t="shared" si="83"/>
        <v/>
      </c>
    </row>
    <row r="441" spans="1:26">
      <c r="A441" s="3" t="str">
        <f t="shared" si="72"/>
        <v/>
      </c>
      <c r="B441" s="12" t="str">
        <f t="shared" si="73"/>
        <v/>
      </c>
      <c r="C441" s="95" t="str">
        <f t="shared" si="74"/>
        <v/>
      </c>
      <c r="D441" s="95" t="str">
        <f t="shared" si="75"/>
        <v/>
      </c>
      <c r="E441" s="95" t="str">
        <f t="shared" si="76"/>
        <v/>
      </c>
      <c r="F441" s="95" t="str">
        <f>IF(A441&lt;&gt;"",SUM($E$10:E441),"")</f>
        <v/>
      </c>
      <c r="G441" s="95" t="str">
        <f t="shared" si="77"/>
        <v/>
      </c>
      <c r="T441" s="3" t="str">
        <f t="shared" si="78"/>
        <v/>
      </c>
      <c r="U441" s="12" t="str">
        <f t="shared" si="79"/>
        <v/>
      </c>
      <c r="V441" s="95" t="str">
        <f t="shared" si="80"/>
        <v/>
      </c>
      <c r="W441" s="95" t="str">
        <f t="shared" si="81"/>
        <v/>
      </c>
      <c r="X441" s="95" t="str">
        <f t="shared" si="82"/>
        <v/>
      </c>
      <c r="Y441" s="95" t="str">
        <f>IF(T441&lt;&gt;"",SUM($X$10:X441),"")</f>
        <v/>
      </c>
      <c r="Z441" s="95" t="str">
        <f t="shared" si="83"/>
        <v/>
      </c>
    </row>
    <row r="442" spans="1:26">
      <c r="A442" s="3" t="str">
        <f t="shared" si="72"/>
        <v/>
      </c>
      <c r="B442" s="12" t="str">
        <f t="shared" si="73"/>
        <v/>
      </c>
      <c r="C442" s="95" t="str">
        <f t="shared" si="74"/>
        <v/>
      </c>
      <c r="D442" s="95" t="str">
        <f t="shared" si="75"/>
        <v/>
      </c>
      <c r="E442" s="95" t="str">
        <f t="shared" si="76"/>
        <v/>
      </c>
      <c r="F442" s="95" t="str">
        <f>IF(A442&lt;&gt;"",SUM($E$10:E442),"")</f>
        <v/>
      </c>
      <c r="G442" s="95" t="str">
        <f t="shared" si="77"/>
        <v/>
      </c>
      <c r="T442" s="3" t="str">
        <f t="shared" si="78"/>
        <v/>
      </c>
      <c r="U442" s="12" t="str">
        <f t="shared" si="79"/>
        <v/>
      </c>
      <c r="V442" s="95" t="str">
        <f t="shared" si="80"/>
        <v/>
      </c>
      <c r="W442" s="95" t="str">
        <f t="shared" si="81"/>
        <v/>
      </c>
      <c r="X442" s="95" t="str">
        <f t="shared" si="82"/>
        <v/>
      </c>
      <c r="Y442" s="95" t="str">
        <f>IF(T442&lt;&gt;"",SUM($X$10:X442),"")</f>
        <v/>
      </c>
      <c r="Z442" s="95" t="str">
        <f t="shared" si="83"/>
        <v/>
      </c>
    </row>
    <row r="443" spans="1:26">
      <c r="A443" s="3" t="str">
        <f t="shared" si="72"/>
        <v/>
      </c>
      <c r="B443" s="12" t="str">
        <f t="shared" si="73"/>
        <v/>
      </c>
      <c r="C443" s="95" t="str">
        <f t="shared" si="74"/>
        <v/>
      </c>
      <c r="D443" s="95" t="str">
        <f t="shared" si="75"/>
        <v/>
      </c>
      <c r="E443" s="95" t="str">
        <f t="shared" si="76"/>
        <v/>
      </c>
      <c r="F443" s="95" t="str">
        <f>IF(A443&lt;&gt;"",SUM($E$10:E443),"")</f>
        <v/>
      </c>
      <c r="G443" s="95" t="str">
        <f t="shared" si="77"/>
        <v/>
      </c>
      <c r="T443" s="3" t="str">
        <f t="shared" si="78"/>
        <v/>
      </c>
      <c r="U443" s="12" t="str">
        <f t="shared" si="79"/>
        <v/>
      </c>
      <c r="V443" s="95" t="str">
        <f t="shared" si="80"/>
        <v/>
      </c>
      <c r="W443" s="95" t="str">
        <f t="shared" si="81"/>
        <v/>
      </c>
      <c r="X443" s="95" t="str">
        <f t="shared" si="82"/>
        <v/>
      </c>
      <c r="Y443" s="95" t="str">
        <f>IF(T443&lt;&gt;"",SUM($X$10:X443),"")</f>
        <v/>
      </c>
      <c r="Z443" s="95" t="str">
        <f t="shared" si="83"/>
        <v/>
      </c>
    </row>
    <row r="444" spans="1:26">
      <c r="A444" s="3" t="str">
        <f t="shared" si="72"/>
        <v/>
      </c>
      <c r="B444" s="12" t="str">
        <f t="shared" si="73"/>
        <v/>
      </c>
      <c r="C444" s="95" t="str">
        <f t="shared" si="74"/>
        <v/>
      </c>
      <c r="D444" s="95" t="str">
        <f t="shared" si="75"/>
        <v/>
      </c>
      <c r="E444" s="95" t="str">
        <f t="shared" si="76"/>
        <v/>
      </c>
      <c r="F444" s="95" t="str">
        <f>IF(A444&lt;&gt;"",SUM($E$10:E444),"")</f>
        <v/>
      </c>
      <c r="G444" s="95" t="str">
        <f t="shared" si="77"/>
        <v/>
      </c>
      <c r="T444" s="3" t="str">
        <f t="shared" si="78"/>
        <v/>
      </c>
      <c r="U444" s="12" t="str">
        <f t="shared" si="79"/>
        <v/>
      </c>
      <c r="V444" s="95" t="str">
        <f t="shared" si="80"/>
        <v/>
      </c>
      <c r="W444" s="95" t="str">
        <f t="shared" si="81"/>
        <v/>
      </c>
      <c r="X444" s="95" t="str">
        <f t="shared" si="82"/>
        <v/>
      </c>
      <c r="Y444" s="95" t="str">
        <f>IF(T444&lt;&gt;"",SUM($X$10:X444),"")</f>
        <v/>
      </c>
      <c r="Z444" s="95" t="str">
        <f t="shared" si="83"/>
        <v/>
      </c>
    </row>
    <row r="445" spans="1:26">
      <c r="A445" s="3" t="str">
        <f t="shared" si="72"/>
        <v/>
      </c>
      <c r="B445" s="12" t="str">
        <f t="shared" si="73"/>
        <v/>
      </c>
      <c r="C445" s="95" t="str">
        <f t="shared" si="74"/>
        <v/>
      </c>
      <c r="D445" s="95" t="str">
        <f t="shared" si="75"/>
        <v/>
      </c>
      <c r="E445" s="95" t="str">
        <f t="shared" si="76"/>
        <v/>
      </c>
      <c r="F445" s="95" t="str">
        <f>IF(A445&lt;&gt;"",SUM($E$10:E445),"")</f>
        <v/>
      </c>
      <c r="G445" s="95" t="str">
        <f t="shared" si="77"/>
        <v/>
      </c>
      <c r="T445" s="3" t="str">
        <f t="shared" si="78"/>
        <v/>
      </c>
      <c r="U445" s="12" t="str">
        <f t="shared" si="79"/>
        <v/>
      </c>
      <c r="V445" s="95" t="str">
        <f t="shared" si="80"/>
        <v/>
      </c>
      <c r="W445" s="95" t="str">
        <f t="shared" si="81"/>
        <v/>
      </c>
      <c r="X445" s="95" t="str">
        <f t="shared" si="82"/>
        <v/>
      </c>
      <c r="Y445" s="95" t="str">
        <f>IF(T445&lt;&gt;"",SUM($X$10:X445),"")</f>
        <v/>
      </c>
      <c r="Z445" s="95" t="str">
        <f t="shared" si="83"/>
        <v/>
      </c>
    </row>
    <row r="446" spans="1:26">
      <c r="A446" s="3" t="str">
        <f t="shared" si="72"/>
        <v/>
      </c>
      <c r="B446" s="12" t="str">
        <f t="shared" si="73"/>
        <v/>
      </c>
      <c r="C446" s="95" t="str">
        <f t="shared" si="74"/>
        <v/>
      </c>
      <c r="D446" s="95" t="str">
        <f t="shared" si="75"/>
        <v/>
      </c>
      <c r="E446" s="95" t="str">
        <f t="shared" si="76"/>
        <v/>
      </c>
      <c r="F446" s="95" t="str">
        <f>IF(A446&lt;&gt;"",SUM($E$10:E446),"")</f>
        <v/>
      </c>
      <c r="G446" s="95" t="str">
        <f t="shared" si="77"/>
        <v/>
      </c>
      <c r="T446" s="3" t="str">
        <f t="shared" si="78"/>
        <v/>
      </c>
      <c r="U446" s="12" t="str">
        <f t="shared" si="79"/>
        <v/>
      </c>
      <c r="V446" s="95" t="str">
        <f t="shared" si="80"/>
        <v/>
      </c>
      <c r="W446" s="95" t="str">
        <f t="shared" si="81"/>
        <v/>
      </c>
      <c r="X446" s="95" t="str">
        <f t="shared" si="82"/>
        <v/>
      </c>
      <c r="Y446" s="95" t="str">
        <f>IF(T446&lt;&gt;"",SUM($X$10:X446),"")</f>
        <v/>
      </c>
      <c r="Z446" s="95" t="str">
        <f t="shared" si="83"/>
        <v/>
      </c>
    </row>
    <row r="447" spans="1:26">
      <c r="A447" s="3" t="str">
        <f t="shared" si="72"/>
        <v/>
      </c>
      <c r="B447" s="12" t="str">
        <f t="shared" si="73"/>
        <v/>
      </c>
      <c r="C447" s="95" t="str">
        <f t="shared" si="74"/>
        <v/>
      </c>
      <c r="D447" s="95" t="str">
        <f t="shared" si="75"/>
        <v/>
      </c>
      <c r="E447" s="95" t="str">
        <f t="shared" si="76"/>
        <v/>
      </c>
      <c r="F447" s="95" t="str">
        <f>IF(A447&lt;&gt;"",SUM($E$10:E447),"")</f>
        <v/>
      </c>
      <c r="G447" s="95" t="str">
        <f t="shared" si="77"/>
        <v/>
      </c>
      <c r="T447" s="3" t="str">
        <f t="shared" si="78"/>
        <v/>
      </c>
      <c r="U447" s="12" t="str">
        <f t="shared" si="79"/>
        <v/>
      </c>
      <c r="V447" s="95" t="str">
        <f t="shared" si="80"/>
        <v/>
      </c>
      <c r="W447" s="95" t="str">
        <f t="shared" si="81"/>
        <v/>
      </c>
      <c r="X447" s="95" t="str">
        <f t="shared" si="82"/>
        <v/>
      </c>
      <c r="Y447" s="95" t="str">
        <f>IF(T447&lt;&gt;"",SUM($X$10:X447),"")</f>
        <v/>
      </c>
      <c r="Z447" s="95" t="str">
        <f t="shared" si="83"/>
        <v/>
      </c>
    </row>
    <row r="448" spans="1:26">
      <c r="A448" s="3" t="str">
        <f t="shared" si="72"/>
        <v/>
      </c>
      <c r="B448" s="12" t="str">
        <f t="shared" si="73"/>
        <v/>
      </c>
      <c r="C448" s="95" t="str">
        <f t="shared" si="74"/>
        <v/>
      </c>
      <c r="D448" s="95" t="str">
        <f t="shared" si="75"/>
        <v/>
      </c>
      <c r="E448" s="95" t="str">
        <f t="shared" si="76"/>
        <v/>
      </c>
      <c r="F448" s="95" t="str">
        <f>IF(A448&lt;&gt;"",SUM($E$10:E448),"")</f>
        <v/>
      </c>
      <c r="G448" s="95" t="str">
        <f t="shared" si="77"/>
        <v/>
      </c>
      <c r="T448" s="3" t="str">
        <f t="shared" si="78"/>
        <v/>
      </c>
      <c r="U448" s="12" t="str">
        <f t="shared" si="79"/>
        <v/>
      </c>
      <c r="V448" s="95" t="str">
        <f t="shared" si="80"/>
        <v/>
      </c>
      <c r="W448" s="95" t="str">
        <f t="shared" si="81"/>
        <v/>
      </c>
      <c r="X448" s="95" t="str">
        <f t="shared" si="82"/>
        <v/>
      </c>
      <c r="Y448" s="95" t="str">
        <f>IF(T448&lt;&gt;"",SUM($X$10:X448),"")</f>
        <v/>
      </c>
      <c r="Z448" s="95" t="str">
        <f t="shared" si="83"/>
        <v/>
      </c>
    </row>
    <row r="449" spans="1:26">
      <c r="A449" s="3" t="str">
        <f t="shared" si="72"/>
        <v/>
      </c>
      <c r="B449" s="12" t="str">
        <f t="shared" si="73"/>
        <v/>
      </c>
      <c r="C449" s="95" t="str">
        <f t="shared" si="74"/>
        <v/>
      </c>
      <c r="D449" s="95" t="str">
        <f t="shared" si="75"/>
        <v/>
      </c>
      <c r="E449" s="95" t="str">
        <f t="shared" si="76"/>
        <v/>
      </c>
      <c r="F449" s="95" t="str">
        <f>IF(A449&lt;&gt;"",SUM($E$10:E449),"")</f>
        <v/>
      </c>
      <c r="G449" s="95" t="str">
        <f t="shared" si="77"/>
        <v/>
      </c>
      <c r="T449" s="3" t="str">
        <f t="shared" si="78"/>
        <v/>
      </c>
      <c r="U449" s="12" t="str">
        <f t="shared" si="79"/>
        <v/>
      </c>
      <c r="V449" s="95" t="str">
        <f t="shared" si="80"/>
        <v/>
      </c>
      <c r="W449" s="95" t="str">
        <f t="shared" si="81"/>
        <v/>
      </c>
      <c r="X449" s="95" t="str">
        <f t="shared" si="82"/>
        <v/>
      </c>
      <c r="Y449" s="95" t="str">
        <f>IF(T449&lt;&gt;"",SUM($X$10:X449),"")</f>
        <v/>
      </c>
      <c r="Z449" s="95" t="str">
        <f t="shared" si="83"/>
        <v/>
      </c>
    </row>
    <row r="450" spans="1:26">
      <c r="A450" s="3" t="str">
        <f t="shared" si="72"/>
        <v/>
      </c>
      <c r="B450" s="12" t="str">
        <f t="shared" si="73"/>
        <v/>
      </c>
      <c r="C450" s="95" t="str">
        <f t="shared" si="74"/>
        <v/>
      </c>
      <c r="D450" s="95" t="str">
        <f t="shared" si="75"/>
        <v/>
      </c>
      <c r="E450" s="95" t="str">
        <f t="shared" si="76"/>
        <v/>
      </c>
      <c r="F450" s="95" t="str">
        <f>IF(A450&lt;&gt;"",SUM($E$10:E450),"")</f>
        <v/>
      </c>
      <c r="G450" s="95" t="str">
        <f t="shared" si="77"/>
        <v/>
      </c>
      <c r="T450" s="3" t="str">
        <f t="shared" si="78"/>
        <v/>
      </c>
      <c r="U450" s="12" t="str">
        <f t="shared" si="79"/>
        <v/>
      </c>
      <c r="V450" s="95" t="str">
        <f t="shared" si="80"/>
        <v/>
      </c>
      <c r="W450" s="95" t="str">
        <f t="shared" si="81"/>
        <v/>
      </c>
      <c r="X450" s="95" t="str">
        <f t="shared" si="82"/>
        <v/>
      </c>
      <c r="Y450" s="95" t="str">
        <f>IF(T450&lt;&gt;"",SUM($X$10:X450),"")</f>
        <v/>
      </c>
      <c r="Z450" s="95" t="str">
        <f t="shared" si="83"/>
        <v/>
      </c>
    </row>
    <row r="451" spans="1:26">
      <c r="A451" s="3" t="str">
        <f t="shared" si="72"/>
        <v/>
      </c>
      <c r="B451" s="12" t="str">
        <f t="shared" si="73"/>
        <v/>
      </c>
      <c r="C451" s="95" t="str">
        <f t="shared" si="74"/>
        <v/>
      </c>
      <c r="D451" s="95" t="str">
        <f t="shared" si="75"/>
        <v/>
      </c>
      <c r="E451" s="95" t="str">
        <f t="shared" si="76"/>
        <v/>
      </c>
      <c r="F451" s="95" t="str">
        <f>IF(A451&lt;&gt;"",SUM($E$10:E451),"")</f>
        <v/>
      </c>
      <c r="G451" s="95" t="str">
        <f t="shared" si="77"/>
        <v/>
      </c>
      <c r="T451" s="3" t="str">
        <f t="shared" si="78"/>
        <v/>
      </c>
      <c r="U451" s="12" t="str">
        <f t="shared" si="79"/>
        <v/>
      </c>
      <c r="V451" s="95" t="str">
        <f t="shared" si="80"/>
        <v/>
      </c>
      <c r="W451" s="95" t="str">
        <f t="shared" si="81"/>
        <v/>
      </c>
      <c r="X451" s="95" t="str">
        <f t="shared" si="82"/>
        <v/>
      </c>
      <c r="Y451" s="95" t="str">
        <f>IF(T451&lt;&gt;"",SUM($X$10:X451),"")</f>
        <v/>
      </c>
      <c r="Z451" s="95" t="str">
        <f t="shared" si="83"/>
        <v/>
      </c>
    </row>
    <row r="452" spans="1:26">
      <c r="A452" s="3" t="str">
        <f t="shared" si="72"/>
        <v/>
      </c>
      <c r="B452" s="12" t="str">
        <f t="shared" si="73"/>
        <v/>
      </c>
      <c r="C452" s="95" t="str">
        <f t="shared" si="74"/>
        <v/>
      </c>
      <c r="D452" s="95" t="str">
        <f t="shared" si="75"/>
        <v/>
      </c>
      <c r="E452" s="95" t="str">
        <f t="shared" si="76"/>
        <v/>
      </c>
      <c r="F452" s="95" t="str">
        <f>IF(A452&lt;&gt;"",SUM($E$10:E452),"")</f>
        <v/>
      </c>
      <c r="G452" s="95" t="str">
        <f t="shared" si="77"/>
        <v/>
      </c>
      <c r="T452" s="3" t="str">
        <f t="shared" si="78"/>
        <v/>
      </c>
      <c r="U452" s="12" t="str">
        <f t="shared" si="79"/>
        <v/>
      </c>
      <c r="V452" s="95" t="str">
        <f t="shared" si="80"/>
        <v/>
      </c>
      <c r="W452" s="95" t="str">
        <f t="shared" si="81"/>
        <v/>
      </c>
      <c r="X452" s="95" t="str">
        <f t="shared" si="82"/>
        <v/>
      </c>
      <c r="Y452" s="95" t="str">
        <f>IF(T452&lt;&gt;"",SUM($X$10:X452),"")</f>
        <v/>
      </c>
      <c r="Z452" s="95" t="str">
        <f t="shared" si="83"/>
        <v/>
      </c>
    </row>
    <row r="453" spans="1:26">
      <c r="A453" s="3" t="str">
        <f t="shared" si="72"/>
        <v/>
      </c>
      <c r="B453" s="12" t="str">
        <f t="shared" si="73"/>
        <v/>
      </c>
      <c r="C453" s="95" t="str">
        <f t="shared" si="74"/>
        <v/>
      </c>
      <c r="D453" s="95" t="str">
        <f t="shared" si="75"/>
        <v/>
      </c>
      <c r="E453" s="95" t="str">
        <f t="shared" si="76"/>
        <v/>
      </c>
      <c r="F453" s="95" t="str">
        <f>IF(A453&lt;&gt;"",SUM($E$10:E453),"")</f>
        <v/>
      </c>
      <c r="G453" s="95" t="str">
        <f t="shared" si="77"/>
        <v/>
      </c>
      <c r="T453" s="3" t="str">
        <f t="shared" si="78"/>
        <v/>
      </c>
      <c r="U453" s="12" t="str">
        <f t="shared" si="79"/>
        <v/>
      </c>
      <c r="V453" s="95" t="str">
        <f t="shared" si="80"/>
        <v/>
      </c>
      <c r="W453" s="95" t="str">
        <f t="shared" si="81"/>
        <v/>
      </c>
      <c r="X453" s="95" t="str">
        <f t="shared" si="82"/>
        <v/>
      </c>
      <c r="Y453" s="95" t="str">
        <f>IF(T453&lt;&gt;"",SUM($X$10:X453),"")</f>
        <v/>
      </c>
      <c r="Z453" s="95" t="str">
        <f t="shared" si="83"/>
        <v/>
      </c>
    </row>
    <row r="454" spans="1:26">
      <c r="A454" s="3" t="str">
        <f t="shared" si="72"/>
        <v/>
      </c>
      <c r="B454" s="12" t="str">
        <f t="shared" si="73"/>
        <v/>
      </c>
      <c r="C454" s="95" t="str">
        <f t="shared" si="74"/>
        <v/>
      </c>
      <c r="D454" s="95" t="str">
        <f t="shared" si="75"/>
        <v/>
      </c>
      <c r="E454" s="95" t="str">
        <f t="shared" si="76"/>
        <v/>
      </c>
      <c r="F454" s="95" t="str">
        <f>IF(A454&lt;&gt;"",SUM($E$10:E454),"")</f>
        <v/>
      </c>
      <c r="G454" s="95" t="str">
        <f t="shared" si="77"/>
        <v/>
      </c>
      <c r="T454" s="3" t="str">
        <f t="shared" si="78"/>
        <v/>
      </c>
      <c r="U454" s="12" t="str">
        <f t="shared" si="79"/>
        <v/>
      </c>
      <c r="V454" s="95" t="str">
        <f t="shared" si="80"/>
        <v/>
      </c>
      <c r="W454" s="95" t="str">
        <f t="shared" si="81"/>
        <v/>
      </c>
      <c r="X454" s="95" t="str">
        <f t="shared" si="82"/>
        <v/>
      </c>
      <c r="Y454" s="95" t="str">
        <f>IF(T454&lt;&gt;"",SUM($X$10:X454),"")</f>
        <v/>
      </c>
      <c r="Z454" s="95" t="str">
        <f t="shared" si="83"/>
        <v/>
      </c>
    </row>
    <row r="455" spans="1:26">
      <c r="A455" s="3" t="str">
        <f t="shared" si="72"/>
        <v/>
      </c>
      <c r="B455" s="12" t="str">
        <f t="shared" si="73"/>
        <v/>
      </c>
      <c r="C455" s="95" t="str">
        <f t="shared" si="74"/>
        <v/>
      </c>
      <c r="D455" s="95" t="str">
        <f t="shared" si="75"/>
        <v/>
      </c>
      <c r="E455" s="95" t="str">
        <f t="shared" si="76"/>
        <v/>
      </c>
      <c r="F455" s="95" t="str">
        <f>IF(A455&lt;&gt;"",SUM($E$10:E455),"")</f>
        <v/>
      </c>
      <c r="G455" s="95" t="str">
        <f t="shared" si="77"/>
        <v/>
      </c>
      <c r="T455" s="3" t="str">
        <f t="shared" si="78"/>
        <v/>
      </c>
      <c r="U455" s="12" t="str">
        <f t="shared" si="79"/>
        <v/>
      </c>
      <c r="V455" s="95" t="str">
        <f t="shared" si="80"/>
        <v/>
      </c>
      <c r="W455" s="95" t="str">
        <f t="shared" si="81"/>
        <v/>
      </c>
      <c r="X455" s="95" t="str">
        <f t="shared" si="82"/>
        <v/>
      </c>
      <c r="Y455" s="95" t="str">
        <f>IF(T455&lt;&gt;"",SUM($X$10:X455),"")</f>
        <v/>
      </c>
      <c r="Z455" s="95" t="str">
        <f t="shared" si="83"/>
        <v/>
      </c>
    </row>
    <row r="456" spans="1:26">
      <c r="A456" s="3" t="str">
        <f t="shared" si="72"/>
        <v/>
      </c>
      <c r="B456" s="12" t="str">
        <f t="shared" si="73"/>
        <v/>
      </c>
      <c r="C456" s="95" t="str">
        <f t="shared" si="74"/>
        <v/>
      </c>
      <c r="D456" s="95" t="str">
        <f t="shared" si="75"/>
        <v/>
      </c>
      <c r="E456" s="95" t="str">
        <f t="shared" si="76"/>
        <v/>
      </c>
      <c r="F456" s="95" t="str">
        <f>IF(A456&lt;&gt;"",SUM($E$10:E456),"")</f>
        <v/>
      </c>
      <c r="G456" s="95" t="str">
        <f t="shared" si="77"/>
        <v/>
      </c>
      <c r="T456" s="3" t="str">
        <f t="shared" si="78"/>
        <v/>
      </c>
      <c r="U456" s="12" t="str">
        <f t="shared" si="79"/>
        <v/>
      </c>
      <c r="V456" s="95" t="str">
        <f t="shared" si="80"/>
        <v/>
      </c>
      <c r="W456" s="95" t="str">
        <f t="shared" si="81"/>
        <v/>
      </c>
      <c r="X456" s="95" t="str">
        <f t="shared" si="82"/>
        <v/>
      </c>
      <c r="Y456" s="95" t="str">
        <f>IF(T456&lt;&gt;"",SUM($X$10:X456),"")</f>
        <v/>
      </c>
      <c r="Z456" s="95" t="str">
        <f t="shared" si="83"/>
        <v/>
      </c>
    </row>
    <row r="457" spans="1:26">
      <c r="A457" s="3" t="str">
        <f t="shared" si="72"/>
        <v/>
      </c>
      <c r="B457" s="12" t="str">
        <f t="shared" si="73"/>
        <v/>
      </c>
      <c r="C457" s="95" t="str">
        <f t="shared" si="74"/>
        <v/>
      </c>
      <c r="D457" s="95" t="str">
        <f t="shared" si="75"/>
        <v/>
      </c>
      <c r="E457" s="95" t="str">
        <f t="shared" si="76"/>
        <v/>
      </c>
      <c r="F457" s="95" t="str">
        <f>IF(A457&lt;&gt;"",SUM($E$10:E457),"")</f>
        <v/>
      </c>
      <c r="G457" s="95" t="str">
        <f t="shared" si="77"/>
        <v/>
      </c>
      <c r="T457" s="3" t="str">
        <f t="shared" si="78"/>
        <v/>
      </c>
      <c r="U457" s="12" t="str">
        <f t="shared" si="79"/>
        <v/>
      </c>
      <c r="V457" s="95" t="str">
        <f t="shared" si="80"/>
        <v/>
      </c>
      <c r="W457" s="95" t="str">
        <f t="shared" si="81"/>
        <v/>
      </c>
      <c r="X457" s="95" t="str">
        <f t="shared" si="82"/>
        <v/>
      </c>
      <c r="Y457" s="95" t="str">
        <f>IF(T457&lt;&gt;"",SUM($X$10:X457),"")</f>
        <v/>
      </c>
      <c r="Z457" s="95" t="str">
        <f t="shared" si="83"/>
        <v/>
      </c>
    </row>
    <row r="458" spans="1:26">
      <c r="A458" s="3" t="str">
        <f t="shared" si="72"/>
        <v/>
      </c>
      <c r="B458" s="12" t="str">
        <f t="shared" si="73"/>
        <v/>
      </c>
      <c r="C458" s="95" t="str">
        <f t="shared" si="74"/>
        <v/>
      </c>
      <c r="D458" s="95" t="str">
        <f t="shared" si="75"/>
        <v/>
      </c>
      <c r="E458" s="95" t="str">
        <f t="shared" si="76"/>
        <v/>
      </c>
      <c r="F458" s="95" t="str">
        <f>IF(A458&lt;&gt;"",SUM($E$10:E458),"")</f>
        <v/>
      </c>
      <c r="G458" s="95" t="str">
        <f t="shared" si="77"/>
        <v/>
      </c>
      <c r="T458" s="3" t="str">
        <f t="shared" si="78"/>
        <v/>
      </c>
      <c r="U458" s="12" t="str">
        <f t="shared" si="79"/>
        <v/>
      </c>
      <c r="V458" s="95" t="str">
        <f t="shared" si="80"/>
        <v/>
      </c>
      <c r="W458" s="95" t="str">
        <f t="shared" si="81"/>
        <v/>
      </c>
      <c r="X458" s="95" t="str">
        <f t="shared" si="82"/>
        <v/>
      </c>
      <c r="Y458" s="95" t="str">
        <f>IF(T458&lt;&gt;"",SUM($X$10:X458),"")</f>
        <v/>
      </c>
      <c r="Z458" s="95" t="str">
        <f t="shared" si="83"/>
        <v/>
      </c>
    </row>
    <row r="459" spans="1:26">
      <c r="A459" s="3" t="str">
        <f t="shared" si="72"/>
        <v/>
      </c>
      <c r="B459" s="12" t="str">
        <f t="shared" si="73"/>
        <v/>
      </c>
      <c r="C459" s="95" t="str">
        <f t="shared" si="74"/>
        <v/>
      </c>
      <c r="D459" s="95" t="str">
        <f t="shared" si="75"/>
        <v/>
      </c>
      <c r="E459" s="95" t="str">
        <f t="shared" si="76"/>
        <v/>
      </c>
      <c r="F459" s="95" t="str">
        <f>IF(A459&lt;&gt;"",SUM($E$10:E459),"")</f>
        <v/>
      </c>
      <c r="G459" s="95" t="str">
        <f t="shared" si="77"/>
        <v/>
      </c>
      <c r="T459" s="3" t="str">
        <f t="shared" si="78"/>
        <v/>
      </c>
      <c r="U459" s="12" t="str">
        <f t="shared" si="79"/>
        <v/>
      </c>
      <c r="V459" s="95" t="str">
        <f t="shared" si="80"/>
        <v/>
      </c>
      <c r="W459" s="95" t="str">
        <f t="shared" si="81"/>
        <v/>
      </c>
      <c r="X459" s="95" t="str">
        <f t="shared" si="82"/>
        <v/>
      </c>
      <c r="Y459" s="95" t="str">
        <f>IF(T459&lt;&gt;"",SUM($X$10:X459),"")</f>
        <v/>
      </c>
      <c r="Z459" s="95" t="str">
        <f t="shared" si="83"/>
        <v/>
      </c>
    </row>
    <row r="460" spans="1:26">
      <c r="A460" s="3" t="str">
        <f t="shared" ref="A460:A523" si="84">IF(A459&lt;$G$4,A459+1,"")</f>
        <v/>
      </c>
      <c r="B460" s="12" t="str">
        <f t="shared" ref="B460:B523" si="85">IF(A460&lt;&gt;"",EDATE($C$7,A460*12/$G$3),"")</f>
        <v/>
      </c>
      <c r="C460" s="95" t="str">
        <f t="shared" ref="C460:C523" si="86">IF(A460&lt;&gt;"",D460+E460,"")</f>
        <v/>
      </c>
      <c r="D460" s="95" t="str">
        <f t="shared" ref="D460:D523" si="87">IF(A460&lt;&gt;"",G459*$G$5,"")</f>
        <v/>
      </c>
      <c r="E460" s="95" t="str">
        <f t="shared" ref="E460:E523" si="88">IF(A460&lt;&gt;"",IF(A460=$G$4,$C$3,0),"")</f>
        <v/>
      </c>
      <c r="F460" s="95" t="str">
        <f>IF(A460&lt;&gt;"",SUM($E$10:E460),"")</f>
        <v/>
      </c>
      <c r="G460" s="95" t="str">
        <f t="shared" ref="G460:G523" si="89">IF(A460&lt;&gt;"",G459-E460,"")</f>
        <v/>
      </c>
      <c r="T460" s="3" t="str">
        <f t="shared" ref="T460:T523" si="90">IF(T459&lt;$G$4,T459+1,"")</f>
        <v/>
      </c>
      <c r="U460" s="12" t="str">
        <f t="shared" ref="U460:U523" si="91">IF(T460&lt;&gt;"",EDATE($C$7,T460*12/$G$3),"")</f>
        <v/>
      </c>
      <c r="V460" s="95" t="str">
        <f t="shared" ref="V460:V523" si="92">IF(T460&lt;&gt;"",C460,"")</f>
        <v/>
      </c>
      <c r="W460" s="95" t="str">
        <f t="shared" ref="W460:W523" si="93">IF(T460&lt;&gt;"",Z459*$Z$5,"")</f>
        <v/>
      </c>
      <c r="X460" s="95" t="str">
        <f t="shared" ref="X460:X523" si="94">IF(T460&lt;&gt;"",V460-W460,"")</f>
        <v/>
      </c>
      <c r="Y460" s="95" t="str">
        <f>IF(T460&lt;&gt;"",SUM($X$10:X460),"")</f>
        <v/>
      </c>
      <c r="Z460" s="95" t="str">
        <f t="shared" ref="Z460:Z523" si="95">IF(T460&lt;&gt;"",Z459-X460,"")</f>
        <v/>
      </c>
    </row>
    <row r="461" spans="1:26">
      <c r="A461" s="3" t="str">
        <f t="shared" si="84"/>
        <v/>
      </c>
      <c r="B461" s="12" t="str">
        <f t="shared" si="85"/>
        <v/>
      </c>
      <c r="C461" s="95" t="str">
        <f t="shared" si="86"/>
        <v/>
      </c>
      <c r="D461" s="95" t="str">
        <f t="shared" si="87"/>
        <v/>
      </c>
      <c r="E461" s="95" t="str">
        <f t="shared" si="88"/>
        <v/>
      </c>
      <c r="F461" s="95" t="str">
        <f>IF(A461&lt;&gt;"",SUM($E$10:E461),"")</f>
        <v/>
      </c>
      <c r="G461" s="95" t="str">
        <f t="shared" si="89"/>
        <v/>
      </c>
      <c r="T461" s="3" t="str">
        <f t="shared" si="90"/>
        <v/>
      </c>
      <c r="U461" s="12" t="str">
        <f t="shared" si="91"/>
        <v/>
      </c>
      <c r="V461" s="95" t="str">
        <f t="shared" si="92"/>
        <v/>
      </c>
      <c r="W461" s="95" t="str">
        <f t="shared" si="93"/>
        <v/>
      </c>
      <c r="X461" s="95" t="str">
        <f t="shared" si="94"/>
        <v/>
      </c>
      <c r="Y461" s="95" t="str">
        <f>IF(T461&lt;&gt;"",SUM($X$10:X461),"")</f>
        <v/>
      </c>
      <c r="Z461" s="95" t="str">
        <f t="shared" si="95"/>
        <v/>
      </c>
    </row>
    <row r="462" spans="1:26">
      <c r="A462" s="3" t="str">
        <f t="shared" si="84"/>
        <v/>
      </c>
      <c r="B462" s="12" t="str">
        <f t="shared" si="85"/>
        <v/>
      </c>
      <c r="C462" s="95" t="str">
        <f t="shared" si="86"/>
        <v/>
      </c>
      <c r="D462" s="95" t="str">
        <f t="shared" si="87"/>
        <v/>
      </c>
      <c r="E462" s="95" t="str">
        <f t="shared" si="88"/>
        <v/>
      </c>
      <c r="F462" s="95" t="str">
        <f>IF(A462&lt;&gt;"",SUM($E$10:E462),"")</f>
        <v/>
      </c>
      <c r="G462" s="95" t="str">
        <f t="shared" si="89"/>
        <v/>
      </c>
      <c r="T462" s="3" t="str">
        <f t="shared" si="90"/>
        <v/>
      </c>
      <c r="U462" s="12" t="str">
        <f t="shared" si="91"/>
        <v/>
      </c>
      <c r="V462" s="95" t="str">
        <f t="shared" si="92"/>
        <v/>
      </c>
      <c r="W462" s="95" t="str">
        <f t="shared" si="93"/>
        <v/>
      </c>
      <c r="X462" s="95" t="str">
        <f t="shared" si="94"/>
        <v/>
      </c>
      <c r="Y462" s="95" t="str">
        <f>IF(T462&lt;&gt;"",SUM($X$10:X462),"")</f>
        <v/>
      </c>
      <c r="Z462" s="95" t="str">
        <f t="shared" si="95"/>
        <v/>
      </c>
    </row>
    <row r="463" spans="1:26">
      <c r="A463" s="3" t="str">
        <f t="shared" si="84"/>
        <v/>
      </c>
      <c r="B463" s="12" t="str">
        <f t="shared" si="85"/>
        <v/>
      </c>
      <c r="C463" s="95" t="str">
        <f t="shared" si="86"/>
        <v/>
      </c>
      <c r="D463" s="95" t="str">
        <f t="shared" si="87"/>
        <v/>
      </c>
      <c r="E463" s="95" t="str">
        <f t="shared" si="88"/>
        <v/>
      </c>
      <c r="F463" s="95" t="str">
        <f>IF(A463&lt;&gt;"",SUM($E$10:E463),"")</f>
        <v/>
      </c>
      <c r="G463" s="95" t="str">
        <f t="shared" si="89"/>
        <v/>
      </c>
      <c r="T463" s="3" t="str">
        <f t="shared" si="90"/>
        <v/>
      </c>
      <c r="U463" s="12" t="str">
        <f t="shared" si="91"/>
        <v/>
      </c>
      <c r="V463" s="95" t="str">
        <f t="shared" si="92"/>
        <v/>
      </c>
      <c r="W463" s="95" t="str">
        <f t="shared" si="93"/>
        <v/>
      </c>
      <c r="X463" s="95" t="str">
        <f t="shared" si="94"/>
        <v/>
      </c>
      <c r="Y463" s="95" t="str">
        <f>IF(T463&lt;&gt;"",SUM($X$10:X463),"")</f>
        <v/>
      </c>
      <c r="Z463" s="95" t="str">
        <f t="shared" si="95"/>
        <v/>
      </c>
    </row>
    <row r="464" spans="1:26">
      <c r="A464" s="3" t="str">
        <f t="shared" si="84"/>
        <v/>
      </c>
      <c r="B464" s="12" t="str">
        <f t="shared" si="85"/>
        <v/>
      </c>
      <c r="C464" s="95" t="str">
        <f t="shared" si="86"/>
        <v/>
      </c>
      <c r="D464" s="95" t="str">
        <f t="shared" si="87"/>
        <v/>
      </c>
      <c r="E464" s="95" t="str">
        <f t="shared" si="88"/>
        <v/>
      </c>
      <c r="F464" s="95" t="str">
        <f>IF(A464&lt;&gt;"",SUM($E$10:E464),"")</f>
        <v/>
      </c>
      <c r="G464" s="95" t="str">
        <f t="shared" si="89"/>
        <v/>
      </c>
      <c r="T464" s="3" t="str">
        <f t="shared" si="90"/>
        <v/>
      </c>
      <c r="U464" s="12" t="str">
        <f t="shared" si="91"/>
        <v/>
      </c>
      <c r="V464" s="95" t="str">
        <f t="shared" si="92"/>
        <v/>
      </c>
      <c r="W464" s="95" t="str">
        <f t="shared" si="93"/>
        <v/>
      </c>
      <c r="X464" s="95" t="str">
        <f t="shared" si="94"/>
        <v/>
      </c>
      <c r="Y464" s="95" t="str">
        <f>IF(T464&lt;&gt;"",SUM($X$10:X464),"")</f>
        <v/>
      </c>
      <c r="Z464" s="95" t="str">
        <f t="shared" si="95"/>
        <v/>
      </c>
    </row>
    <row r="465" spans="1:26">
      <c r="A465" s="3" t="str">
        <f t="shared" si="84"/>
        <v/>
      </c>
      <c r="B465" s="12" t="str">
        <f t="shared" si="85"/>
        <v/>
      </c>
      <c r="C465" s="95" t="str">
        <f t="shared" si="86"/>
        <v/>
      </c>
      <c r="D465" s="95" t="str">
        <f t="shared" si="87"/>
        <v/>
      </c>
      <c r="E465" s="95" t="str">
        <f t="shared" si="88"/>
        <v/>
      </c>
      <c r="F465" s="95" t="str">
        <f>IF(A465&lt;&gt;"",SUM($E$10:E465),"")</f>
        <v/>
      </c>
      <c r="G465" s="95" t="str">
        <f t="shared" si="89"/>
        <v/>
      </c>
      <c r="T465" s="3" t="str">
        <f t="shared" si="90"/>
        <v/>
      </c>
      <c r="U465" s="12" t="str">
        <f t="shared" si="91"/>
        <v/>
      </c>
      <c r="V465" s="95" t="str">
        <f t="shared" si="92"/>
        <v/>
      </c>
      <c r="W465" s="95" t="str">
        <f t="shared" si="93"/>
        <v/>
      </c>
      <c r="X465" s="95" t="str">
        <f t="shared" si="94"/>
        <v/>
      </c>
      <c r="Y465" s="95" t="str">
        <f>IF(T465&lt;&gt;"",SUM($X$10:X465),"")</f>
        <v/>
      </c>
      <c r="Z465" s="95" t="str">
        <f t="shared" si="95"/>
        <v/>
      </c>
    </row>
    <row r="466" spans="1:26">
      <c r="A466" s="3" t="str">
        <f t="shared" si="84"/>
        <v/>
      </c>
      <c r="B466" s="12" t="str">
        <f t="shared" si="85"/>
        <v/>
      </c>
      <c r="C466" s="95" t="str">
        <f t="shared" si="86"/>
        <v/>
      </c>
      <c r="D466" s="95" t="str">
        <f t="shared" si="87"/>
        <v/>
      </c>
      <c r="E466" s="95" t="str">
        <f t="shared" si="88"/>
        <v/>
      </c>
      <c r="F466" s="95" t="str">
        <f>IF(A466&lt;&gt;"",SUM($E$10:E466),"")</f>
        <v/>
      </c>
      <c r="G466" s="95" t="str">
        <f t="shared" si="89"/>
        <v/>
      </c>
      <c r="T466" s="3" t="str">
        <f t="shared" si="90"/>
        <v/>
      </c>
      <c r="U466" s="12" t="str">
        <f t="shared" si="91"/>
        <v/>
      </c>
      <c r="V466" s="95" t="str">
        <f t="shared" si="92"/>
        <v/>
      </c>
      <c r="W466" s="95" t="str">
        <f t="shared" si="93"/>
        <v/>
      </c>
      <c r="X466" s="95" t="str">
        <f t="shared" si="94"/>
        <v/>
      </c>
      <c r="Y466" s="95" t="str">
        <f>IF(T466&lt;&gt;"",SUM($X$10:X466),"")</f>
        <v/>
      </c>
      <c r="Z466" s="95" t="str">
        <f t="shared" si="95"/>
        <v/>
      </c>
    </row>
    <row r="467" spans="1:26">
      <c r="A467" s="3" t="str">
        <f t="shared" si="84"/>
        <v/>
      </c>
      <c r="B467" s="12" t="str">
        <f t="shared" si="85"/>
        <v/>
      </c>
      <c r="C467" s="95" t="str">
        <f t="shared" si="86"/>
        <v/>
      </c>
      <c r="D467" s="95" t="str">
        <f t="shared" si="87"/>
        <v/>
      </c>
      <c r="E467" s="95" t="str">
        <f t="shared" si="88"/>
        <v/>
      </c>
      <c r="F467" s="95" t="str">
        <f>IF(A467&lt;&gt;"",SUM($E$10:E467),"")</f>
        <v/>
      </c>
      <c r="G467" s="95" t="str">
        <f t="shared" si="89"/>
        <v/>
      </c>
      <c r="T467" s="3" t="str">
        <f t="shared" si="90"/>
        <v/>
      </c>
      <c r="U467" s="12" t="str">
        <f t="shared" si="91"/>
        <v/>
      </c>
      <c r="V467" s="95" t="str">
        <f t="shared" si="92"/>
        <v/>
      </c>
      <c r="W467" s="95" t="str">
        <f t="shared" si="93"/>
        <v/>
      </c>
      <c r="X467" s="95" t="str">
        <f t="shared" si="94"/>
        <v/>
      </c>
      <c r="Y467" s="95" t="str">
        <f>IF(T467&lt;&gt;"",SUM($X$10:X467),"")</f>
        <v/>
      </c>
      <c r="Z467" s="95" t="str">
        <f t="shared" si="95"/>
        <v/>
      </c>
    </row>
    <row r="468" spans="1:26">
      <c r="A468" s="3" t="str">
        <f t="shared" si="84"/>
        <v/>
      </c>
      <c r="B468" s="12" t="str">
        <f t="shared" si="85"/>
        <v/>
      </c>
      <c r="C468" s="95" t="str">
        <f t="shared" si="86"/>
        <v/>
      </c>
      <c r="D468" s="95" t="str">
        <f t="shared" si="87"/>
        <v/>
      </c>
      <c r="E468" s="95" t="str">
        <f t="shared" si="88"/>
        <v/>
      </c>
      <c r="F468" s="95" t="str">
        <f>IF(A468&lt;&gt;"",SUM($E$10:E468),"")</f>
        <v/>
      </c>
      <c r="G468" s="95" t="str">
        <f t="shared" si="89"/>
        <v/>
      </c>
      <c r="T468" s="3" t="str">
        <f t="shared" si="90"/>
        <v/>
      </c>
      <c r="U468" s="12" t="str">
        <f t="shared" si="91"/>
        <v/>
      </c>
      <c r="V468" s="95" t="str">
        <f t="shared" si="92"/>
        <v/>
      </c>
      <c r="W468" s="95" t="str">
        <f t="shared" si="93"/>
        <v/>
      </c>
      <c r="X468" s="95" t="str">
        <f t="shared" si="94"/>
        <v/>
      </c>
      <c r="Y468" s="95" t="str">
        <f>IF(T468&lt;&gt;"",SUM($X$10:X468),"")</f>
        <v/>
      </c>
      <c r="Z468" s="95" t="str">
        <f t="shared" si="95"/>
        <v/>
      </c>
    </row>
    <row r="469" spans="1:26">
      <c r="A469" s="3" t="str">
        <f t="shared" si="84"/>
        <v/>
      </c>
      <c r="B469" s="12" t="str">
        <f t="shared" si="85"/>
        <v/>
      </c>
      <c r="C469" s="95" t="str">
        <f t="shared" si="86"/>
        <v/>
      </c>
      <c r="D469" s="95" t="str">
        <f t="shared" si="87"/>
        <v/>
      </c>
      <c r="E469" s="95" t="str">
        <f t="shared" si="88"/>
        <v/>
      </c>
      <c r="F469" s="95" t="str">
        <f>IF(A469&lt;&gt;"",SUM($E$10:E469),"")</f>
        <v/>
      </c>
      <c r="G469" s="95" t="str">
        <f t="shared" si="89"/>
        <v/>
      </c>
      <c r="T469" s="3" t="str">
        <f t="shared" si="90"/>
        <v/>
      </c>
      <c r="U469" s="12" t="str">
        <f t="shared" si="91"/>
        <v/>
      </c>
      <c r="V469" s="95" t="str">
        <f t="shared" si="92"/>
        <v/>
      </c>
      <c r="W469" s="95" t="str">
        <f t="shared" si="93"/>
        <v/>
      </c>
      <c r="X469" s="95" t="str">
        <f t="shared" si="94"/>
        <v/>
      </c>
      <c r="Y469" s="95" t="str">
        <f>IF(T469&lt;&gt;"",SUM($X$10:X469),"")</f>
        <v/>
      </c>
      <c r="Z469" s="95" t="str">
        <f t="shared" si="95"/>
        <v/>
      </c>
    </row>
    <row r="470" spans="1:26">
      <c r="A470" s="3" t="str">
        <f t="shared" si="84"/>
        <v/>
      </c>
      <c r="B470" s="12" t="str">
        <f t="shared" si="85"/>
        <v/>
      </c>
      <c r="C470" s="95" t="str">
        <f t="shared" si="86"/>
        <v/>
      </c>
      <c r="D470" s="95" t="str">
        <f t="shared" si="87"/>
        <v/>
      </c>
      <c r="E470" s="95" t="str">
        <f t="shared" si="88"/>
        <v/>
      </c>
      <c r="F470" s="95" t="str">
        <f>IF(A470&lt;&gt;"",SUM($E$10:E470),"")</f>
        <v/>
      </c>
      <c r="G470" s="95" t="str">
        <f t="shared" si="89"/>
        <v/>
      </c>
      <c r="T470" s="3" t="str">
        <f t="shared" si="90"/>
        <v/>
      </c>
      <c r="U470" s="12" t="str">
        <f t="shared" si="91"/>
        <v/>
      </c>
      <c r="V470" s="95" t="str">
        <f t="shared" si="92"/>
        <v/>
      </c>
      <c r="W470" s="95" t="str">
        <f t="shared" si="93"/>
        <v/>
      </c>
      <c r="X470" s="95" t="str">
        <f t="shared" si="94"/>
        <v/>
      </c>
      <c r="Y470" s="95" t="str">
        <f>IF(T470&lt;&gt;"",SUM($X$10:X470),"")</f>
        <v/>
      </c>
      <c r="Z470" s="95" t="str">
        <f t="shared" si="95"/>
        <v/>
      </c>
    </row>
    <row r="471" spans="1:26">
      <c r="A471" s="3" t="str">
        <f t="shared" si="84"/>
        <v/>
      </c>
      <c r="B471" s="12" t="str">
        <f t="shared" si="85"/>
        <v/>
      </c>
      <c r="C471" s="95" t="str">
        <f t="shared" si="86"/>
        <v/>
      </c>
      <c r="D471" s="95" t="str">
        <f t="shared" si="87"/>
        <v/>
      </c>
      <c r="E471" s="95" t="str">
        <f t="shared" si="88"/>
        <v/>
      </c>
      <c r="F471" s="95" t="str">
        <f>IF(A471&lt;&gt;"",SUM($E$10:E471),"")</f>
        <v/>
      </c>
      <c r="G471" s="95" t="str">
        <f t="shared" si="89"/>
        <v/>
      </c>
      <c r="T471" s="3" t="str">
        <f t="shared" si="90"/>
        <v/>
      </c>
      <c r="U471" s="12" t="str">
        <f t="shared" si="91"/>
        <v/>
      </c>
      <c r="V471" s="95" t="str">
        <f t="shared" si="92"/>
        <v/>
      </c>
      <c r="W471" s="95" t="str">
        <f t="shared" si="93"/>
        <v/>
      </c>
      <c r="X471" s="95" t="str">
        <f t="shared" si="94"/>
        <v/>
      </c>
      <c r="Y471" s="95" t="str">
        <f>IF(T471&lt;&gt;"",SUM($X$10:X471),"")</f>
        <v/>
      </c>
      <c r="Z471" s="95" t="str">
        <f t="shared" si="95"/>
        <v/>
      </c>
    </row>
    <row r="472" spans="1:26">
      <c r="A472" s="3" t="str">
        <f t="shared" si="84"/>
        <v/>
      </c>
      <c r="B472" s="12" t="str">
        <f t="shared" si="85"/>
        <v/>
      </c>
      <c r="C472" s="95" t="str">
        <f t="shared" si="86"/>
        <v/>
      </c>
      <c r="D472" s="95" t="str">
        <f t="shared" si="87"/>
        <v/>
      </c>
      <c r="E472" s="95" t="str">
        <f t="shared" si="88"/>
        <v/>
      </c>
      <c r="F472" s="95" t="str">
        <f>IF(A472&lt;&gt;"",SUM($E$10:E472),"")</f>
        <v/>
      </c>
      <c r="G472" s="95" t="str">
        <f t="shared" si="89"/>
        <v/>
      </c>
      <c r="T472" s="3" t="str">
        <f t="shared" si="90"/>
        <v/>
      </c>
      <c r="U472" s="12" t="str">
        <f t="shared" si="91"/>
        <v/>
      </c>
      <c r="V472" s="95" t="str">
        <f t="shared" si="92"/>
        <v/>
      </c>
      <c r="W472" s="95" t="str">
        <f t="shared" si="93"/>
        <v/>
      </c>
      <c r="X472" s="95" t="str">
        <f t="shared" si="94"/>
        <v/>
      </c>
      <c r="Y472" s="95" t="str">
        <f>IF(T472&lt;&gt;"",SUM($X$10:X472),"")</f>
        <v/>
      </c>
      <c r="Z472" s="95" t="str">
        <f t="shared" si="95"/>
        <v/>
      </c>
    </row>
    <row r="473" spans="1:26">
      <c r="A473" s="3" t="str">
        <f t="shared" si="84"/>
        <v/>
      </c>
      <c r="B473" s="12" t="str">
        <f t="shared" si="85"/>
        <v/>
      </c>
      <c r="C473" s="95" t="str">
        <f t="shared" si="86"/>
        <v/>
      </c>
      <c r="D473" s="95" t="str">
        <f t="shared" si="87"/>
        <v/>
      </c>
      <c r="E473" s="95" t="str">
        <f t="shared" si="88"/>
        <v/>
      </c>
      <c r="F473" s="95" t="str">
        <f>IF(A473&lt;&gt;"",SUM($E$10:E473),"")</f>
        <v/>
      </c>
      <c r="G473" s="95" t="str">
        <f t="shared" si="89"/>
        <v/>
      </c>
      <c r="T473" s="3" t="str">
        <f t="shared" si="90"/>
        <v/>
      </c>
      <c r="U473" s="12" t="str">
        <f t="shared" si="91"/>
        <v/>
      </c>
      <c r="V473" s="95" t="str">
        <f t="shared" si="92"/>
        <v/>
      </c>
      <c r="W473" s="95" t="str">
        <f t="shared" si="93"/>
        <v/>
      </c>
      <c r="X473" s="95" t="str">
        <f t="shared" si="94"/>
        <v/>
      </c>
      <c r="Y473" s="95" t="str">
        <f>IF(T473&lt;&gt;"",SUM($X$10:X473),"")</f>
        <v/>
      </c>
      <c r="Z473" s="95" t="str">
        <f t="shared" si="95"/>
        <v/>
      </c>
    </row>
    <row r="474" spans="1:26">
      <c r="A474" s="3" t="str">
        <f t="shared" si="84"/>
        <v/>
      </c>
      <c r="B474" s="12" t="str">
        <f t="shared" si="85"/>
        <v/>
      </c>
      <c r="C474" s="95" t="str">
        <f t="shared" si="86"/>
        <v/>
      </c>
      <c r="D474" s="95" t="str">
        <f t="shared" si="87"/>
        <v/>
      </c>
      <c r="E474" s="95" t="str">
        <f t="shared" si="88"/>
        <v/>
      </c>
      <c r="F474" s="95" t="str">
        <f>IF(A474&lt;&gt;"",SUM($E$10:E474),"")</f>
        <v/>
      </c>
      <c r="G474" s="95" t="str">
        <f t="shared" si="89"/>
        <v/>
      </c>
      <c r="T474" s="3" t="str">
        <f t="shared" si="90"/>
        <v/>
      </c>
      <c r="U474" s="12" t="str">
        <f t="shared" si="91"/>
        <v/>
      </c>
      <c r="V474" s="95" t="str">
        <f t="shared" si="92"/>
        <v/>
      </c>
      <c r="W474" s="95" t="str">
        <f t="shared" si="93"/>
        <v/>
      </c>
      <c r="X474" s="95" t="str">
        <f t="shared" si="94"/>
        <v/>
      </c>
      <c r="Y474" s="95" t="str">
        <f>IF(T474&lt;&gt;"",SUM($X$10:X474),"")</f>
        <v/>
      </c>
      <c r="Z474" s="95" t="str">
        <f t="shared" si="95"/>
        <v/>
      </c>
    </row>
    <row r="475" spans="1:26">
      <c r="A475" s="3" t="str">
        <f t="shared" si="84"/>
        <v/>
      </c>
      <c r="B475" s="12" t="str">
        <f t="shared" si="85"/>
        <v/>
      </c>
      <c r="C475" s="95" t="str">
        <f t="shared" si="86"/>
        <v/>
      </c>
      <c r="D475" s="95" t="str">
        <f t="shared" si="87"/>
        <v/>
      </c>
      <c r="E475" s="95" t="str">
        <f t="shared" si="88"/>
        <v/>
      </c>
      <c r="F475" s="95" t="str">
        <f>IF(A475&lt;&gt;"",SUM($E$10:E475),"")</f>
        <v/>
      </c>
      <c r="G475" s="95" t="str">
        <f t="shared" si="89"/>
        <v/>
      </c>
      <c r="T475" s="3" t="str">
        <f t="shared" si="90"/>
        <v/>
      </c>
      <c r="U475" s="12" t="str">
        <f t="shared" si="91"/>
        <v/>
      </c>
      <c r="V475" s="95" t="str">
        <f t="shared" si="92"/>
        <v/>
      </c>
      <c r="W475" s="95" t="str">
        <f t="shared" si="93"/>
        <v/>
      </c>
      <c r="X475" s="95" t="str">
        <f t="shared" si="94"/>
        <v/>
      </c>
      <c r="Y475" s="95" t="str">
        <f>IF(T475&lt;&gt;"",SUM($X$10:X475),"")</f>
        <v/>
      </c>
      <c r="Z475" s="95" t="str">
        <f t="shared" si="95"/>
        <v/>
      </c>
    </row>
    <row r="476" spans="1:26">
      <c r="A476" s="3" t="str">
        <f t="shared" si="84"/>
        <v/>
      </c>
      <c r="B476" s="12" t="str">
        <f t="shared" si="85"/>
        <v/>
      </c>
      <c r="C476" s="95" t="str">
        <f t="shared" si="86"/>
        <v/>
      </c>
      <c r="D476" s="95" t="str">
        <f t="shared" si="87"/>
        <v/>
      </c>
      <c r="E476" s="95" t="str">
        <f t="shared" si="88"/>
        <v/>
      </c>
      <c r="F476" s="95" t="str">
        <f>IF(A476&lt;&gt;"",SUM($E$10:E476),"")</f>
        <v/>
      </c>
      <c r="G476" s="95" t="str">
        <f t="shared" si="89"/>
        <v/>
      </c>
      <c r="T476" s="3" t="str">
        <f t="shared" si="90"/>
        <v/>
      </c>
      <c r="U476" s="12" t="str">
        <f t="shared" si="91"/>
        <v/>
      </c>
      <c r="V476" s="95" t="str">
        <f t="shared" si="92"/>
        <v/>
      </c>
      <c r="W476" s="95" t="str">
        <f t="shared" si="93"/>
        <v/>
      </c>
      <c r="X476" s="95" t="str">
        <f t="shared" si="94"/>
        <v/>
      </c>
      <c r="Y476" s="95" t="str">
        <f>IF(T476&lt;&gt;"",SUM($X$10:X476),"")</f>
        <v/>
      </c>
      <c r="Z476" s="95" t="str">
        <f t="shared" si="95"/>
        <v/>
      </c>
    </row>
    <row r="477" spans="1:26">
      <c r="A477" s="3" t="str">
        <f t="shared" si="84"/>
        <v/>
      </c>
      <c r="B477" s="12" t="str">
        <f t="shared" si="85"/>
        <v/>
      </c>
      <c r="C477" s="95" t="str">
        <f t="shared" si="86"/>
        <v/>
      </c>
      <c r="D477" s="95" t="str">
        <f t="shared" si="87"/>
        <v/>
      </c>
      <c r="E477" s="95" t="str">
        <f t="shared" si="88"/>
        <v/>
      </c>
      <c r="F477" s="95" t="str">
        <f>IF(A477&lt;&gt;"",SUM($E$10:E477),"")</f>
        <v/>
      </c>
      <c r="G477" s="95" t="str">
        <f t="shared" si="89"/>
        <v/>
      </c>
      <c r="T477" s="3" t="str">
        <f t="shared" si="90"/>
        <v/>
      </c>
      <c r="U477" s="12" t="str">
        <f t="shared" si="91"/>
        <v/>
      </c>
      <c r="V477" s="95" t="str">
        <f t="shared" si="92"/>
        <v/>
      </c>
      <c r="W477" s="95" t="str">
        <f t="shared" si="93"/>
        <v/>
      </c>
      <c r="X477" s="95" t="str">
        <f t="shared" si="94"/>
        <v/>
      </c>
      <c r="Y477" s="95" t="str">
        <f>IF(T477&lt;&gt;"",SUM($X$10:X477),"")</f>
        <v/>
      </c>
      <c r="Z477" s="95" t="str">
        <f t="shared" si="95"/>
        <v/>
      </c>
    </row>
    <row r="478" spans="1:26">
      <c r="A478" s="3" t="str">
        <f t="shared" si="84"/>
        <v/>
      </c>
      <c r="B478" s="12" t="str">
        <f t="shared" si="85"/>
        <v/>
      </c>
      <c r="C478" s="95" t="str">
        <f t="shared" si="86"/>
        <v/>
      </c>
      <c r="D478" s="95" t="str">
        <f t="shared" si="87"/>
        <v/>
      </c>
      <c r="E478" s="95" t="str">
        <f t="shared" si="88"/>
        <v/>
      </c>
      <c r="F478" s="95" t="str">
        <f>IF(A478&lt;&gt;"",SUM($E$10:E478),"")</f>
        <v/>
      </c>
      <c r="G478" s="95" t="str">
        <f t="shared" si="89"/>
        <v/>
      </c>
      <c r="T478" s="3" t="str">
        <f t="shared" si="90"/>
        <v/>
      </c>
      <c r="U478" s="12" t="str">
        <f t="shared" si="91"/>
        <v/>
      </c>
      <c r="V478" s="95" t="str">
        <f t="shared" si="92"/>
        <v/>
      </c>
      <c r="W478" s="95" t="str">
        <f t="shared" si="93"/>
        <v/>
      </c>
      <c r="X478" s="95" t="str">
        <f t="shared" si="94"/>
        <v/>
      </c>
      <c r="Y478" s="95" t="str">
        <f>IF(T478&lt;&gt;"",SUM($X$10:X478),"")</f>
        <v/>
      </c>
      <c r="Z478" s="95" t="str">
        <f t="shared" si="95"/>
        <v/>
      </c>
    </row>
    <row r="479" spans="1:26">
      <c r="A479" s="3" t="str">
        <f t="shared" si="84"/>
        <v/>
      </c>
      <c r="B479" s="12" t="str">
        <f t="shared" si="85"/>
        <v/>
      </c>
      <c r="C479" s="95" t="str">
        <f t="shared" si="86"/>
        <v/>
      </c>
      <c r="D479" s="95" t="str">
        <f t="shared" si="87"/>
        <v/>
      </c>
      <c r="E479" s="95" t="str">
        <f t="shared" si="88"/>
        <v/>
      </c>
      <c r="F479" s="95" t="str">
        <f>IF(A479&lt;&gt;"",SUM($E$10:E479),"")</f>
        <v/>
      </c>
      <c r="G479" s="95" t="str">
        <f t="shared" si="89"/>
        <v/>
      </c>
      <c r="T479" s="3" t="str">
        <f t="shared" si="90"/>
        <v/>
      </c>
      <c r="U479" s="12" t="str">
        <f t="shared" si="91"/>
        <v/>
      </c>
      <c r="V479" s="95" t="str">
        <f t="shared" si="92"/>
        <v/>
      </c>
      <c r="W479" s="95" t="str">
        <f t="shared" si="93"/>
        <v/>
      </c>
      <c r="X479" s="95" t="str">
        <f t="shared" si="94"/>
        <v/>
      </c>
      <c r="Y479" s="95" t="str">
        <f>IF(T479&lt;&gt;"",SUM($X$10:X479),"")</f>
        <v/>
      </c>
      <c r="Z479" s="95" t="str">
        <f t="shared" si="95"/>
        <v/>
      </c>
    </row>
    <row r="480" spans="1:26">
      <c r="A480" s="3" t="str">
        <f t="shared" si="84"/>
        <v/>
      </c>
      <c r="B480" s="12" t="str">
        <f t="shared" si="85"/>
        <v/>
      </c>
      <c r="C480" s="95" t="str">
        <f t="shared" si="86"/>
        <v/>
      </c>
      <c r="D480" s="95" t="str">
        <f t="shared" si="87"/>
        <v/>
      </c>
      <c r="E480" s="95" t="str">
        <f t="shared" si="88"/>
        <v/>
      </c>
      <c r="F480" s="95" t="str">
        <f>IF(A480&lt;&gt;"",SUM($E$10:E480),"")</f>
        <v/>
      </c>
      <c r="G480" s="95" t="str">
        <f t="shared" si="89"/>
        <v/>
      </c>
      <c r="T480" s="3" t="str">
        <f t="shared" si="90"/>
        <v/>
      </c>
      <c r="U480" s="12" t="str">
        <f t="shared" si="91"/>
        <v/>
      </c>
      <c r="V480" s="95" t="str">
        <f t="shared" si="92"/>
        <v/>
      </c>
      <c r="W480" s="95" t="str">
        <f t="shared" si="93"/>
        <v/>
      </c>
      <c r="X480" s="95" t="str">
        <f t="shared" si="94"/>
        <v/>
      </c>
      <c r="Y480" s="95" t="str">
        <f>IF(T480&lt;&gt;"",SUM($X$10:X480),"")</f>
        <v/>
      </c>
      <c r="Z480" s="95" t="str">
        <f t="shared" si="95"/>
        <v/>
      </c>
    </row>
    <row r="481" spans="1:26">
      <c r="A481" s="3" t="str">
        <f t="shared" si="84"/>
        <v/>
      </c>
      <c r="B481" s="12" t="str">
        <f t="shared" si="85"/>
        <v/>
      </c>
      <c r="C481" s="95" t="str">
        <f t="shared" si="86"/>
        <v/>
      </c>
      <c r="D481" s="95" t="str">
        <f t="shared" si="87"/>
        <v/>
      </c>
      <c r="E481" s="95" t="str">
        <f t="shared" si="88"/>
        <v/>
      </c>
      <c r="F481" s="95" t="str">
        <f>IF(A481&lt;&gt;"",SUM($E$10:E481),"")</f>
        <v/>
      </c>
      <c r="G481" s="95" t="str">
        <f t="shared" si="89"/>
        <v/>
      </c>
      <c r="T481" s="3" t="str">
        <f t="shared" si="90"/>
        <v/>
      </c>
      <c r="U481" s="12" t="str">
        <f t="shared" si="91"/>
        <v/>
      </c>
      <c r="V481" s="95" t="str">
        <f t="shared" si="92"/>
        <v/>
      </c>
      <c r="W481" s="95" t="str">
        <f t="shared" si="93"/>
        <v/>
      </c>
      <c r="X481" s="95" t="str">
        <f t="shared" si="94"/>
        <v/>
      </c>
      <c r="Y481" s="95" t="str">
        <f>IF(T481&lt;&gt;"",SUM($X$10:X481),"")</f>
        <v/>
      </c>
      <c r="Z481" s="95" t="str">
        <f t="shared" si="95"/>
        <v/>
      </c>
    </row>
    <row r="482" spans="1:26">
      <c r="A482" s="3" t="str">
        <f t="shared" si="84"/>
        <v/>
      </c>
      <c r="B482" s="12" t="str">
        <f t="shared" si="85"/>
        <v/>
      </c>
      <c r="C482" s="95" t="str">
        <f t="shared" si="86"/>
        <v/>
      </c>
      <c r="D482" s="95" t="str">
        <f t="shared" si="87"/>
        <v/>
      </c>
      <c r="E482" s="95" t="str">
        <f t="shared" si="88"/>
        <v/>
      </c>
      <c r="F482" s="95" t="str">
        <f>IF(A482&lt;&gt;"",SUM($E$10:E482),"")</f>
        <v/>
      </c>
      <c r="G482" s="95" t="str">
        <f t="shared" si="89"/>
        <v/>
      </c>
      <c r="T482" s="3" t="str">
        <f t="shared" si="90"/>
        <v/>
      </c>
      <c r="U482" s="12" t="str">
        <f t="shared" si="91"/>
        <v/>
      </c>
      <c r="V482" s="95" t="str">
        <f t="shared" si="92"/>
        <v/>
      </c>
      <c r="W482" s="95" t="str">
        <f t="shared" si="93"/>
        <v/>
      </c>
      <c r="X482" s="95" t="str">
        <f t="shared" si="94"/>
        <v/>
      </c>
      <c r="Y482" s="95" t="str">
        <f>IF(T482&lt;&gt;"",SUM($X$10:X482),"")</f>
        <v/>
      </c>
      <c r="Z482" s="95" t="str">
        <f t="shared" si="95"/>
        <v/>
      </c>
    </row>
    <row r="483" spans="1:26">
      <c r="A483" s="3" t="str">
        <f t="shared" si="84"/>
        <v/>
      </c>
      <c r="B483" s="12" t="str">
        <f t="shared" si="85"/>
        <v/>
      </c>
      <c r="C483" s="95" t="str">
        <f t="shared" si="86"/>
        <v/>
      </c>
      <c r="D483" s="95" t="str">
        <f t="shared" si="87"/>
        <v/>
      </c>
      <c r="E483" s="95" t="str">
        <f t="shared" si="88"/>
        <v/>
      </c>
      <c r="F483" s="95" t="str">
        <f>IF(A483&lt;&gt;"",SUM($E$10:E483),"")</f>
        <v/>
      </c>
      <c r="G483" s="95" t="str">
        <f t="shared" si="89"/>
        <v/>
      </c>
      <c r="T483" s="3" t="str">
        <f t="shared" si="90"/>
        <v/>
      </c>
      <c r="U483" s="12" t="str">
        <f t="shared" si="91"/>
        <v/>
      </c>
      <c r="V483" s="95" t="str">
        <f t="shared" si="92"/>
        <v/>
      </c>
      <c r="W483" s="95" t="str">
        <f t="shared" si="93"/>
        <v/>
      </c>
      <c r="X483" s="95" t="str">
        <f t="shared" si="94"/>
        <v/>
      </c>
      <c r="Y483" s="95" t="str">
        <f>IF(T483&lt;&gt;"",SUM($X$10:X483),"")</f>
        <v/>
      </c>
      <c r="Z483" s="95" t="str">
        <f t="shared" si="95"/>
        <v/>
      </c>
    </row>
    <row r="484" spans="1:26">
      <c r="A484" s="3" t="str">
        <f t="shared" si="84"/>
        <v/>
      </c>
      <c r="B484" s="12" t="str">
        <f t="shared" si="85"/>
        <v/>
      </c>
      <c r="C484" s="95" t="str">
        <f t="shared" si="86"/>
        <v/>
      </c>
      <c r="D484" s="95" t="str">
        <f t="shared" si="87"/>
        <v/>
      </c>
      <c r="E484" s="95" t="str">
        <f t="shared" si="88"/>
        <v/>
      </c>
      <c r="F484" s="95" t="str">
        <f>IF(A484&lt;&gt;"",SUM($E$10:E484),"")</f>
        <v/>
      </c>
      <c r="G484" s="95" t="str">
        <f t="shared" si="89"/>
        <v/>
      </c>
      <c r="T484" s="3" t="str">
        <f t="shared" si="90"/>
        <v/>
      </c>
      <c r="U484" s="12" t="str">
        <f t="shared" si="91"/>
        <v/>
      </c>
      <c r="V484" s="95" t="str">
        <f t="shared" si="92"/>
        <v/>
      </c>
      <c r="W484" s="95" t="str">
        <f t="shared" si="93"/>
        <v/>
      </c>
      <c r="X484" s="95" t="str">
        <f t="shared" si="94"/>
        <v/>
      </c>
      <c r="Y484" s="95" t="str">
        <f>IF(T484&lt;&gt;"",SUM($X$10:X484),"")</f>
        <v/>
      </c>
      <c r="Z484" s="95" t="str">
        <f t="shared" si="95"/>
        <v/>
      </c>
    </row>
    <row r="485" spans="1:26">
      <c r="A485" s="3" t="str">
        <f t="shared" si="84"/>
        <v/>
      </c>
      <c r="B485" s="12" t="str">
        <f t="shared" si="85"/>
        <v/>
      </c>
      <c r="C485" s="95" t="str">
        <f t="shared" si="86"/>
        <v/>
      </c>
      <c r="D485" s="95" t="str">
        <f t="shared" si="87"/>
        <v/>
      </c>
      <c r="E485" s="95" t="str">
        <f t="shared" si="88"/>
        <v/>
      </c>
      <c r="F485" s="95" t="str">
        <f>IF(A485&lt;&gt;"",SUM($E$10:E485),"")</f>
        <v/>
      </c>
      <c r="G485" s="95" t="str">
        <f t="shared" si="89"/>
        <v/>
      </c>
      <c r="T485" s="3" t="str">
        <f t="shared" si="90"/>
        <v/>
      </c>
      <c r="U485" s="12" t="str">
        <f t="shared" si="91"/>
        <v/>
      </c>
      <c r="V485" s="95" t="str">
        <f t="shared" si="92"/>
        <v/>
      </c>
      <c r="W485" s="95" t="str">
        <f t="shared" si="93"/>
        <v/>
      </c>
      <c r="X485" s="95" t="str">
        <f t="shared" si="94"/>
        <v/>
      </c>
      <c r="Y485" s="95" t="str">
        <f>IF(T485&lt;&gt;"",SUM($X$10:X485),"")</f>
        <v/>
      </c>
      <c r="Z485" s="95" t="str">
        <f t="shared" si="95"/>
        <v/>
      </c>
    </row>
    <row r="486" spans="1:26">
      <c r="A486" s="3" t="str">
        <f t="shared" si="84"/>
        <v/>
      </c>
      <c r="B486" s="12" t="str">
        <f t="shared" si="85"/>
        <v/>
      </c>
      <c r="C486" s="95" t="str">
        <f t="shared" si="86"/>
        <v/>
      </c>
      <c r="D486" s="95" t="str">
        <f t="shared" si="87"/>
        <v/>
      </c>
      <c r="E486" s="95" t="str">
        <f t="shared" si="88"/>
        <v/>
      </c>
      <c r="F486" s="95" t="str">
        <f>IF(A486&lt;&gt;"",SUM($E$10:E486),"")</f>
        <v/>
      </c>
      <c r="G486" s="95" t="str">
        <f t="shared" si="89"/>
        <v/>
      </c>
      <c r="T486" s="3" t="str">
        <f t="shared" si="90"/>
        <v/>
      </c>
      <c r="U486" s="12" t="str">
        <f t="shared" si="91"/>
        <v/>
      </c>
      <c r="V486" s="95" t="str">
        <f t="shared" si="92"/>
        <v/>
      </c>
      <c r="W486" s="95" t="str">
        <f t="shared" si="93"/>
        <v/>
      </c>
      <c r="X486" s="95" t="str">
        <f t="shared" si="94"/>
        <v/>
      </c>
      <c r="Y486" s="95" t="str">
        <f>IF(T486&lt;&gt;"",SUM($X$10:X486),"")</f>
        <v/>
      </c>
      <c r="Z486" s="95" t="str">
        <f t="shared" si="95"/>
        <v/>
      </c>
    </row>
    <row r="487" spans="1:26">
      <c r="A487" s="3" t="str">
        <f t="shared" si="84"/>
        <v/>
      </c>
      <c r="B487" s="12" t="str">
        <f t="shared" si="85"/>
        <v/>
      </c>
      <c r="C487" s="95" t="str">
        <f t="shared" si="86"/>
        <v/>
      </c>
      <c r="D487" s="95" t="str">
        <f t="shared" si="87"/>
        <v/>
      </c>
      <c r="E487" s="95" t="str">
        <f t="shared" si="88"/>
        <v/>
      </c>
      <c r="F487" s="95" t="str">
        <f>IF(A487&lt;&gt;"",SUM($E$10:E487),"")</f>
        <v/>
      </c>
      <c r="G487" s="95" t="str">
        <f t="shared" si="89"/>
        <v/>
      </c>
      <c r="T487" s="3" t="str">
        <f t="shared" si="90"/>
        <v/>
      </c>
      <c r="U487" s="12" t="str">
        <f t="shared" si="91"/>
        <v/>
      </c>
      <c r="V487" s="95" t="str">
        <f t="shared" si="92"/>
        <v/>
      </c>
      <c r="W487" s="95" t="str">
        <f t="shared" si="93"/>
        <v/>
      </c>
      <c r="X487" s="95" t="str">
        <f t="shared" si="94"/>
        <v/>
      </c>
      <c r="Y487" s="95" t="str">
        <f>IF(T487&lt;&gt;"",SUM($X$10:X487),"")</f>
        <v/>
      </c>
      <c r="Z487" s="95" t="str">
        <f t="shared" si="95"/>
        <v/>
      </c>
    </row>
    <row r="488" spans="1:26">
      <c r="A488" s="3" t="str">
        <f t="shared" si="84"/>
        <v/>
      </c>
      <c r="B488" s="12" t="str">
        <f t="shared" si="85"/>
        <v/>
      </c>
      <c r="C488" s="95" t="str">
        <f t="shared" si="86"/>
        <v/>
      </c>
      <c r="D488" s="95" t="str">
        <f t="shared" si="87"/>
        <v/>
      </c>
      <c r="E488" s="95" t="str">
        <f t="shared" si="88"/>
        <v/>
      </c>
      <c r="F488" s="95" t="str">
        <f>IF(A488&lt;&gt;"",SUM($E$10:E488),"")</f>
        <v/>
      </c>
      <c r="G488" s="95" t="str">
        <f t="shared" si="89"/>
        <v/>
      </c>
      <c r="T488" s="3" t="str">
        <f t="shared" si="90"/>
        <v/>
      </c>
      <c r="U488" s="12" t="str">
        <f t="shared" si="91"/>
        <v/>
      </c>
      <c r="V488" s="95" t="str">
        <f t="shared" si="92"/>
        <v/>
      </c>
      <c r="W488" s="95" t="str">
        <f t="shared" si="93"/>
        <v/>
      </c>
      <c r="X488" s="95" t="str">
        <f t="shared" si="94"/>
        <v/>
      </c>
      <c r="Y488" s="95" t="str">
        <f>IF(T488&lt;&gt;"",SUM($X$10:X488),"")</f>
        <v/>
      </c>
      <c r="Z488" s="95" t="str">
        <f t="shared" si="95"/>
        <v/>
      </c>
    </row>
    <row r="489" spans="1:26">
      <c r="A489" s="3" t="str">
        <f t="shared" si="84"/>
        <v/>
      </c>
      <c r="B489" s="12" t="str">
        <f t="shared" si="85"/>
        <v/>
      </c>
      <c r="C489" s="95" t="str">
        <f t="shared" si="86"/>
        <v/>
      </c>
      <c r="D489" s="95" t="str">
        <f t="shared" si="87"/>
        <v/>
      </c>
      <c r="E489" s="95" t="str">
        <f t="shared" si="88"/>
        <v/>
      </c>
      <c r="F489" s="95" t="str">
        <f>IF(A489&lt;&gt;"",SUM($E$10:E489),"")</f>
        <v/>
      </c>
      <c r="G489" s="95" t="str">
        <f t="shared" si="89"/>
        <v/>
      </c>
      <c r="T489" s="3" t="str">
        <f t="shared" si="90"/>
        <v/>
      </c>
      <c r="U489" s="12" t="str">
        <f t="shared" si="91"/>
        <v/>
      </c>
      <c r="V489" s="95" t="str">
        <f t="shared" si="92"/>
        <v/>
      </c>
      <c r="W489" s="95" t="str">
        <f t="shared" si="93"/>
        <v/>
      </c>
      <c r="X489" s="95" t="str">
        <f t="shared" si="94"/>
        <v/>
      </c>
      <c r="Y489" s="95" t="str">
        <f>IF(T489&lt;&gt;"",SUM($X$10:X489),"")</f>
        <v/>
      </c>
      <c r="Z489" s="95" t="str">
        <f t="shared" si="95"/>
        <v/>
      </c>
    </row>
    <row r="490" spans="1:26">
      <c r="A490" s="3" t="str">
        <f t="shared" si="84"/>
        <v/>
      </c>
      <c r="B490" s="12" t="str">
        <f t="shared" si="85"/>
        <v/>
      </c>
      <c r="C490" s="95" t="str">
        <f t="shared" si="86"/>
        <v/>
      </c>
      <c r="D490" s="95" t="str">
        <f t="shared" si="87"/>
        <v/>
      </c>
      <c r="E490" s="95" t="str">
        <f t="shared" si="88"/>
        <v/>
      </c>
      <c r="F490" s="95" t="str">
        <f>IF(A490&lt;&gt;"",SUM($E$10:E490),"")</f>
        <v/>
      </c>
      <c r="G490" s="95" t="str">
        <f t="shared" si="89"/>
        <v/>
      </c>
      <c r="T490" s="3" t="str">
        <f t="shared" si="90"/>
        <v/>
      </c>
      <c r="U490" s="12" t="str">
        <f t="shared" si="91"/>
        <v/>
      </c>
      <c r="V490" s="95" t="str">
        <f t="shared" si="92"/>
        <v/>
      </c>
      <c r="W490" s="95" t="str">
        <f t="shared" si="93"/>
        <v/>
      </c>
      <c r="X490" s="95" t="str">
        <f t="shared" si="94"/>
        <v/>
      </c>
      <c r="Y490" s="95" t="str">
        <f>IF(T490&lt;&gt;"",SUM($X$10:X490),"")</f>
        <v/>
      </c>
      <c r="Z490" s="95" t="str">
        <f t="shared" si="95"/>
        <v/>
      </c>
    </row>
    <row r="491" spans="1:26">
      <c r="A491" s="3" t="str">
        <f t="shared" si="84"/>
        <v/>
      </c>
      <c r="B491" s="12" t="str">
        <f t="shared" si="85"/>
        <v/>
      </c>
      <c r="C491" s="95" t="str">
        <f t="shared" si="86"/>
        <v/>
      </c>
      <c r="D491" s="95" t="str">
        <f t="shared" si="87"/>
        <v/>
      </c>
      <c r="E491" s="95" t="str">
        <f t="shared" si="88"/>
        <v/>
      </c>
      <c r="F491" s="95" t="str">
        <f>IF(A491&lt;&gt;"",SUM($E$10:E491),"")</f>
        <v/>
      </c>
      <c r="G491" s="95" t="str">
        <f t="shared" si="89"/>
        <v/>
      </c>
      <c r="T491" s="3" t="str">
        <f t="shared" si="90"/>
        <v/>
      </c>
      <c r="U491" s="12" t="str">
        <f t="shared" si="91"/>
        <v/>
      </c>
      <c r="V491" s="95" t="str">
        <f t="shared" si="92"/>
        <v/>
      </c>
      <c r="W491" s="95" t="str">
        <f t="shared" si="93"/>
        <v/>
      </c>
      <c r="X491" s="95" t="str">
        <f t="shared" si="94"/>
        <v/>
      </c>
      <c r="Y491" s="95" t="str">
        <f>IF(T491&lt;&gt;"",SUM($X$10:X491),"")</f>
        <v/>
      </c>
      <c r="Z491" s="95" t="str">
        <f t="shared" si="95"/>
        <v/>
      </c>
    </row>
    <row r="492" spans="1:26">
      <c r="A492" s="3" t="str">
        <f t="shared" si="84"/>
        <v/>
      </c>
      <c r="B492" s="12" t="str">
        <f t="shared" si="85"/>
        <v/>
      </c>
      <c r="C492" s="95" t="str">
        <f t="shared" si="86"/>
        <v/>
      </c>
      <c r="D492" s="95" t="str">
        <f t="shared" si="87"/>
        <v/>
      </c>
      <c r="E492" s="95" t="str">
        <f t="shared" si="88"/>
        <v/>
      </c>
      <c r="F492" s="95" t="str">
        <f>IF(A492&lt;&gt;"",SUM($E$10:E492),"")</f>
        <v/>
      </c>
      <c r="G492" s="95" t="str">
        <f t="shared" si="89"/>
        <v/>
      </c>
      <c r="T492" s="3" t="str">
        <f t="shared" si="90"/>
        <v/>
      </c>
      <c r="U492" s="12" t="str">
        <f t="shared" si="91"/>
        <v/>
      </c>
      <c r="V492" s="95" t="str">
        <f t="shared" si="92"/>
        <v/>
      </c>
      <c r="W492" s="95" t="str">
        <f t="shared" si="93"/>
        <v/>
      </c>
      <c r="X492" s="95" t="str">
        <f t="shared" si="94"/>
        <v/>
      </c>
      <c r="Y492" s="95" t="str">
        <f>IF(T492&lt;&gt;"",SUM($X$10:X492),"")</f>
        <v/>
      </c>
      <c r="Z492" s="95" t="str">
        <f t="shared" si="95"/>
        <v/>
      </c>
    </row>
    <row r="493" spans="1:26">
      <c r="A493" s="3" t="str">
        <f t="shared" si="84"/>
        <v/>
      </c>
      <c r="B493" s="12" t="str">
        <f t="shared" si="85"/>
        <v/>
      </c>
      <c r="C493" s="95" t="str">
        <f t="shared" si="86"/>
        <v/>
      </c>
      <c r="D493" s="95" t="str">
        <f t="shared" si="87"/>
        <v/>
      </c>
      <c r="E493" s="95" t="str">
        <f t="shared" si="88"/>
        <v/>
      </c>
      <c r="F493" s="95" t="str">
        <f>IF(A493&lt;&gt;"",SUM($E$10:E493),"")</f>
        <v/>
      </c>
      <c r="G493" s="95" t="str">
        <f t="shared" si="89"/>
        <v/>
      </c>
      <c r="T493" s="3" t="str">
        <f t="shared" si="90"/>
        <v/>
      </c>
      <c r="U493" s="12" t="str">
        <f t="shared" si="91"/>
        <v/>
      </c>
      <c r="V493" s="95" t="str">
        <f t="shared" si="92"/>
        <v/>
      </c>
      <c r="W493" s="95" t="str">
        <f t="shared" si="93"/>
        <v/>
      </c>
      <c r="X493" s="95" t="str">
        <f t="shared" si="94"/>
        <v/>
      </c>
      <c r="Y493" s="95" t="str">
        <f>IF(T493&lt;&gt;"",SUM($X$10:X493),"")</f>
        <v/>
      </c>
      <c r="Z493" s="95" t="str">
        <f t="shared" si="95"/>
        <v/>
      </c>
    </row>
    <row r="494" spans="1:26">
      <c r="A494" s="3" t="str">
        <f t="shared" si="84"/>
        <v/>
      </c>
      <c r="B494" s="12" t="str">
        <f t="shared" si="85"/>
        <v/>
      </c>
      <c r="C494" s="95" t="str">
        <f t="shared" si="86"/>
        <v/>
      </c>
      <c r="D494" s="95" t="str">
        <f t="shared" si="87"/>
        <v/>
      </c>
      <c r="E494" s="95" t="str">
        <f t="shared" si="88"/>
        <v/>
      </c>
      <c r="F494" s="95" t="str">
        <f>IF(A494&lt;&gt;"",SUM($E$10:E494),"")</f>
        <v/>
      </c>
      <c r="G494" s="95" t="str">
        <f t="shared" si="89"/>
        <v/>
      </c>
      <c r="T494" s="3" t="str">
        <f t="shared" si="90"/>
        <v/>
      </c>
      <c r="U494" s="12" t="str">
        <f t="shared" si="91"/>
        <v/>
      </c>
      <c r="V494" s="95" t="str">
        <f t="shared" si="92"/>
        <v/>
      </c>
      <c r="W494" s="95" t="str">
        <f t="shared" si="93"/>
        <v/>
      </c>
      <c r="X494" s="95" t="str">
        <f t="shared" si="94"/>
        <v/>
      </c>
      <c r="Y494" s="95" t="str">
        <f>IF(T494&lt;&gt;"",SUM($X$10:X494),"")</f>
        <v/>
      </c>
      <c r="Z494" s="95" t="str">
        <f t="shared" si="95"/>
        <v/>
      </c>
    </row>
    <row r="495" spans="1:26">
      <c r="A495" s="3" t="str">
        <f t="shared" si="84"/>
        <v/>
      </c>
      <c r="B495" s="12" t="str">
        <f t="shared" si="85"/>
        <v/>
      </c>
      <c r="C495" s="95" t="str">
        <f t="shared" si="86"/>
        <v/>
      </c>
      <c r="D495" s="95" t="str">
        <f t="shared" si="87"/>
        <v/>
      </c>
      <c r="E495" s="95" t="str">
        <f t="shared" si="88"/>
        <v/>
      </c>
      <c r="F495" s="95" t="str">
        <f>IF(A495&lt;&gt;"",SUM($E$10:E495),"")</f>
        <v/>
      </c>
      <c r="G495" s="95" t="str">
        <f t="shared" si="89"/>
        <v/>
      </c>
      <c r="T495" s="3" t="str">
        <f t="shared" si="90"/>
        <v/>
      </c>
      <c r="U495" s="12" t="str">
        <f t="shared" si="91"/>
        <v/>
      </c>
      <c r="V495" s="95" t="str">
        <f t="shared" si="92"/>
        <v/>
      </c>
      <c r="W495" s="95" t="str">
        <f t="shared" si="93"/>
        <v/>
      </c>
      <c r="X495" s="95" t="str">
        <f t="shared" si="94"/>
        <v/>
      </c>
      <c r="Y495" s="95" t="str">
        <f>IF(T495&lt;&gt;"",SUM($X$10:X495),"")</f>
        <v/>
      </c>
      <c r="Z495" s="95" t="str">
        <f t="shared" si="95"/>
        <v/>
      </c>
    </row>
    <row r="496" spans="1:26">
      <c r="A496" s="3" t="str">
        <f t="shared" si="84"/>
        <v/>
      </c>
      <c r="B496" s="12" t="str">
        <f t="shared" si="85"/>
        <v/>
      </c>
      <c r="C496" s="95" t="str">
        <f t="shared" si="86"/>
        <v/>
      </c>
      <c r="D496" s="95" t="str">
        <f t="shared" si="87"/>
        <v/>
      </c>
      <c r="E496" s="95" t="str">
        <f t="shared" si="88"/>
        <v/>
      </c>
      <c r="F496" s="95" t="str">
        <f>IF(A496&lt;&gt;"",SUM($E$10:E496),"")</f>
        <v/>
      </c>
      <c r="G496" s="95" t="str">
        <f t="shared" si="89"/>
        <v/>
      </c>
      <c r="T496" s="3" t="str">
        <f t="shared" si="90"/>
        <v/>
      </c>
      <c r="U496" s="12" t="str">
        <f t="shared" si="91"/>
        <v/>
      </c>
      <c r="V496" s="95" t="str">
        <f t="shared" si="92"/>
        <v/>
      </c>
      <c r="W496" s="95" t="str">
        <f t="shared" si="93"/>
        <v/>
      </c>
      <c r="X496" s="95" t="str">
        <f t="shared" si="94"/>
        <v/>
      </c>
      <c r="Y496" s="95" t="str">
        <f>IF(T496&lt;&gt;"",SUM($X$10:X496),"")</f>
        <v/>
      </c>
      <c r="Z496" s="95" t="str">
        <f t="shared" si="95"/>
        <v/>
      </c>
    </row>
    <row r="497" spans="1:26">
      <c r="A497" s="3" t="str">
        <f t="shared" si="84"/>
        <v/>
      </c>
      <c r="B497" s="12" t="str">
        <f t="shared" si="85"/>
        <v/>
      </c>
      <c r="C497" s="95" t="str">
        <f t="shared" si="86"/>
        <v/>
      </c>
      <c r="D497" s="95" t="str">
        <f t="shared" si="87"/>
        <v/>
      </c>
      <c r="E497" s="95" t="str">
        <f t="shared" si="88"/>
        <v/>
      </c>
      <c r="F497" s="95" t="str">
        <f>IF(A497&lt;&gt;"",SUM($E$10:E497),"")</f>
        <v/>
      </c>
      <c r="G497" s="95" t="str">
        <f t="shared" si="89"/>
        <v/>
      </c>
      <c r="T497" s="3" t="str">
        <f t="shared" si="90"/>
        <v/>
      </c>
      <c r="U497" s="12" t="str">
        <f t="shared" si="91"/>
        <v/>
      </c>
      <c r="V497" s="95" t="str">
        <f t="shared" si="92"/>
        <v/>
      </c>
      <c r="W497" s="95" t="str">
        <f t="shared" si="93"/>
        <v/>
      </c>
      <c r="X497" s="95" t="str">
        <f t="shared" si="94"/>
        <v/>
      </c>
      <c r="Y497" s="95" t="str">
        <f>IF(T497&lt;&gt;"",SUM($X$10:X497),"")</f>
        <v/>
      </c>
      <c r="Z497" s="95" t="str">
        <f t="shared" si="95"/>
        <v/>
      </c>
    </row>
    <row r="498" spans="1:26">
      <c r="A498" s="3" t="str">
        <f t="shared" si="84"/>
        <v/>
      </c>
      <c r="B498" s="12" t="str">
        <f t="shared" si="85"/>
        <v/>
      </c>
      <c r="C498" s="95" t="str">
        <f t="shared" si="86"/>
        <v/>
      </c>
      <c r="D498" s="95" t="str">
        <f t="shared" si="87"/>
        <v/>
      </c>
      <c r="E498" s="95" t="str">
        <f t="shared" si="88"/>
        <v/>
      </c>
      <c r="F498" s="95" t="str">
        <f>IF(A498&lt;&gt;"",SUM($E$10:E498),"")</f>
        <v/>
      </c>
      <c r="G498" s="95" t="str">
        <f t="shared" si="89"/>
        <v/>
      </c>
      <c r="T498" s="3" t="str">
        <f t="shared" si="90"/>
        <v/>
      </c>
      <c r="U498" s="12" t="str">
        <f t="shared" si="91"/>
        <v/>
      </c>
      <c r="V498" s="95" t="str">
        <f t="shared" si="92"/>
        <v/>
      </c>
      <c r="W498" s="95" t="str">
        <f t="shared" si="93"/>
        <v/>
      </c>
      <c r="X498" s="95" t="str">
        <f t="shared" si="94"/>
        <v/>
      </c>
      <c r="Y498" s="95" t="str">
        <f>IF(T498&lt;&gt;"",SUM($X$10:X498),"")</f>
        <v/>
      </c>
      <c r="Z498" s="95" t="str">
        <f t="shared" si="95"/>
        <v/>
      </c>
    </row>
    <row r="499" spans="1:26">
      <c r="A499" s="3" t="str">
        <f t="shared" si="84"/>
        <v/>
      </c>
      <c r="B499" s="12" t="str">
        <f t="shared" si="85"/>
        <v/>
      </c>
      <c r="C499" s="95" t="str">
        <f t="shared" si="86"/>
        <v/>
      </c>
      <c r="D499" s="95" t="str">
        <f t="shared" si="87"/>
        <v/>
      </c>
      <c r="E499" s="95" t="str">
        <f t="shared" si="88"/>
        <v/>
      </c>
      <c r="F499" s="95" t="str">
        <f>IF(A499&lt;&gt;"",SUM($E$10:E499),"")</f>
        <v/>
      </c>
      <c r="G499" s="95" t="str">
        <f t="shared" si="89"/>
        <v/>
      </c>
      <c r="T499" s="3" t="str">
        <f t="shared" si="90"/>
        <v/>
      </c>
      <c r="U499" s="12" t="str">
        <f t="shared" si="91"/>
        <v/>
      </c>
      <c r="V499" s="95" t="str">
        <f t="shared" si="92"/>
        <v/>
      </c>
      <c r="W499" s="95" t="str">
        <f t="shared" si="93"/>
        <v/>
      </c>
      <c r="X499" s="95" t="str">
        <f t="shared" si="94"/>
        <v/>
      </c>
      <c r="Y499" s="95" t="str">
        <f>IF(T499&lt;&gt;"",SUM($X$10:X499),"")</f>
        <v/>
      </c>
      <c r="Z499" s="95" t="str">
        <f t="shared" si="95"/>
        <v/>
      </c>
    </row>
    <row r="500" spans="1:26">
      <c r="A500" s="3" t="str">
        <f t="shared" si="84"/>
        <v/>
      </c>
      <c r="B500" s="12" t="str">
        <f t="shared" si="85"/>
        <v/>
      </c>
      <c r="C500" s="95" t="str">
        <f t="shared" si="86"/>
        <v/>
      </c>
      <c r="D500" s="95" t="str">
        <f t="shared" si="87"/>
        <v/>
      </c>
      <c r="E500" s="95" t="str">
        <f t="shared" si="88"/>
        <v/>
      </c>
      <c r="F500" s="95" t="str">
        <f>IF(A500&lt;&gt;"",SUM($E$10:E500),"")</f>
        <v/>
      </c>
      <c r="G500" s="95" t="str">
        <f t="shared" si="89"/>
        <v/>
      </c>
      <c r="T500" s="3" t="str">
        <f t="shared" si="90"/>
        <v/>
      </c>
      <c r="U500" s="12" t="str">
        <f t="shared" si="91"/>
        <v/>
      </c>
      <c r="V500" s="95" t="str">
        <f t="shared" si="92"/>
        <v/>
      </c>
      <c r="W500" s="95" t="str">
        <f t="shared" si="93"/>
        <v/>
      </c>
      <c r="X500" s="95" t="str">
        <f t="shared" si="94"/>
        <v/>
      </c>
      <c r="Y500" s="95" t="str">
        <f>IF(T500&lt;&gt;"",SUM($X$10:X500),"")</f>
        <v/>
      </c>
      <c r="Z500" s="95" t="str">
        <f t="shared" si="95"/>
        <v/>
      </c>
    </row>
    <row r="501" spans="1:26">
      <c r="A501" s="3" t="str">
        <f t="shared" si="84"/>
        <v/>
      </c>
      <c r="B501" s="12" t="str">
        <f t="shared" si="85"/>
        <v/>
      </c>
      <c r="C501" s="95" t="str">
        <f t="shared" si="86"/>
        <v/>
      </c>
      <c r="D501" s="95" t="str">
        <f t="shared" si="87"/>
        <v/>
      </c>
      <c r="E501" s="95" t="str">
        <f t="shared" si="88"/>
        <v/>
      </c>
      <c r="F501" s="95" t="str">
        <f>IF(A501&lt;&gt;"",SUM($E$10:E501),"")</f>
        <v/>
      </c>
      <c r="G501" s="95" t="str">
        <f t="shared" si="89"/>
        <v/>
      </c>
      <c r="T501" s="3" t="str">
        <f t="shared" si="90"/>
        <v/>
      </c>
      <c r="U501" s="12" t="str">
        <f t="shared" si="91"/>
        <v/>
      </c>
      <c r="V501" s="95" t="str">
        <f t="shared" si="92"/>
        <v/>
      </c>
      <c r="W501" s="95" t="str">
        <f t="shared" si="93"/>
        <v/>
      </c>
      <c r="X501" s="95" t="str">
        <f t="shared" si="94"/>
        <v/>
      </c>
      <c r="Y501" s="95" t="str">
        <f>IF(T501&lt;&gt;"",SUM($X$10:X501),"")</f>
        <v/>
      </c>
      <c r="Z501" s="95" t="str">
        <f t="shared" si="95"/>
        <v/>
      </c>
    </row>
    <row r="502" spans="1:26">
      <c r="A502" s="3" t="str">
        <f t="shared" si="84"/>
        <v/>
      </c>
      <c r="B502" s="12" t="str">
        <f t="shared" si="85"/>
        <v/>
      </c>
      <c r="C502" s="95" t="str">
        <f t="shared" si="86"/>
        <v/>
      </c>
      <c r="D502" s="95" t="str">
        <f t="shared" si="87"/>
        <v/>
      </c>
      <c r="E502" s="95" t="str">
        <f t="shared" si="88"/>
        <v/>
      </c>
      <c r="F502" s="95" t="str">
        <f>IF(A502&lt;&gt;"",SUM($E$10:E502),"")</f>
        <v/>
      </c>
      <c r="G502" s="95" t="str">
        <f t="shared" si="89"/>
        <v/>
      </c>
      <c r="T502" s="3" t="str">
        <f t="shared" si="90"/>
        <v/>
      </c>
      <c r="U502" s="12" t="str">
        <f t="shared" si="91"/>
        <v/>
      </c>
      <c r="V502" s="95" t="str">
        <f t="shared" si="92"/>
        <v/>
      </c>
      <c r="W502" s="95" t="str">
        <f t="shared" si="93"/>
        <v/>
      </c>
      <c r="X502" s="95" t="str">
        <f t="shared" si="94"/>
        <v/>
      </c>
      <c r="Y502" s="95" t="str">
        <f>IF(T502&lt;&gt;"",SUM($X$10:X502),"")</f>
        <v/>
      </c>
      <c r="Z502" s="95" t="str">
        <f t="shared" si="95"/>
        <v/>
      </c>
    </row>
    <row r="503" spans="1:26">
      <c r="A503" s="3" t="str">
        <f t="shared" si="84"/>
        <v/>
      </c>
      <c r="B503" s="12" t="str">
        <f t="shared" si="85"/>
        <v/>
      </c>
      <c r="C503" s="95" t="str">
        <f t="shared" si="86"/>
        <v/>
      </c>
      <c r="D503" s="95" t="str">
        <f t="shared" si="87"/>
        <v/>
      </c>
      <c r="E503" s="95" t="str">
        <f t="shared" si="88"/>
        <v/>
      </c>
      <c r="F503" s="95" t="str">
        <f>IF(A503&lt;&gt;"",SUM($E$10:E503),"")</f>
        <v/>
      </c>
      <c r="G503" s="95" t="str">
        <f t="shared" si="89"/>
        <v/>
      </c>
      <c r="T503" s="3" t="str">
        <f t="shared" si="90"/>
        <v/>
      </c>
      <c r="U503" s="12" t="str">
        <f t="shared" si="91"/>
        <v/>
      </c>
      <c r="V503" s="95" t="str">
        <f t="shared" si="92"/>
        <v/>
      </c>
      <c r="W503" s="95" t="str">
        <f t="shared" si="93"/>
        <v/>
      </c>
      <c r="X503" s="95" t="str">
        <f t="shared" si="94"/>
        <v/>
      </c>
      <c r="Y503" s="95" t="str">
        <f>IF(T503&lt;&gt;"",SUM($X$10:X503),"")</f>
        <v/>
      </c>
      <c r="Z503" s="95" t="str">
        <f t="shared" si="95"/>
        <v/>
      </c>
    </row>
    <row r="504" spans="1:26">
      <c r="A504" s="3" t="str">
        <f t="shared" si="84"/>
        <v/>
      </c>
      <c r="B504" s="12" t="str">
        <f t="shared" si="85"/>
        <v/>
      </c>
      <c r="C504" s="95" t="str">
        <f t="shared" si="86"/>
        <v/>
      </c>
      <c r="D504" s="95" t="str">
        <f t="shared" si="87"/>
        <v/>
      </c>
      <c r="E504" s="95" t="str">
        <f t="shared" si="88"/>
        <v/>
      </c>
      <c r="F504" s="95" t="str">
        <f>IF(A504&lt;&gt;"",SUM($E$10:E504),"")</f>
        <v/>
      </c>
      <c r="G504" s="95" t="str">
        <f t="shared" si="89"/>
        <v/>
      </c>
      <c r="T504" s="3" t="str">
        <f t="shared" si="90"/>
        <v/>
      </c>
      <c r="U504" s="12" t="str">
        <f t="shared" si="91"/>
        <v/>
      </c>
      <c r="V504" s="95" t="str">
        <f t="shared" si="92"/>
        <v/>
      </c>
      <c r="W504" s="95" t="str">
        <f t="shared" si="93"/>
        <v/>
      </c>
      <c r="X504" s="95" t="str">
        <f t="shared" si="94"/>
        <v/>
      </c>
      <c r="Y504" s="95" t="str">
        <f>IF(T504&lt;&gt;"",SUM($X$10:X504),"")</f>
        <v/>
      </c>
      <c r="Z504" s="95" t="str">
        <f t="shared" si="95"/>
        <v/>
      </c>
    </row>
    <row r="505" spans="1:26">
      <c r="A505" s="3" t="str">
        <f t="shared" si="84"/>
        <v/>
      </c>
      <c r="B505" s="12" t="str">
        <f t="shared" si="85"/>
        <v/>
      </c>
      <c r="C505" s="95" t="str">
        <f t="shared" si="86"/>
        <v/>
      </c>
      <c r="D505" s="95" t="str">
        <f t="shared" si="87"/>
        <v/>
      </c>
      <c r="E505" s="95" t="str">
        <f t="shared" si="88"/>
        <v/>
      </c>
      <c r="F505" s="95" t="str">
        <f>IF(A505&lt;&gt;"",SUM($E$10:E505),"")</f>
        <v/>
      </c>
      <c r="G505" s="95" t="str">
        <f t="shared" si="89"/>
        <v/>
      </c>
      <c r="T505" s="3" t="str">
        <f t="shared" si="90"/>
        <v/>
      </c>
      <c r="U505" s="12" t="str">
        <f t="shared" si="91"/>
        <v/>
      </c>
      <c r="V505" s="95" t="str">
        <f t="shared" si="92"/>
        <v/>
      </c>
      <c r="W505" s="95" t="str">
        <f t="shared" si="93"/>
        <v/>
      </c>
      <c r="X505" s="95" t="str">
        <f t="shared" si="94"/>
        <v/>
      </c>
      <c r="Y505" s="95" t="str">
        <f>IF(T505&lt;&gt;"",SUM($X$10:X505),"")</f>
        <v/>
      </c>
      <c r="Z505" s="95" t="str">
        <f t="shared" si="95"/>
        <v/>
      </c>
    </row>
    <row r="506" spans="1:26">
      <c r="A506" s="3" t="str">
        <f t="shared" si="84"/>
        <v/>
      </c>
      <c r="B506" s="12" t="str">
        <f t="shared" si="85"/>
        <v/>
      </c>
      <c r="C506" s="95" t="str">
        <f t="shared" si="86"/>
        <v/>
      </c>
      <c r="D506" s="95" t="str">
        <f t="shared" si="87"/>
        <v/>
      </c>
      <c r="E506" s="95" t="str">
        <f t="shared" si="88"/>
        <v/>
      </c>
      <c r="F506" s="95" t="str">
        <f>IF(A506&lt;&gt;"",SUM($E$10:E506),"")</f>
        <v/>
      </c>
      <c r="G506" s="95" t="str">
        <f t="shared" si="89"/>
        <v/>
      </c>
      <c r="T506" s="3" t="str">
        <f t="shared" si="90"/>
        <v/>
      </c>
      <c r="U506" s="12" t="str">
        <f t="shared" si="91"/>
        <v/>
      </c>
      <c r="V506" s="95" t="str">
        <f t="shared" si="92"/>
        <v/>
      </c>
      <c r="W506" s="95" t="str">
        <f t="shared" si="93"/>
        <v/>
      </c>
      <c r="X506" s="95" t="str">
        <f t="shared" si="94"/>
        <v/>
      </c>
      <c r="Y506" s="95" t="str">
        <f>IF(T506&lt;&gt;"",SUM($X$10:X506),"")</f>
        <v/>
      </c>
      <c r="Z506" s="95" t="str">
        <f t="shared" si="95"/>
        <v/>
      </c>
    </row>
    <row r="507" spans="1:26">
      <c r="A507" s="3" t="str">
        <f t="shared" si="84"/>
        <v/>
      </c>
      <c r="B507" s="12" t="str">
        <f t="shared" si="85"/>
        <v/>
      </c>
      <c r="C507" s="95" t="str">
        <f t="shared" si="86"/>
        <v/>
      </c>
      <c r="D507" s="95" t="str">
        <f t="shared" si="87"/>
        <v/>
      </c>
      <c r="E507" s="95" t="str">
        <f t="shared" si="88"/>
        <v/>
      </c>
      <c r="F507" s="95" t="str">
        <f>IF(A507&lt;&gt;"",SUM($E$10:E507),"")</f>
        <v/>
      </c>
      <c r="G507" s="95" t="str">
        <f t="shared" si="89"/>
        <v/>
      </c>
      <c r="T507" s="3" t="str">
        <f t="shared" si="90"/>
        <v/>
      </c>
      <c r="U507" s="12" t="str">
        <f t="shared" si="91"/>
        <v/>
      </c>
      <c r="V507" s="95" t="str">
        <f t="shared" si="92"/>
        <v/>
      </c>
      <c r="W507" s="95" t="str">
        <f t="shared" si="93"/>
        <v/>
      </c>
      <c r="X507" s="95" t="str">
        <f t="shared" si="94"/>
        <v/>
      </c>
      <c r="Y507" s="95" t="str">
        <f>IF(T507&lt;&gt;"",SUM($X$10:X507),"")</f>
        <v/>
      </c>
      <c r="Z507" s="95" t="str">
        <f t="shared" si="95"/>
        <v/>
      </c>
    </row>
    <row r="508" spans="1:26">
      <c r="A508" s="3" t="str">
        <f t="shared" si="84"/>
        <v/>
      </c>
      <c r="B508" s="12" t="str">
        <f t="shared" si="85"/>
        <v/>
      </c>
      <c r="C508" s="95" t="str">
        <f t="shared" si="86"/>
        <v/>
      </c>
      <c r="D508" s="95" t="str">
        <f t="shared" si="87"/>
        <v/>
      </c>
      <c r="E508" s="95" t="str">
        <f t="shared" si="88"/>
        <v/>
      </c>
      <c r="F508" s="95" t="str">
        <f>IF(A508&lt;&gt;"",SUM($E$10:E508),"")</f>
        <v/>
      </c>
      <c r="G508" s="95" t="str">
        <f t="shared" si="89"/>
        <v/>
      </c>
      <c r="T508" s="3" t="str">
        <f t="shared" si="90"/>
        <v/>
      </c>
      <c r="U508" s="12" t="str">
        <f t="shared" si="91"/>
        <v/>
      </c>
      <c r="V508" s="95" t="str">
        <f t="shared" si="92"/>
        <v/>
      </c>
      <c r="W508" s="95" t="str">
        <f t="shared" si="93"/>
        <v/>
      </c>
      <c r="X508" s="95" t="str">
        <f t="shared" si="94"/>
        <v/>
      </c>
      <c r="Y508" s="95" t="str">
        <f>IF(T508&lt;&gt;"",SUM($X$10:X508),"")</f>
        <v/>
      </c>
      <c r="Z508" s="95" t="str">
        <f t="shared" si="95"/>
        <v/>
      </c>
    </row>
    <row r="509" spans="1:26">
      <c r="A509" s="3" t="str">
        <f t="shared" si="84"/>
        <v/>
      </c>
      <c r="B509" s="12" t="str">
        <f t="shared" si="85"/>
        <v/>
      </c>
      <c r="C509" s="95" t="str">
        <f t="shared" si="86"/>
        <v/>
      </c>
      <c r="D509" s="95" t="str">
        <f t="shared" si="87"/>
        <v/>
      </c>
      <c r="E509" s="95" t="str">
        <f t="shared" si="88"/>
        <v/>
      </c>
      <c r="F509" s="95" t="str">
        <f>IF(A509&lt;&gt;"",SUM($E$10:E509),"")</f>
        <v/>
      </c>
      <c r="G509" s="95" t="str">
        <f t="shared" si="89"/>
        <v/>
      </c>
      <c r="T509" s="3" t="str">
        <f t="shared" si="90"/>
        <v/>
      </c>
      <c r="U509" s="12" t="str">
        <f t="shared" si="91"/>
        <v/>
      </c>
      <c r="V509" s="95" t="str">
        <f t="shared" si="92"/>
        <v/>
      </c>
      <c r="W509" s="95" t="str">
        <f t="shared" si="93"/>
        <v/>
      </c>
      <c r="X509" s="95" t="str">
        <f t="shared" si="94"/>
        <v/>
      </c>
      <c r="Y509" s="95" t="str">
        <f>IF(T509&lt;&gt;"",SUM($X$10:X509),"")</f>
        <v/>
      </c>
      <c r="Z509" s="95" t="str">
        <f t="shared" si="95"/>
        <v/>
      </c>
    </row>
    <row r="510" spans="1:26">
      <c r="A510" s="3" t="str">
        <f t="shared" si="84"/>
        <v/>
      </c>
      <c r="B510" s="12" t="str">
        <f t="shared" si="85"/>
        <v/>
      </c>
      <c r="C510" s="95" t="str">
        <f t="shared" si="86"/>
        <v/>
      </c>
      <c r="D510" s="95" t="str">
        <f t="shared" si="87"/>
        <v/>
      </c>
      <c r="E510" s="95" t="str">
        <f t="shared" si="88"/>
        <v/>
      </c>
      <c r="F510" s="95" t="str">
        <f>IF(A510&lt;&gt;"",SUM($E$10:E510),"")</f>
        <v/>
      </c>
      <c r="G510" s="95" t="str">
        <f t="shared" si="89"/>
        <v/>
      </c>
      <c r="T510" s="3" t="str">
        <f t="shared" si="90"/>
        <v/>
      </c>
      <c r="U510" s="12" t="str">
        <f t="shared" si="91"/>
        <v/>
      </c>
      <c r="V510" s="95" t="str">
        <f t="shared" si="92"/>
        <v/>
      </c>
      <c r="W510" s="95" t="str">
        <f t="shared" si="93"/>
        <v/>
      </c>
      <c r="X510" s="95" t="str">
        <f t="shared" si="94"/>
        <v/>
      </c>
      <c r="Y510" s="95" t="str">
        <f>IF(T510&lt;&gt;"",SUM($X$10:X510),"")</f>
        <v/>
      </c>
      <c r="Z510" s="95" t="str">
        <f t="shared" si="95"/>
        <v/>
      </c>
    </row>
    <row r="511" spans="1:26">
      <c r="A511" s="3" t="str">
        <f t="shared" si="84"/>
        <v/>
      </c>
      <c r="B511" s="12" t="str">
        <f t="shared" si="85"/>
        <v/>
      </c>
      <c r="C511" s="95" t="str">
        <f t="shared" si="86"/>
        <v/>
      </c>
      <c r="D511" s="95" t="str">
        <f t="shared" si="87"/>
        <v/>
      </c>
      <c r="E511" s="95" t="str">
        <f t="shared" si="88"/>
        <v/>
      </c>
      <c r="F511" s="95" t="str">
        <f>IF(A511&lt;&gt;"",SUM($E$10:E511),"")</f>
        <v/>
      </c>
      <c r="G511" s="95" t="str">
        <f t="shared" si="89"/>
        <v/>
      </c>
      <c r="T511" s="3" t="str">
        <f t="shared" si="90"/>
        <v/>
      </c>
      <c r="U511" s="12" t="str">
        <f t="shared" si="91"/>
        <v/>
      </c>
      <c r="V511" s="95" t="str">
        <f t="shared" si="92"/>
        <v/>
      </c>
      <c r="W511" s="95" t="str">
        <f t="shared" si="93"/>
        <v/>
      </c>
      <c r="X511" s="95" t="str">
        <f t="shared" si="94"/>
        <v/>
      </c>
      <c r="Y511" s="95" t="str">
        <f>IF(T511&lt;&gt;"",SUM($X$10:X511),"")</f>
        <v/>
      </c>
      <c r="Z511" s="95" t="str">
        <f t="shared" si="95"/>
        <v/>
      </c>
    </row>
    <row r="512" spans="1:26">
      <c r="A512" s="3" t="str">
        <f t="shared" si="84"/>
        <v/>
      </c>
      <c r="B512" s="12" t="str">
        <f t="shared" si="85"/>
        <v/>
      </c>
      <c r="C512" s="95" t="str">
        <f t="shared" si="86"/>
        <v/>
      </c>
      <c r="D512" s="95" t="str">
        <f t="shared" si="87"/>
        <v/>
      </c>
      <c r="E512" s="95" t="str">
        <f t="shared" si="88"/>
        <v/>
      </c>
      <c r="F512" s="95" t="str">
        <f>IF(A512&lt;&gt;"",SUM($E$10:E512),"")</f>
        <v/>
      </c>
      <c r="G512" s="95" t="str">
        <f t="shared" si="89"/>
        <v/>
      </c>
      <c r="T512" s="3" t="str">
        <f t="shared" si="90"/>
        <v/>
      </c>
      <c r="U512" s="12" t="str">
        <f t="shared" si="91"/>
        <v/>
      </c>
      <c r="V512" s="95" t="str">
        <f t="shared" si="92"/>
        <v/>
      </c>
      <c r="W512" s="95" t="str">
        <f t="shared" si="93"/>
        <v/>
      </c>
      <c r="X512" s="95" t="str">
        <f t="shared" si="94"/>
        <v/>
      </c>
      <c r="Y512" s="95" t="str">
        <f>IF(T512&lt;&gt;"",SUM($X$10:X512),"")</f>
        <v/>
      </c>
      <c r="Z512" s="95" t="str">
        <f t="shared" si="95"/>
        <v/>
      </c>
    </row>
    <row r="513" spans="1:26">
      <c r="A513" s="3" t="str">
        <f t="shared" si="84"/>
        <v/>
      </c>
      <c r="B513" s="12" t="str">
        <f t="shared" si="85"/>
        <v/>
      </c>
      <c r="C513" s="95" t="str">
        <f t="shared" si="86"/>
        <v/>
      </c>
      <c r="D513" s="95" t="str">
        <f t="shared" si="87"/>
        <v/>
      </c>
      <c r="E513" s="95" t="str">
        <f t="shared" si="88"/>
        <v/>
      </c>
      <c r="F513" s="95" t="str">
        <f>IF(A513&lt;&gt;"",SUM($E$10:E513),"")</f>
        <v/>
      </c>
      <c r="G513" s="95" t="str">
        <f t="shared" si="89"/>
        <v/>
      </c>
      <c r="T513" s="3" t="str">
        <f t="shared" si="90"/>
        <v/>
      </c>
      <c r="U513" s="12" t="str">
        <f t="shared" si="91"/>
        <v/>
      </c>
      <c r="V513" s="95" t="str">
        <f t="shared" si="92"/>
        <v/>
      </c>
      <c r="W513" s="95" t="str">
        <f t="shared" si="93"/>
        <v/>
      </c>
      <c r="X513" s="95" t="str">
        <f t="shared" si="94"/>
        <v/>
      </c>
      <c r="Y513" s="95" t="str">
        <f>IF(T513&lt;&gt;"",SUM($X$10:X513),"")</f>
        <v/>
      </c>
      <c r="Z513" s="95" t="str">
        <f t="shared" si="95"/>
        <v/>
      </c>
    </row>
    <row r="514" spans="1:26">
      <c r="A514" s="3" t="str">
        <f t="shared" si="84"/>
        <v/>
      </c>
      <c r="B514" s="12" t="str">
        <f t="shared" si="85"/>
        <v/>
      </c>
      <c r="C514" s="95" t="str">
        <f t="shared" si="86"/>
        <v/>
      </c>
      <c r="D514" s="95" t="str">
        <f t="shared" si="87"/>
        <v/>
      </c>
      <c r="E514" s="95" t="str">
        <f t="shared" si="88"/>
        <v/>
      </c>
      <c r="F514" s="95" t="str">
        <f>IF(A514&lt;&gt;"",SUM($E$10:E514),"")</f>
        <v/>
      </c>
      <c r="G514" s="95" t="str">
        <f t="shared" si="89"/>
        <v/>
      </c>
      <c r="T514" s="3" t="str">
        <f t="shared" si="90"/>
        <v/>
      </c>
      <c r="U514" s="12" t="str">
        <f t="shared" si="91"/>
        <v/>
      </c>
      <c r="V514" s="95" t="str">
        <f t="shared" si="92"/>
        <v/>
      </c>
      <c r="W514" s="95" t="str">
        <f t="shared" si="93"/>
        <v/>
      </c>
      <c r="X514" s="95" t="str">
        <f t="shared" si="94"/>
        <v/>
      </c>
      <c r="Y514" s="95" t="str">
        <f>IF(T514&lt;&gt;"",SUM($X$10:X514),"")</f>
        <v/>
      </c>
      <c r="Z514" s="95" t="str">
        <f t="shared" si="95"/>
        <v/>
      </c>
    </row>
    <row r="515" spans="1:26">
      <c r="A515" s="3" t="str">
        <f t="shared" si="84"/>
        <v/>
      </c>
      <c r="B515" s="12" t="str">
        <f t="shared" si="85"/>
        <v/>
      </c>
      <c r="C515" s="95" t="str">
        <f t="shared" si="86"/>
        <v/>
      </c>
      <c r="D515" s="95" t="str">
        <f t="shared" si="87"/>
        <v/>
      </c>
      <c r="E515" s="95" t="str">
        <f t="shared" si="88"/>
        <v/>
      </c>
      <c r="F515" s="95" t="str">
        <f>IF(A515&lt;&gt;"",SUM($E$10:E515),"")</f>
        <v/>
      </c>
      <c r="G515" s="95" t="str">
        <f t="shared" si="89"/>
        <v/>
      </c>
      <c r="T515" s="3" t="str">
        <f t="shared" si="90"/>
        <v/>
      </c>
      <c r="U515" s="12" t="str">
        <f t="shared" si="91"/>
        <v/>
      </c>
      <c r="V515" s="95" t="str">
        <f t="shared" si="92"/>
        <v/>
      </c>
      <c r="W515" s="95" t="str">
        <f t="shared" si="93"/>
        <v/>
      </c>
      <c r="X515" s="95" t="str">
        <f t="shared" si="94"/>
        <v/>
      </c>
      <c r="Y515" s="95" t="str">
        <f>IF(T515&lt;&gt;"",SUM($X$10:X515),"")</f>
        <v/>
      </c>
      <c r="Z515" s="95" t="str">
        <f t="shared" si="95"/>
        <v/>
      </c>
    </row>
    <row r="516" spans="1:26">
      <c r="A516" s="3" t="str">
        <f t="shared" si="84"/>
        <v/>
      </c>
      <c r="B516" s="12" t="str">
        <f t="shared" si="85"/>
        <v/>
      </c>
      <c r="C516" s="95" t="str">
        <f t="shared" si="86"/>
        <v/>
      </c>
      <c r="D516" s="95" t="str">
        <f t="shared" si="87"/>
        <v/>
      </c>
      <c r="E516" s="95" t="str">
        <f t="shared" si="88"/>
        <v/>
      </c>
      <c r="F516" s="95" t="str">
        <f>IF(A516&lt;&gt;"",SUM($E$10:E516),"")</f>
        <v/>
      </c>
      <c r="G516" s="95" t="str">
        <f t="shared" si="89"/>
        <v/>
      </c>
      <c r="T516" s="3" t="str">
        <f t="shared" si="90"/>
        <v/>
      </c>
      <c r="U516" s="12" t="str">
        <f t="shared" si="91"/>
        <v/>
      </c>
      <c r="V516" s="95" t="str">
        <f t="shared" si="92"/>
        <v/>
      </c>
      <c r="W516" s="95" t="str">
        <f t="shared" si="93"/>
        <v/>
      </c>
      <c r="X516" s="95" t="str">
        <f t="shared" si="94"/>
        <v/>
      </c>
      <c r="Y516" s="95" t="str">
        <f>IF(T516&lt;&gt;"",SUM($X$10:X516),"")</f>
        <v/>
      </c>
      <c r="Z516" s="95" t="str">
        <f t="shared" si="95"/>
        <v/>
      </c>
    </row>
    <row r="517" spans="1:26">
      <c r="A517" s="3" t="str">
        <f t="shared" si="84"/>
        <v/>
      </c>
      <c r="B517" s="12" t="str">
        <f t="shared" si="85"/>
        <v/>
      </c>
      <c r="C517" s="95" t="str">
        <f t="shared" si="86"/>
        <v/>
      </c>
      <c r="D517" s="95" t="str">
        <f t="shared" si="87"/>
        <v/>
      </c>
      <c r="E517" s="95" t="str">
        <f t="shared" si="88"/>
        <v/>
      </c>
      <c r="F517" s="95" t="str">
        <f>IF(A517&lt;&gt;"",SUM($E$10:E517),"")</f>
        <v/>
      </c>
      <c r="G517" s="95" t="str">
        <f t="shared" si="89"/>
        <v/>
      </c>
      <c r="T517" s="3" t="str">
        <f t="shared" si="90"/>
        <v/>
      </c>
      <c r="U517" s="12" t="str">
        <f t="shared" si="91"/>
        <v/>
      </c>
      <c r="V517" s="95" t="str">
        <f t="shared" si="92"/>
        <v/>
      </c>
      <c r="W517" s="95" t="str">
        <f t="shared" si="93"/>
        <v/>
      </c>
      <c r="X517" s="95" t="str">
        <f t="shared" si="94"/>
        <v/>
      </c>
      <c r="Y517" s="95" t="str">
        <f>IF(T517&lt;&gt;"",SUM($X$10:X517),"")</f>
        <v/>
      </c>
      <c r="Z517" s="95" t="str">
        <f t="shared" si="95"/>
        <v/>
      </c>
    </row>
    <row r="518" spans="1:26">
      <c r="A518" s="3" t="str">
        <f t="shared" si="84"/>
        <v/>
      </c>
      <c r="B518" s="12" t="str">
        <f t="shared" si="85"/>
        <v/>
      </c>
      <c r="C518" s="95" t="str">
        <f t="shared" si="86"/>
        <v/>
      </c>
      <c r="D518" s="95" t="str">
        <f t="shared" si="87"/>
        <v/>
      </c>
      <c r="E518" s="95" t="str">
        <f t="shared" si="88"/>
        <v/>
      </c>
      <c r="F518" s="95" t="str">
        <f>IF(A518&lt;&gt;"",SUM($E$10:E518),"")</f>
        <v/>
      </c>
      <c r="G518" s="95" t="str">
        <f t="shared" si="89"/>
        <v/>
      </c>
      <c r="T518" s="3" t="str">
        <f t="shared" si="90"/>
        <v/>
      </c>
      <c r="U518" s="12" t="str">
        <f t="shared" si="91"/>
        <v/>
      </c>
      <c r="V518" s="95" t="str">
        <f t="shared" si="92"/>
        <v/>
      </c>
      <c r="W518" s="95" t="str">
        <f t="shared" si="93"/>
        <v/>
      </c>
      <c r="X518" s="95" t="str">
        <f t="shared" si="94"/>
        <v/>
      </c>
      <c r="Y518" s="95" t="str">
        <f>IF(T518&lt;&gt;"",SUM($X$10:X518),"")</f>
        <v/>
      </c>
      <c r="Z518" s="95" t="str">
        <f t="shared" si="95"/>
        <v/>
      </c>
    </row>
    <row r="519" spans="1:26">
      <c r="A519" s="3" t="str">
        <f t="shared" si="84"/>
        <v/>
      </c>
      <c r="B519" s="12" t="str">
        <f t="shared" si="85"/>
        <v/>
      </c>
      <c r="C519" s="95" t="str">
        <f t="shared" si="86"/>
        <v/>
      </c>
      <c r="D519" s="95" t="str">
        <f t="shared" si="87"/>
        <v/>
      </c>
      <c r="E519" s="95" t="str">
        <f t="shared" si="88"/>
        <v/>
      </c>
      <c r="F519" s="95" t="str">
        <f>IF(A519&lt;&gt;"",SUM($E$10:E519),"")</f>
        <v/>
      </c>
      <c r="G519" s="95" t="str">
        <f t="shared" si="89"/>
        <v/>
      </c>
      <c r="T519" s="3" t="str">
        <f t="shared" si="90"/>
        <v/>
      </c>
      <c r="U519" s="12" t="str">
        <f t="shared" si="91"/>
        <v/>
      </c>
      <c r="V519" s="95" t="str">
        <f t="shared" si="92"/>
        <v/>
      </c>
      <c r="W519" s="95" t="str">
        <f t="shared" si="93"/>
        <v/>
      </c>
      <c r="X519" s="95" t="str">
        <f t="shared" si="94"/>
        <v/>
      </c>
      <c r="Y519" s="95" t="str">
        <f>IF(T519&lt;&gt;"",SUM($X$10:X519),"")</f>
        <v/>
      </c>
      <c r="Z519" s="95" t="str">
        <f t="shared" si="95"/>
        <v/>
      </c>
    </row>
    <row r="520" spans="1:26">
      <c r="A520" s="3" t="str">
        <f t="shared" si="84"/>
        <v/>
      </c>
      <c r="B520" s="12" t="str">
        <f t="shared" si="85"/>
        <v/>
      </c>
      <c r="C520" s="95" t="str">
        <f t="shared" si="86"/>
        <v/>
      </c>
      <c r="D520" s="95" t="str">
        <f t="shared" si="87"/>
        <v/>
      </c>
      <c r="E520" s="95" t="str">
        <f t="shared" si="88"/>
        <v/>
      </c>
      <c r="F520" s="95" t="str">
        <f>IF(A520&lt;&gt;"",SUM($E$10:E520),"")</f>
        <v/>
      </c>
      <c r="G520" s="95" t="str">
        <f t="shared" si="89"/>
        <v/>
      </c>
      <c r="T520" s="3" t="str">
        <f t="shared" si="90"/>
        <v/>
      </c>
      <c r="U520" s="12" t="str">
        <f t="shared" si="91"/>
        <v/>
      </c>
      <c r="V520" s="95" t="str">
        <f t="shared" si="92"/>
        <v/>
      </c>
      <c r="W520" s="95" t="str">
        <f t="shared" si="93"/>
        <v/>
      </c>
      <c r="X520" s="95" t="str">
        <f t="shared" si="94"/>
        <v/>
      </c>
      <c r="Y520" s="95" t="str">
        <f>IF(T520&lt;&gt;"",SUM($X$10:X520),"")</f>
        <v/>
      </c>
      <c r="Z520" s="95" t="str">
        <f t="shared" si="95"/>
        <v/>
      </c>
    </row>
    <row r="521" spans="1:26">
      <c r="A521" s="3" t="str">
        <f t="shared" si="84"/>
        <v/>
      </c>
      <c r="B521" s="12" t="str">
        <f t="shared" si="85"/>
        <v/>
      </c>
      <c r="C521" s="95" t="str">
        <f t="shared" si="86"/>
        <v/>
      </c>
      <c r="D521" s="95" t="str">
        <f t="shared" si="87"/>
        <v/>
      </c>
      <c r="E521" s="95" t="str">
        <f t="shared" si="88"/>
        <v/>
      </c>
      <c r="F521" s="95" t="str">
        <f>IF(A521&lt;&gt;"",SUM($E$10:E521),"")</f>
        <v/>
      </c>
      <c r="G521" s="95" t="str">
        <f t="shared" si="89"/>
        <v/>
      </c>
      <c r="T521" s="3" t="str">
        <f t="shared" si="90"/>
        <v/>
      </c>
      <c r="U521" s="12" t="str">
        <f t="shared" si="91"/>
        <v/>
      </c>
      <c r="V521" s="95" t="str">
        <f t="shared" si="92"/>
        <v/>
      </c>
      <c r="W521" s="95" t="str">
        <f t="shared" si="93"/>
        <v/>
      </c>
      <c r="X521" s="95" t="str">
        <f t="shared" si="94"/>
        <v/>
      </c>
      <c r="Y521" s="95" t="str">
        <f>IF(T521&lt;&gt;"",SUM($X$10:X521),"")</f>
        <v/>
      </c>
      <c r="Z521" s="95" t="str">
        <f t="shared" si="95"/>
        <v/>
      </c>
    </row>
    <row r="522" spans="1:26">
      <c r="A522" s="3" t="str">
        <f t="shared" si="84"/>
        <v/>
      </c>
      <c r="B522" s="12" t="str">
        <f t="shared" si="85"/>
        <v/>
      </c>
      <c r="C522" s="95" t="str">
        <f t="shared" si="86"/>
        <v/>
      </c>
      <c r="D522" s="95" t="str">
        <f t="shared" si="87"/>
        <v/>
      </c>
      <c r="E522" s="95" t="str">
        <f t="shared" si="88"/>
        <v/>
      </c>
      <c r="F522" s="95" t="str">
        <f>IF(A522&lt;&gt;"",SUM($E$10:E522),"")</f>
        <v/>
      </c>
      <c r="G522" s="95" t="str">
        <f t="shared" si="89"/>
        <v/>
      </c>
      <c r="T522" s="3" t="str">
        <f t="shared" si="90"/>
        <v/>
      </c>
      <c r="U522" s="12" t="str">
        <f t="shared" si="91"/>
        <v/>
      </c>
      <c r="V522" s="95" t="str">
        <f t="shared" si="92"/>
        <v/>
      </c>
      <c r="W522" s="95" t="str">
        <f t="shared" si="93"/>
        <v/>
      </c>
      <c r="X522" s="95" t="str">
        <f t="shared" si="94"/>
        <v/>
      </c>
      <c r="Y522" s="95" t="str">
        <f>IF(T522&lt;&gt;"",SUM($X$10:X522),"")</f>
        <v/>
      </c>
      <c r="Z522" s="95" t="str">
        <f t="shared" si="95"/>
        <v/>
      </c>
    </row>
    <row r="523" spans="1:26">
      <c r="A523" s="3" t="str">
        <f t="shared" si="84"/>
        <v/>
      </c>
      <c r="B523" s="12" t="str">
        <f t="shared" si="85"/>
        <v/>
      </c>
      <c r="C523" s="95" t="str">
        <f t="shared" si="86"/>
        <v/>
      </c>
      <c r="D523" s="95" t="str">
        <f t="shared" si="87"/>
        <v/>
      </c>
      <c r="E523" s="95" t="str">
        <f t="shared" si="88"/>
        <v/>
      </c>
      <c r="F523" s="95" t="str">
        <f>IF(A523&lt;&gt;"",SUM($E$10:E523),"")</f>
        <v/>
      </c>
      <c r="G523" s="95" t="str">
        <f t="shared" si="89"/>
        <v/>
      </c>
      <c r="T523" s="3" t="str">
        <f t="shared" si="90"/>
        <v/>
      </c>
      <c r="U523" s="12" t="str">
        <f t="shared" si="91"/>
        <v/>
      </c>
      <c r="V523" s="95" t="str">
        <f t="shared" si="92"/>
        <v/>
      </c>
      <c r="W523" s="95" t="str">
        <f t="shared" si="93"/>
        <v/>
      </c>
      <c r="X523" s="95" t="str">
        <f t="shared" si="94"/>
        <v/>
      </c>
      <c r="Y523" s="95" t="str">
        <f>IF(T523&lt;&gt;"",SUM($X$10:X523),"")</f>
        <v/>
      </c>
      <c r="Z523" s="95" t="str">
        <f t="shared" si="95"/>
        <v/>
      </c>
    </row>
    <row r="524" spans="1:26">
      <c r="A524" s="3" t="str">
        <f t="shared" ref="A524:A587" si="96">IF(A523&lt;$G$4,A523+1,"")</f>
        <v/>
      </c>
      <c r="B524" s="12" t="str">
        <f t="shared" ref="B524:B587" si="97">IF(A524&lt;&gt;"",EDATE($C$7,A524*12/$G$3),"")</f>
        <v/>
      </c>
      <c r="C524" s="95" t="str">
        <f t="shared" ref="C524:C587" si="98">IF(A524&lt;&gt;"",D524+E524,"")</f>
        <v/>
      </c>
      <c r="D524" s="95" t="str">
        <f t="shared" ref="D524:D587" si="99">IF(A524&lt;&gt;"",G523*$G$5,"")</f>
        <v/>
      </c>
      <c r="E524" s="95" t="str">
        <f t="shared" ref="E524:E587" si="100">IF(A524&lt;&gt;"",IF(A524=$G$4,$C$3,0),"")</f>
        <v/>
      </c>
      <c r="F524" s="95" t="str">
        <f>IF(A524&lt;&gt;"",SUM($E$10:E524),"")</f>
        <v/>
      </c>
      <c r="G524" s="95" t="str">
        <f t="shared" ref="G524:G587" si="101">IF(A524&lt;&gt;"",G523-E524,"")</f>
        <v/>
      </c>
      <c r="T524" s="3" t="str">
        <f t="shared" ref="T524:T587" si="102">IF(T523&lt;$G$4,T523+1,"")</f>
        <v/>
      </c>
      <c r="U524" s="12" t="str">
        <f t="shared" ref="U524:U587" si="103">IF(T524&lt;&gt;"",EDATE($C$7,T524*12/$G$3),"")</f>
        <v/>
      </c>
      <c r="V524" s="95" t="str">
        <f t="shared" ref="V524:V587" si="104">IF(T524&lt;&gt;"",C524,"")</f>
        <v/>
      </c>
      <c r="W524" s="95" t="str">
        <f t="shared" ref="W524:W587" si="105">IF(T524&lt;&gt;"",Z523*$Z$5,"")</f>
        <v/>
      </c>
      <c r="X524" s="95" t="str">
        <f t="shared" ref="X524:X587" si="106">IF(T524&lt;&gt;"",V524-W524,"")</f>
        <v/>
      </c>
      <c r="Y524" s="95" t="str">
        <f>IF(T524&lt;&gt;"",SUM($X$10:X524),"")</f>
        <v/>
      </c>
      <c r="Z524" s="95" t="str">
        <f t="shared" ref="Z524:Z587" si="107">IF(T524&lt;&gt;"",Z523-X524,"")</f>
        <v/>
      </c>
    </row>
    <row r="525" spans="1:26">
      <c r="A525" s="3" t="str">
        <f t="shared" si="96"/>
        <v/>
      </c>
      <c r="B525" s="12" t="str">
        <f t="shared" si="97"/>
        <v/>
      </c>
      <c r="C525" s="95" t="str">
        <f t="shared" si="98"/>
        <v/>
      </c>
      <c r="D525" s="95" t="str">
        <f t="shared" si="99"/>
        <v/>
      </c>
      <c r="E525" s="95" t="str">
        <f t="shared" si="100"/>
        <v/>
      </c>
      <c r="F525" s="95" t="str">
        <f>IF(A525&lt;&gt;"",SUM($E$10:E525),"")</f>
        <v/>
      </c>
      <c r="G525" s="95" t="str">
        <f t="shared" si="101"/>
        <v/>
      </c>
      <c r="T525" s="3" t="str">
        <f t="shared" si="102"/>
        <v/>
      </c>
      <c r="U525" s="12" t="str">
        <f t="shared" si="103"/>
        <v/>
      </c>
      <c r="V525" s="95" t="str">
        <f t="shared" si="104"/>
        <v/>
      </c>
      <c r="W525" s="95" t="str">
        <f t="shared" si="105"/>
        <v/>
      </c>
      <c r="X525" s="95" t="str">
        <f t="shared" si="106"/>
        <v/>
      </c>
      <c r="Y525" s="95" t="str">
        <f>IF(T525&lt;&gt;"",SUM($X$10:X525),"")</f>
        <v/>
      </c>
      <c r="Z525" s="95" t="str">
        <f t="shared" si="107"/>
        <v/>
      </c>
    </row>
    <row r="526" spans="1:26">
      <c r="A526" s="3" t="str">
        <f t="shared" si="96"/>
        <v/>
      </c>
      <c r="B526" s="12" t="str">
        <f t="shared" si="97"/>
        <v/>
      </c>
      <c r="C526" s="95" t="str">
        <f t="shared" si="98"/>
        <v/>
      </c>
      <c r="D526" s="95" t="str">
        <f t="shared" si="99"/>
        <v/>
      </c>
      <c r="E526" s="95" t="str">
        <f t="shared" si="100"/>
        <v/>
      </c>
      <c r="F526" s="95" t="str">
        <f>IF(A526&lt;&gt;"",SUM($E$10:E526),"")</f>
        <v/>
      </c>
      <c r="G526" s="95" t="str">
        <f t="shared" si="101"/>
        <v/>
      </c>
      <c r="T526" s="3" t="str">
        <f t="shared" si="102"/>
        <v/>
      </c>
      <c r="U526" s="12" t="str">
        <f t="shared" si="103"/>
        <v/>
      </c>
      <c r="V526" s="95" t="str">
        <f t="shared" si="104"/>
        <v/>
      </c>
      <c r="W526" s="95" t="str">
        <f t="shared" si="105"/>
        <v/>
      </c>
      <c r="X526" s="95" t="str">
        <f t="shared" si="106"/>
        <v/>
      </c>
      <c r="Y526" s="95" t="str">
        <f>IF(T526&lt;&gt;"",SUM($X$10:X526),"")</f>
        <v/>
      </c>
      <c r="Z526" s="95" t="str">
        <f t="shared" si="107"/>
        <v/>
      </c>
    </row>
    <row r="527" spans="1:26">
      <c r="A527" s="3" t="str">
        <f t="shared" si="96"/>
        <v/>
      </c>
      <c r="B527" s="12" t="str">
        <f t="shared" si="97"/>
        <v/>
      </c>
      <c r="C527" s="95" t="str">
        <f t="shared" si="98"/>
        <v/>
      </c>
      <c r="D527" s="95" t="str">
        <f t="shared" si="99"/>
        <v/>
      </c>
      <c r="E527" s="95" t="str">
        <f t="shared" si="100"/>
        <v/>
      </c>
      <c r="F527" s="95" t="str">
        <f>IF(A527&lt;&gt;"",SUM($E$10:E527),"")</f>
        <v/>
      </c>
      <c r="G527" s="95" t="str">
        <f t="shared" si="101"/>
        <v/>
      </c>
      <c r="T527" s="3" t="str">
        <f t="shared" si="102"/>
        <v/>
      </c>
      <c r="U527" s="12" t="str">
        <f t="shared" si="103"/>
        <v/>
      </c>
      <c r="V527" s="95" t="str">
        <f t="shared" si="104"/>
        <v/>
      </c>
      <c r="W527" s="95" t="str">
        <f t="shared" si="105"/>
        <v/>
      </c>
      <c r="X527" s="95" t="str">
        <f t="shared" si="106"/>
        <v/>
      </c>
      <c r="Y527" s="95" t="str">
        <f>IF(T527&lt;&gt;"",SUM($X$10:X527),"")</f>
        <v/>
      </c>
      <c r="Z527" s="95" t="str">
        <f t="shared" si="107"/>
        <v/>
      </c>
    </row>
    <row r="528" spans="1:26">
      <c r="A528" s="3" t="str">
        <f t="shared" si="96"/>
        <v/>
      </c>
      <c r="B528" s="12" t="str">
        <f t="shared" si="97"/>
        <v/>
      </c>
      <c r="C528" s="95" t="str">
        <f t="shared" si="98"/>
        <v/>
      </c>
      <c r="D528" s="95" t="str">
        <f t="shared" si="99"/>
        <v/>
      </c>
      <c r="E528" s="95" t="str">
        <f t="shared" si="100"/>
        <v/>
      </c>
      <c r="F528" s="95" t="str">
        <f>IF(A528&lt;&gt;"",SUM($E$10:E528),"")</f>
        <v/>
      </c>
      <c r="G528" s="95" t="str">
        <f t="shared" si="101"/>
        <v/>
      </c>
      <c r="T528" s="3" t="str">
        <f t="shared" si="102"/>
        <v/>
      </c>
      <c r="U528" s="12" t="str">
        <f t="shared" si="103"/>
        <v/>
      </c>
      <c r="V528" s="95" t="str">
        <f t="shared" si="104"/>
        <v/>
      </c>
      <c r="W528" s="95" t="str">
        <f t="shared" si="105"/>
        <v/>
      </c>
      <c r="X528" s="95" t="str">
        <f t="shared" si="106"/>
        <v/>
      </c>
      <c r="Y528" s="95" t="str">
        <f>IF(T528&lt;&gt;"",SUM($X$10:X528),"")</f>
        <v/>
      </c>
      <c r="Z528" s="95" t="str">
        <f t="shared" si="107"/>
        <v/>
      </c>
    </row>
    <row r="529" spans="1:26">
      <c r="A529" s="3" t="str">
        <f t="shared" si="96"/>
        <v/>
      </c>
      <c r="B529" s="12" t="str">
        <f t="shared" si="97"/>
        <v/>
      </c>
      <c r="C529" s="95" t="str">
        <f t="shared" si="98"/>
        <v/>
      </c>
      <c r="D529" s="95" t="str">
        <f t="shared" si="99"/>
        <v/>
      </c>
      <c r="E529" s="95" t="str">
        <f t="shared" si="100"/>
        <v/>
      </c>
      <c r="F529" s="95" t="str">
        <f>IF(A529&lt;&gt;"",SUM($E$10:E529),"")</f>
        <v/>
      </c>
      <c r="G529" s="95" t="str">
        <f t="shared" si="101"/>
        <v/>
      </c>
      <c r="T529" s="3" t="str">
        <f t="shared" si="102"/>
        <v/>
      </c>
      <c r="U529" s="12" t="str">
        <f t="shared" si="103"/>
        <v/>
      </c>
      <c r="V529" s="95" t="str">
        <f t="shared" si="104"/>
        <v/>
      </c>
      <c r="W529" s="95" t="str">
        <f t="shared" si="105"/>
        <v/>
      </c>
      <c r="X529" s="95" t="str">
        <f t="shared" si="106"/>
        <v/>
      </c>
      <c r="Y529" s="95" t="str">
        <f>IF(T529&lt;&gt;"",SUM($X$10:X529),"")</f>
        <v/>
      </c>
      <c r="Z529" s="95" t="str">
        <f t="shared" si="107"/>
        <v/>
      </c>
    </row>
    <row r="530" spans="1:26">
      <c r="A530" s="3" t="str">
        <f t="shared" si="96"/>
        <v/>
      </c>
      <c r="B530" s="12" t="str">
        <f t="shared" si="97"/>
        <v/>
      </c>
      <c r="C530" s="95" t="str">
        <f t="shared" si="98"/>
        <v/>
      </c>
      <c r="D530" s="95" t="str">
        <f t="shared" si="99"/>
        <v/>
      </c>
      <c r="E530" s="95" t="str">
        <f t="shared" si="100"/>
        <v/>
      </c>
      <c r="F530" s="95" t="str">
        <f>IF(A530&lt;&gt;"",SUM($E$10:E530),"")</f>
        <v/>
      </c>
      <c r="G530" s="95" t="str">
        <f t="shared" si="101"/>
        <v/>
      </c>
      <c r="T530" s="3" t="str">
        <f t="shared" si="102"/>
        <v/>
      </c>
      <c r="U530" s="12" t="str">
        <f t="shared" si="103"/>
        <v/>
      </c>
      <c r="V530" s="95" t="str">
        <f t="shared" si="104"/>
        <v/>
      </c>
      <c r="W530" s="95" t="str">
        <f t="shared" si="105"/>
        <v/>
      </c>
      <c r="X530" s="95" t="str">
        <f t="shared" si="106"/>
        <v/>
      </c>
      <c r="Y530" s="95" t="str">
        <f>IF(T530&lt;&gt;"",SUM($X$10:X530),"")</f>
        <v/>
      </c>
      <c r="Z530" s="95" t="str">
        <f t="shared" si="107"/>
        <v/>
      </c>
    </row>
    <row r="531" spans="1:26">
      <c r="A531" s="3" t="str">
        <f t="shared" si="96"/>
        <v/>
      </c>
      <c r="B531" s="12" t="str">
        <f t="shared" si="97"/>
        <v/>
      </c>
      <c r="C531" s="95" t="str">
        <f t="shared" si="98"/>
        <v/>
      </c>
      <c r="D531" s="95" t="str">
        <f t="shared" si="99"/>
        <v/>
      </c>
      <c r="E531" s="95" t="str">
        <f t="shared" si="100"/>
        <v/>
      </c>
      <c r="F531" s="95" t="str">
        <f>IF(A531&lt;&gt;"",SUM($E$10:E531),"")</f>
        <v/>
      </c>
      <c r="G531" s="95" t="str">
        <f t="shared" si="101"/>
        <v/>
      </c>
      <c r="T531" s="3" t="str">
        <f t="shared" si="102"/>
        <v/>
      </c>
      <c r="U531" s="12" t="str">
        <f t="shared" si="103"/>
        <v/>
      </c>
      <c r="V531" s="95" t="str">
        <f t="shared" si="104"/>
        <v/>
      </c>
      <c r="W531" s="95" t="str">
        <f t="shared" si="105"/>
        <v/>
      </c>
      <c r="X531" s="95" t="str">
        <f t="shared" si="106"/>
        <v/>
      </c>
      <c r="Y531" s="95" t="str">
        <f>IF(T531&lt;&gt;"",SUM($X$10:X531),"")</f>
        <v/>
      </c>
      <c r="Z531" s="95" t="str">
        <f t="shared" si="107"/>
        <v/>
      </c>
    </row>
    <row r="532" spans="1:26">
      <c r="A532" s="3" t="str">
        <f t="shared" si="96"/>
        <v/>
      </c>
      <c r="B532" s="12" t="str">
        <f t="shared" si="97"/>
        <v/>
      </c>
      <c r="C532" s="95" t="str">
        <f t="shared" si="98"/>
        <v/>
      </c>
      <c r="D532" s="95" t="str">
        <f t="shared" si="99"/>
        <v/>
      </c>
      <c r="E532" s="95" t="str">
        <f t="shared" si="100"/>
        <v/>
      </c>
      <c r="F532" s="95" t="str">
        <f>IF(A532&lt;&gt;"",SUM($E$10:E532),"")</f>
        <v/>
      </c>
      <c r="G532" s="95" t="str">
        <f t="shared" si="101"/>
        <v/>
      </c>
      <c r="T532" s="3" t="str">
        <f t="shared" si="102"/>
        <v/>
      </c>
      <c r="U532" s="12" t="str">
        <f t="shared" si="103"/>
        <v/>
      </c>
      <c r="V532" s="95" t="str">
        <f t="shared" si="104"/>
        <v/>
      </c>
      <c r="W532" s="95" t="str">
        <f t="shared" si="105"/>
        <v/>
      </c>
      <c r="X532" s="95" t="str">
        <f t="shared" si="106"/>
        <v/>
      </c>
      <c r="Y532" s="95" t="str">
        <f>IF(T532&lt;&gt;"",SUM($X$10:X532),"")</f>
        <v/>
      </c>
      <c r="Z532" s="95" t="str">
        <f t="shared" si="107"/>
        <v/>
      </c>
    </row>
    <row r="533" spans="1:26">
      <c r="A533" s="3" t="str">
        <f t="shared" si="96"/>
        <v/>
      </c>
      <c r="B533" s="12" t="str">
        <f t="shared" si="97"/>
        <v/>
      </c>
      <c r="C533" s="95" t="str">
        <f t="shared" si="98"/>
        <v/>
      </c>
      <c r="D533" s="95" t="str">
        <f t="shared" si="99"/>
        <v/>
      </c>
      <c r="E533" s="95" t="str">
        <f t="shared" si="100"/>
        <v/>
      </c>
      <c r="F533" s="95" t="str">
        <f>IF(A533&lt;&gt;"",SUM($E$10:E533),"")</f>
        <v/>
      </c>
      <c r="G533" s="95" t="str">
        <f t="shared" si="101"/>
        <v/>
      </c>
      <c r="T533" s="3" t="str">
        <f t="shared" si="102"/>
        <v/>
      </c>
      <c r="U533" s="12" t="str">
        <f t="shared" si="103"/>
        <v/>
      </c>
      <c r="V533" s="95" t="str">
        <f t="shared" si="104"/>
        <v/>
      </c>
      <c r="W533" s="95" t="str">
        <f t="shared" si="105"/>
        <v/>
      </c>
      <c r="X533" s="95" t="str">
        <f t="shared" si="106"/>
        <v/>
      </c>
      <c r="Y533" s="95" t="str">
        <f>IF(T533&lt;&gt;"",SUM($X$10:X533),"")</f>
        <v/>
      </c>
      <c r="Z533" s="95" t="str">
        <f t="shared" si="107"/>
        <v/>
      </c>
    </row>
    <row r="534" spans="1:26">
      <c r="A534" s="3" t="str">
        <f t="shared" si="96"/>
        <v/>
      </c>
      <c r="B534" s="12" t="str">
        <f t="shared" si="97"/>
        <v/>
      </c>
      <c r="C534" s="95" t="str">
        <f t="shared" si="98"/>
        <v/>
      </c>
      <c r="D534" s="95" t="str">
        <f t="shared" si="99"/>
        <v/>
      </c>
      <c r="E534" s="95" t="str">
        <f t="shared" si="100"/>
        <v/>
      </c>
      <c r="F534" s="95" t="str">
        <f>IF(A534&lt;&gt;"",SUM($E$10:E534),"")</f>
        <v/>
      </c>
      <c r="G534" s="95" t="str">
        <f t="shared" si="101"/>
        <v/>
      </c>
      <c r="T534" s="3" t="str">
        <f t="shared" si="102"/>
        <v/>
      </c>
      <c r="U534" s="12" t="str">
        <f t="shared" si="103"/>
        <v/>
      </c>
      <c r="V534" s="95" t="str">
        <f t="shared" si="104"/>
        <v/>
      </c>
      <c r="W534" s="95" t="str">
        <f t="shared" si="105"/>
        <v/>
      </c>
      <c r="X534" s="95" t="str">
        <f t="shared" si="106"/>
        <v/>
      </c>
      <c r="Y534" s="95" t="str">
        <f>IF(T534&lt;&gt;"",SUM($X$10:X534),"")</f>
        <v/>
      </c>
      <c r="Z534" s="95" t="str">
        <f t="shared" si="107"/>
        <v/>
      </c>
    </row>
    <row r="535" spans="1:26">
      <c r="A535" s="3" t="str">
        <f t="shared" si="96"/>
        <v/>
      </c>
      <c r="B535" s="12" t="str">
        <f t="shared" si="97"/>
        <v/>
      </c>
      <c r="C535" s="95" t="str">
        <f t="shared" si="98"/>
        <v/>
      </c>
      <c r="D535" s="95" t="str">
        <f t="shared" si="99"/>
        <v/>
      </c>
      <c r="E535" s="95" t="str">
        <f t="shared" si="100"/>
        <v/>
      </c>
      <c r="F535" s="95" t="str">
        <f>IF(A535&lt;&gt;"",SUM($E$10:E535),"")</f>
        <v/>
      </c>
      <c r="G535" s="95" t="str">
        <f t="shared" si="101"/>
        <v/>
      </c>
      <c r="T535" s="3" t="str">
        <f t="shared" si="102"/>
        <v/>
      </c>
      <c r="U535" s="12" t="str">
        <f t="shared" si="103"/>
        <v/>
      </c>
      <c r="V535" s="95" t="str">
        <f t="shared" si="104"/>
        <v/>
      </c>
      <c r="W535" s="95" t="str">
        <f t="shared" si="105"/>
        <v/>
      </c>
      <c r="X535" s="95" t="str">
        <f t="shared" si="106"/>
        <v/>
      </c>
      <c r="Y535" s="95" t="str">
        <f>IF(T535&lt;&gt;"",SUM($X$10:X535),"")</f>
        <v/>
      </c>
      <c r="Z535" s="95" t="str">
        <f t="shared" si="107"/>
        <v/>
      </c>
    </row>
    <row r="536" spans="1:26">
      <c r="A536" s="3" t="str">
        <f t="shared" si="96"/>
        <v/>
      </c>
      <c r="B536" s="12" t="str">
        <f t="shared" si="97"/>
        <v/>
      </c>
      <c r="C536" s="95" t="str">
        <f t="shared" si="98"/>
        <v/>
      </c>
      <c r="D536" s="95" t="str">
        <f t="shared" si="99"/>
        <v/>
      </c>
      <c r="E536" s="95" t="str">
        <f t="shared" si="100"/>
        <v/>
      </c>
      <c r="F536" s="95" t="str">
        <f>IF(A536&lt;&gt;"",SUM($E$10:E536),"")</f>
        <v/>
      </c>
      <c r="G536" s="95" t="str">
        <f t="shared" si="101"/>
        <v/>
      </c>
      <c r="T536" s="3" t="str">
        <f t="shared" si="102"/>
        <v/>
      </c>
      <c r="U536" s="12" t="str">
        <f t="shared" si="103"/>
        <v/>
      </c>
      <c r="V536" s="95" t="str">
        <f t="shared" si="104"/>
        <v/>
      </c>
      <c r="W536" s="95" t="str">
        <f t="shared" si="105"/>
        <v/>
      </c>
      <c r="X536" s="95" t="str">
        <f t="shared" si="106"/>
        <v/>
      </c>
      <c r="Y536" s="95" t="str">
        <f>IF(T536&lt;&gt;"",SUM($X$10:X536),"")</f>
        <v/>
      </c>
      <c r="Z536" s="95" t="str">
        <f t="shared" si="107"/>
        <v/>
      </c>
    </row>
    <row r="537" spans="1:26">
      <c r="A537" s="3" t="str">
        <f t="shared" si="96"/>
        <v/>
      </c>
      <c r="B537" s="12" t="str">
        <f t="shared" si="97"/>
        <v/>
      </c>
      <c r="C537" s="95" t="str">
        <f t="shared" si="98"/>
        <v/>
      </c>
      <c r="D537" s="95" t="str">
        <f t="shared" si="99"/>
        <v/>
      </c>
      <c r="E537" s="95" t="str">
        <f t="shared" si="100"/>
        <v/>
      </c>
      <c r="F537" s="95" t="str">
        <f>IF(A537&lt;&gt;"",SUM($E$10:E537),"")</f>
        <v/>
      </c>
      <c r="G537" s="95" t="str">
        <f t="shared" si="101"/>
        <v/>
      </c>
      <c r="T537" s="3" t="str">
        <f t="shared" si="102"/>
        <v/>
      </c>
      <c r="U537" s="12" t="str">
        <f t="shared" si="103"/>
        <v/>
      </c>
      <c r="V537" s="95" t="str">
        <f t="shared" si="104"/>
        <v/>
      </c>
      <c r="W537" s="95" t="str">
        <f t="shared" si="105"/>
        <v/>
      </c>
      <c r="X537" s="95" t="str">
        <f t="shared" si="106"/>
        <v/>
      </c>
      <c r="Y537" s="95" t="str">
        <f>IF(T537&lt;&gt;"",SUM($X$10:X537),"")</f>
        <v/>
      </c>
      <c r="Z537" s="95" t="str">
        <f t="shared" si="107"/>
        <v/>
      </c>
    </row>
    <row r="538" spans="1:26">
      <c r="A538" s="3" t="str">
        <f t="shared" si="96"/>
        <v/>
      </c>
      <c r="B538" s="12" t="str">
        <f t="shared" si="97"/>
        <v/>
      </c>
      <c r="C538" s="95" t="str">
        <f t="shared" si="98"/>
        <v/>
      </c>
      <c r="D538" s="95" t="str">
        <f t="shared" si="99"/>
        <v/>
      </c>
      <c r="E538" s="95" t="str">
        <f t="shared" si="100"/>
        <v/>
      </c>
      <c r="F538" s="95" t="str">
        <f>IF(A538&lt;&gt;"",SUM($E$10:E538),"")</f>
        <v/>
      </c>
      <c r="G538" s="95" t="str">
        <f t="shared" si="101"/>
        <v/>
      </c>
      <c r="T538" s="3" t="str">
        <f t="shared" si="102"/>
        <v/>
      </c>
      <c r="U538" s="12" t="str">
        <f t="shared" si="103"/>
        <v/>
      </c>
      <c r="V538" s="95" t="str">
        <f t="shared" si="104"/>
        <v/>
      </c>
      <c r="W538" s="95" t="str">
        <f t="shared" si="105"/>
        <v/>
      </c>
      <c r="X538" s="95" t="str">
        <f t="shared" si="106"/>
        <v/>
      </c>
      <c r="Y538" s="95" t="str">
        <f>IF(T538&lt;&gt;"",SUM($X$10:X538),"")</f>
        <v/>
      </c>
      <c r="Z538" s="95" t="str">
        <f t="shared" si="107"/>
        <v/>
      </c>
    </row>
    <row r="539" spans="1:26">
      <c r="A539" s="3" t="str">
        <f t="shared" si="96"/>
        <v/>
      </c>
      <c r="B539" s="12" t="str">
        <f t="shared" si="97"/>
        <v/>
      </c>
      <c r="C539" s="95" t="str">
        <f t="shared" si="98"/>
        <v/>
      </c>
      <c r="D539" s="95" t="str">
        <f t="shared" si="99"/>
        <v/>
      </c>
      <c r="E539" s="95" t="str">
        <f t="shared" si="100"/>
        <v/>
      </c>
      <c r="F539" s="95" t="str">
        <f>IF(A539&lt;&gt;"",SUM($E$10:E539),"")</f>
        <v/>
      </c>
      <c r="G539" s="95" t="str">
        <f t="shared" si="101"/>
        <v/>
      </c>
      <c r="T539" s="3" t="str">
        <f t="shared" si="102"/>
        <v/>
      </c>
      <c r="U539" s="12" t="str">
        <f t="shared" si="103"/>
        <v/>
      </c>
      <c r="V539" s="95" t="str">
        <f t="shared" si="104"/>
        <v/>
      </c>
      <c r="W539" s="95" t="str">
        <f t="shared" si="105"/>
        <v/>
      </c>
      <c r="X539" s="95" t="str">
        <f t="shared" si="106"/>
        <v/>
      </c>
      <c r="Y539" s="95" t="str">
        <f>IF(T539&lt;&gt;"",SUM($X$10:X539),"")</f>
        <v/>
      </c>
      <c r="Z539" s="95" t="str">
        <f t="shared" si="107"/>
        <v/>
      </c>
    </row>
    <row r="540" spans="1:26">
      <c r="A540" s="3" t="str">
        <f t="shared" si="96"/>
        <v/>
      </c>
      <c r="B540" s="12" t="str">
        <f t="shared" si="97"/>
        <v/>
      </c>
      <c r="C540" s="95" t="str">
        <f t="shared" si="98"/>
        <v/>
      </c>
      <c r="D540" s="95" t="str">
        <f t="shared" si="99"/>
        <v/>
      </c>
      <c r="E540" s="95" t="str">
        <f t="shared" si="100"/>
        <v/>
      </c>
      <c r="F540" s="95" t="str">
        <f>IF(A540&lt;&gt;"",SUM($E$10:E540),"")</f>
        <v/>
      </c>
      <c r="G540" s="95" t="str">
        <f t="shared" si="101"/>
        <v/>
      </c>
      <c r="T540" s="3" t="str">
        <f t="shared" si="102"/>
        <v/>
      </c>
      <c r="U540" s="12" t="str">
        <f t="shared" si="103"/>
        <v/>
      </c>
      <c r="V540" s="95" t="str">
        <f t="shared" si="104"/>
        <v/>
      </c>
      <c r="W540" s="95" t="str">
        <f t="shared" si="105"/>
        <v/>
      </c>
      <c r="X540" s="95" t="str">
        <f t="shared" si="106"/>
        <v/>
      </c>
      <c r="Y540" s="95" t="str">
        <f>IF(T540&lt;&gt;"",SUM($X$10:X540),"")</f>
        <v/>
      </c>
      <c r="Z540" s="95" t="str">
        <f t="shared" si="107"/>
        <v/>
      </c>
    </row>
    <row r="541" spans="1:26">
      <c r="A541" s="3" t="str">
        <f t="shared" si="96"/>
        <v/>
      </c>
      <c r="B541" s="12" t="str">
        <f t="shared" si="97"/>
        <v/>
      </c>
      <c r="C541" s="95" t="str">
        <f t="shared" si="98"/>
        <v/>
      </c>
      <c r="D541" s="95" t="str">
        <f t="shared" si="99"/>
        <v/>
      </c>
      <c r="E541" s="95" t="str">
        <f t="shared" si="100"/>
        <v/>
      </c>
      <c r="F541" s="95" t="str">
        <f>IF(A541&lt;&gt;"",SUM($E$10:E541),"")</f>
        <v/>
      </c>
      <c r="G541" s="95" t="str">
        <f t="shared" si="101"/>
        <v/>
      </c>
      <c r="T541" s="3" t="str">
        <f t="shared" si="102"/>
        <v/>
      </c>
      <c r="U541" s="12" t="str">
        <f t="shared" si="103"/>
        <v/>
      </c>
      <c r="V541" s="95" t="str">
        <f t="shared" si="104"/>
        <v/>
      </c>
      <c r="W541" s="95" t="str">
        <f t="shared" si="105"/>
        <v/>
      </c>
      <c r="X541" s="95" t="str">
        <f t="shared" si="106"/>
        <v/>
      </c>
      <c r="Y541" s="95" t="str">
        <f>IF(T541&lt;&gt;"",SUM($X$10:X541),"")</f>
        <v/>
      </c>
      <c r="Z541" s="95" t="str">
        <f t="shared" si="107"/>
        <v/>
      </c>
    </row>
    <row r="542" spans="1:26">
      <c r="A542" s="3" t="str">
        <f t="shared" si="96"/>
        <v/>
      </c>
      <c r="B542" s="12" t="str">
        <f t="shared" si="97"/>
        <v/>
      </c>
      <c r="C542" s="95" t="str">
        <f t="shared" si="98"/>
        <v/>
      </c>
      <c r="D542" s="95" t="str">
        <f t="shared" si="99"/>
        <v/>
      </c>
      <c r="E542" s="95" t="str">
        <f t="shared" si="100"/>
        <v/>
      </c>
      <c r="F542" s="95" t="str">
        <f>IF(A542&lt;&gt;"",SUM($E$10:E542),"")</f>
        <v/>
      </c>
      <c r="G542" s="95" t="str">
        <f t="shared" si="101"/>
        <v/>
      </c>
      <c r="T542" s="3" t="str">
        <f t="shared" si="102"/>
        <v/>
      </c>
      <c r="U542" s="12" t="str">
        <f t="shared" si="103"/>
        <v/>
      </c>
      <c r="V542" s="95" t="str">
        <f t="shared" si="104"/>
        <v/>
      </c>
      <c r="W542" s="95" t="str">
        <f t="shared" si="105"/>
        <v/>
      </c>
      <c r="X542" s="95" t="str">
        <f t="shared" si="106"/>
        <v/>
      </c>
      <c r="Y542" s="95" t="str">
        <f>IF(T542&lt;&gt;"",SUM($X$10:X542),"")</f>
        <v/>
      </c>
      <c r="Z542" s="95" t="str">
        <f t="shared" si="107"/>
        <v/>
      </c>
    </row>
    <row r="543" spans="1:26">
      <c r="A543" s="3" t="str">
        <f t="shared" si="96"/>
        <v/>
      </c>
      <c r="B543" s="12" t="str">
        <f t="shared" si="97"/>
        <v/>
      </c>
      <c r="C543" s="95" t="str">
        <f t="shared" si="98"/>
        <v/>
      </c>
      <c r="D543" s="95" t="str">
        <f t="shared" si="99"/>
        <v/>
      </c>
      <c r="E543" s="95" t="str">
        <f t="shared" si="100"/>
        <v/>
      </c>
      <c r="F543" s="95" t="str">
        <f>IF(A543&lt;&gt;"",SUM($E$10:E543),"")</f>
        <v/>
      </c>
      <c r="G543" s="95" t="str">
        <f t="shared" si="101"/>
        <v/>
      </c>
      <c r="T543" s="3" t="str">
        <f t="shared" si="102"/>
        <v/>
      </c>
      <c r="U543" s="12" t="str">
        <f t="shared" si="103"/>
        <v/>
      </c>
      <c r="V543" s="95" t="str">
        <f t="shared" si="104"/>
        <v/>
      </c>
      <c r="W543" s="95" t="str">
        <f t="shared" si="105"/>
        <v/>
      </c>
      <c r="X543" s="95" t="str">
        <f t="shared" si="106"/>
        <v/>
      </c>
      <c r="Y543" s="95" t="str">
        <f>IF(T543&lt;&gt;"",SUM($X$10:X543),"")</f>
        <v/>
      </c>
      <c r="Z543" s="95" t="str">
        <f t="shared" si="107"/>
        <v/>
      </c>
    </row>
    <row r="544" spans="1:26">
      <c r="A544" s="3" t="str">
        <f t="shared" si="96"/>
        <v/>
      </c>
      <c r="B544" s="12" t="str">
        <f t="shared" si="97"/>
        <v/>
      </c>
      <c r="C544" s="95" t="str">
        <f t="shared" si="98"/>
        <v/>
      </c>
      <c r="D544" s="95" t="str">
        <f t="shared" si="99"/>
        <v/>
      </c>
      <c r="E544" s="95" t="str">
        <f t="shared" si="100"/>
        <v/>
      </c>
      <c r="F544" s="95" t="str">
        <f>IF(A544&lt;&gt;"",SUM($E$10:E544),"")</f>
        <v/>
      </c>
      <c r="G544" s="95" t="str">
        <f t="shared" si="101"/>
        <v/>
      </c>
      <c r="T544" s="3" t="str">
        <f t="shared" si="102"/>
        <v/>
      </c>
      <c r="U544" s="12" t="str">
        <f t="shared" si="103"/>
        <v/>
      </c>
      <c r="V544" s="95" t="str">
        <f t="shared" si="104"/>
        <v/>
      </c>
      <c r="W544" s="95" t="str">
        <f t="shared" si="105"/>
        <v/>
      </c>
      <c r="X544" s="95" t="str">
        <f t="shared" si="106"/>
        <v/>
      </c>
      <c r="Y544" s="95" t="str">
        <f>IF(T544&lt;&gt;"",SUM($X$10:X544),"")</f>
        <v/>
      </c>
      <c r="Z544" s="95" t="str">
        <f t="shared" si="107"/>
        <v/>
      </c>
    </row>
    <row r="545" spans="1:26">
      <c r="A545" s="3" t="str">
        <f t="shared" si="96"/>
        <v/>
      </c>
      <c r="B545" s="12" t="str">
        <f t="shared" si="97"/>
        <v/>
      </c>
      <c r="C545" s="95" t="str">
        <f t="shared" si="98"/>
        <v/>
      </c>
      <c r="D545" s="95" t="str">
        <f t="shared" si="99"/>
        <v/>
      </c>
      <c r="E545" s="95" t="str">
        <f t="shared" si="100"/>
        <v/>
      </c>
      <c r="F545" s="95" t="str">
        <f>IF(A545&lt;&gt;"",SUM($E$10:E545),"")</f>
        <v/>
      </c>
      <c r="G545" s="95" t="str">
        <f t="shared" si="101"/>
        <v/>
      </c>
      <c r="T545" s="3" t="str">
        <f t="shared" si="102"/>
        <v/>
      </c>
      <c r="U545" s="12" t="str">
        <f t="shared" si="103"/>
        <v/>
      </c>
      <c r="V545" s="95" t="str">
        <f t="shared" si="104"/>
        <v/>
      </c>
      <c r="W545" s="95" t="str">
        <f t="shared" si="105"/>
        <v/>
      </c>
      <c r="X545" s="95" t="str">
        <f t="shared" si="106"/>
        <v/>
      </c>
      <c r="Y545" s="95" t="str">
        <f>IF(T545&lt;&gt;"",SUM($X$10:X545),"")</f>
        <v/>
      </c>
      <c r="Z545" s="95" t="str">
        <f t="shared" si="107"/>
        <v/>
      </c>
    </row>
    <row r="546" spans="1:26">
      <c r="A546" s="3" t="str">
        <f t="shared" si="96"/>
        <v/>
      </c>
      <c r="B546" s="12" t="str">
        <f t="shared" si="97"/>
        <v/>
      </c>
      <c r="C546" s="95" t="str">
        <f t="shared" si="98"/>
        <v/>
      </c>
      <c r="D546" s="95" t="str">
        <f t="shared" si="99"/>
        <v/>
      </c>
      <c r="E546" s="95" t="str">
        <f t="shared" si="100"/>
        <v/>
      </c>
      <c r="F546" s="95" t="str">
        <f>IF(A546&lt;&gt;"",SUM($E$10:E546),"")</f>
        <v/>
      </c>
      <c r="G546" s="95" t="str">
        <f t="shared" si="101"/>
        <v/>
      </c>
      <c r="T546" s="3" t="str">
        <f t="shared" si="102"/>
        <v/>
      </c>
      <c r="U546" s="12" t="str">
        <f t="shared" si="103"/>
        <v/>
      </c>
      <c r="V546" s="95" t="str">
        <f t="shared" si="104"/>
        <v/>
      </c>
      <c r="W546" s="95" t="str">
        <f t="shared" si="105"/>
        <v/>
      </c>
      <c r="X546" s="95" t="str">
        <f t="shared" si="106"/>
        <v/>
      </c>
      <c r="Y546" s="95" t="str">
        <f>IF(T546&lt;&gt;"",SUM($X$10:X546),"")</f>
        <v/>
      </c>
      <c r="Z546" s="95" t="str">
        <f t="shared" si="107"/>
        <v/>
      </c>
    </row>
    <row r="547" spans="1:26">
      <c r="A547" s="3" t="str">
        <f t="shared" si="96"/>
        <v/>
      </c>
      <c r="B547" s="12" t="str">
        <f t="shared" si="97"/>
        <v/>
      </c>
      <c r="C547" s="95" t="str">
        <f t="shared" si="98"/>
        <v/>
      </c>
      <c r="D547" s="95" t="str">
        <f t="shared" si="99"/>
        <v/>
      </c>
      <c r="E547" s="95" t="str">
        <f t="shared" si="100"/>
        <v/>
      </c>
      <c r="F547" s="95" t="str">
        <f>IF(A547&lt;&gt;"",SUM($E$10:E547),"")</f>
        <v/>
      </c>
      <c r="G547" s="95" t="str">
        <f t="shared" si="101"/>
        <v/>
      </c>
      <c r="T547" s="3" t="str">
        <f t="shared" si="102"/>
        <v/>
      </c>
      <c r="U547" s="12" t="str">
        <f t="shared" si="103"/>
        <v/>
      </c>
      <c r="V547" s="95" t="str">
        <f t="shared" si="104"/>
        <v/>
      </c>
      <c r="W547" s="95" t="str">
        <f t="shared" si="105"/>
        <v/>
      </c>
      <c r="X547" s="95" t="str">
        <f t="shared" si="106"/>
        <v/>
      </c>
      <c r="Y547" s="95" t="str">
        <f>IF(T547&lt;&gt;"",SUM($X$10:X547),"")</f>
        <v/>
      </c>
      <c r="Z547" s="95" t="str">
        <f t="shared" si="107"/>
        <v/>
      </c>
    </row>
    <row r="548" spans="1:26">
      <c r="A548" s="3" t="str">
        <f t="shared" si="96"/>
        <v/>
      </c>
      <c r="B548" s="12" t="str">
        <f t="shared" si="97"/>
        <v/>
      </c>
      <c r="C548" s="95" t="str">
        <f t="shared" si="98"/>
        <v/>
      </c>
      <c r="D548" s="95" t="str">
        <f t="shared" si="99"/>
        <v/>
      </c>
      <c r="E548" s="95" t="str">
        <f t="shared" si="100"/>
        <v/>
      </c>
      <c r="F548" s="95" t="str">
        <f>IF(A548&lt;&gt;"",SUM($E$10:E548),"")</f>
        <v/>
      </c>
      <c r="G548" s="95" t="str">
        <f t="shared" si="101"/>
        <v/>
      </c>
      <c r="T548" s="3" t="str">
        <f t="shared" si="102"/>
        <v/>
      </c>
      <c r="U548" s="12" t="str">
        <f t="shared" si="103"/>
        <v/>
      </c>
      <c r="V548" s="95" t="str">
        <f t="shared" si="104"/>
        <v/>
      </c>
      <c r="W548" s="95" t="str">
        <f t="shared" si="105"/>
        <v/>
      </c>
      <c r="X548" s="95" t="str">
        <f t="shared" si="106"/>
        <v/>
      </c>
      <c r="Y548" s="95" t="str">
        <f>IF(T548&lt;&gt;"",SUM($X$10:X548),"")</f>
        <v/>
      </c>
      <c r="Z548" s="95" t="str">
        <f t="shared" si="107"/>
        <v/>
      </c>
    </row>
    <row r="549" spans="1:26">
      <c r="A549" s="3" t="str">
        <f t="shared" si="96"/>
        <v/>
      </c>
      <c r="B549" s="12" t="str">
        <f t="shared" si="97"/>
        <v/>
      </c>
      <c r="C549" s="95" t="str">
        <f t="shared" si="98"/>
        <v/>
      </c>
      <c r="D549" s="95" t="str">
        <f t="shared" si="99"/>
        <v/>
      </c>
      <c r="E549" s="95" t="str">
        <f t="shared" si="100"/>
        <v/>
      </c>
      <c r="F549" s="95" t="str">
        <f>IF(A549&lt;&gt;"",SUM($E$10:E549),"")</f>
        <v/>
      </c>
      <c r="G549" s="95" t="str">
        <f t="shared" si="101"/>
        <v/>
      </c>
      <c r="T549" s="3" t="str">
        <f t="shared" si="102"/>
        <v/>
      </c>
      <c r="U549" s="12" t="str">
        <f t="shared" si="103"/>
        <v/>
      </c>
      <c r="V549" s="95" t="str">
        <f t="shared" si="104"/>
        <v/>
      </c>
      <c r="W549" s="95" t="str">
        <f t="shared" si="105"/>
        <v/>
      </c>
      <c r="X549" s="95" t="str">
        <f t="shared" si="106"/>
        <v/>
      </c>
      <c r="Y549" s="95" t="str">
        <f>IF(T549&lt;&gt;"",SUM($X$10:X549),"")</f>
        <v/>
      </c>
      <c r="Z549" s="95" t="str">
        <f t="shared" si="107"/>
        <v/>
      </c>
    </row>
    <row r="550" spans="1:26">
      <c r="A550" s="3" t="str">
        <f t="shared" si="96"/>
        <v/>
      </c>
      <c r="B550" s="12" t="str">
        <f t="shared" si="97"/>
        <v/>
      </c>
      <c r="C550" s="95" t="str">
        <f t="shared" si="98"/>
        <v/>
      </c>
      <c r="D550" s="95" t="str">
        <f t="shared" si="99"/>
        <v/>
      </c>
      <c r="E550" s="95" t="str">
        <f t="shared" si="100"/>
        <v/>
      </c>
      <c r="F550" s="95" t="str">
        <f>IF(A550&lt;&gt;"",SUM($E$10:E550),"")</f>
        <v/>
      </c>
      <c r="G550" s="95" t="str">
        <f t="shared" si="101"/>
        <v/>
      </c>
      <c r="T550" s="3" t="str">
        <f t="shared" si="102"/>
        <v/>
      </c>
      <c r="U550" s="12" t="str">
        <f t="shared" si="103"/>
        <v/>
      </c>
      <c r="V550" s="95" t="str">
        <f t="shared" si="104"/>
        <v/>
      </c>
      <c r="W550" s="95" t="str">
        <f t="shared" si="105"/>
        <v/>
      </c>
      <c r="X550" s="95" t="str">
        <f t="shared" si="106"/>
        <v/>
      </c>
      <c r="Y550" s="95" t="str">
        <f>IF(T550&lt;&gt;"",SUM($X$10:X550),"")</f>
        <v/>
      </c>
      <c r="Z550" s="95" t="str">
        <f t="shared" si="107"/>
        <v/>
      </c>
    </row>
    <row r="551" spans="1:26">
      <c r="A551" s="3" t="str">
        <f t="shared" si="96"/>
        <v/>
      </c>
      <c r="B551" s="12" t="str">
        <f t="shared" si="97"/>
        <v/>
      </c>
      <c r="C551" s="95" t="str">
        <f t="shared" si="98"/>
        <v/>
      </c>
      <c r="D551" s="95" t="str">
        <f t="shared" si="99"/>
        <v/>
      </c>
      <c r="E551" s="95" t="str">
        <f t="shared" si="100"/>
        <v/>
      </c>
      <c r="F551" s="95" t="str">
        <f>IF(A551&lt;&gt;"",SUM($E$10:E551),"")</f>
        <v/>
      </c>
      <c r="G551" s="95" t="str">
        <f t="shared" si="101"/>
        <v/>
      </c>
      <c r="T551" s="3" t="str">
        <f t="shared" si="102"/>
        <v/>
      </c>
      <c r="U551" s="12" t="str">
        <f t="shared" si="103"/>
        <v/>
      </c>
      <c r="V551" s="95" t="str">
        <f t="shared" si="104"/>
        <v/>
      </c>
      <c r="W551" s="95" t="str">
        <f t="shared" si="105"/>
        <v/>
      </c>
      <c r="X551" s="95" t="str">
        <f t="shared" si="106"/>
        <v/>
      </c>
      <c r="Y551" s="95" t="str">
        <f>IF(T551&lt;&gt;"",SUM($X$10:X551),"")</f>
        <v/>
      </c>
      <c r="Z551" s="95" t="str">
        <f t="shared" si="107"/>
        <v/>
      </c>
    </row>
    <row r="552" spans="1:26">
      <c r="A552" s="3" t="str">
        <f t="shared" si="96"/>
        <v/>
      </c>
      <c r="B552" s="12" t="str">
        <f t="shared" si="97"/>
        <v/>
      </c>
      <c r="C552" s="95" t="str">
        <f t="shared" si="98"/>
        <v/>
      </c>
      <c r="D552" s="95" t="str">
        <f t="shared" si="99"/>
        <v/>
      </c>
      <c r="E552" s="95" t="str">
        <f t="shared" si="100"/>
        <v/>
      </c>
      <c r="F552" s="95" t="str">
        <f>IF(A552&lt;&gt;"",SUM($E$10:E552),"")</f>
        <v/>
      </c>
      <c r="G552" s="95" t="str">
        <f t="shared" si="101"/>
        <v/>
      </c>
      <c r="T552" s="3" t="str">
        <f t="shared" si="102"/>
        <v/>
      </c>
      <c r="U552" s="12" t="str">
        <f t="shared" si="103"/>
        <v/>
      </c>
      <c r="V552" s="95" t="str">
        <f t="shared" si="104"/>
        <v/>
      </c>
      <c r="W552" s="95" t="str">
        <f t="shared" si="105"/>
        <v/>
      </c>
      <c r="X552" s="95" t="str">
        <f t="shared" si="106"/>
        <v/>
      </c>
      <c r="Y552" s="95" t="str">
        <f>IF(T552&lt;&gt;"",SUM($X$10:X552),"")</f>
        <v/>
      </c>
      <c r="Z552" s="95" t="str">
        <f t="shared" si="107"/>
        <v/>
      </c>
    </row>
    <row r="553" spans="1:26">
      <c r="A553" s="3" t="str">
        <f t="shared" si="96"/>
        <v/>
      </c>
      <c r="B553" s="12" t="str">
        <f t="shared" si="97"/>
        <v/>
      </c>
      <c r="C553" s="95" t="str">
        <f t="shared" si="98"/>
        <v/>
      </c>
      <c r="D553" s="95" t="str">
        <f t="shared" si="99"/>
        <v/>
      </c>
      <c r="E553" s="95" t="str">
        <f t="shared" si="100"/>
        <v/>
      </c>
      <c r="F553" s="95" t="str">
        <f>IF(A553&lt;&gt;"",SUM($E$10:E553),"")</f>
        <v/>
      </c>
      <c r="G553" s="95" t="str">
        <f t="shared" si="101"/>
        <v/>
      </c>
      <c r="T553" s="3" t="str">
        <f t="shared" si="102"/>
        <v/>
      </c>
      <c r="U553" s="12" t="str">
        <f t="shared" si="103"/>
        <v/>
      </c>
      <c r="V553" s="95" t="str">
        <f t="shared" si="104"/>
        <v/>
      </c>
      <c r="W553" s="95" t="str">
        <f t="shared" si="105"/>
        <v/>
      </c>
      <c r="X553" s="95" t="str">
        <f t="shared" si="106"/>
        <v/>
      </c>
      <c r="Y553" s="95" t="str">
        <f>IF(T553&lt;&gt;"",SUM($X$10:X553),"")</f>
        <v/>
      </c>
      <c r="Z553" s="95" t="str">
        <f t="shared" si="107"/>
        <v/>
      </c>
    </row>
    <row r="554" spans="1:26">
      <c r="A554" s="3" t="str">
        <f t="shared" si="96"/>
        <v/>
      </c>
      <c r="B554" s="12" t="str">
        <f t="shared" si="97"/>
        <v/>
      </c>
      <c r="C554" s="95" t="str">
        <f t="shared" si="98"/>
        <v/>
      </c>
      <c r="D554" s="95" t="str">
        <f t="shared" si="99"/>
        <v/>
      </c>
      <c r="E554" s="95" t="str">
        <f t="shared" si="100"/>
        <v/>
      </c>
      <c r="F554" s="95" t="str">
        <f>IF(A554&lt;&gt;"",SUM($E$10:E554),"")</f>
        <v/>
      </c>
      <c r="G554" s="95" t="str">
        <f t="shared" si="101"/>
        <v/>
      </c>
      <c r="T554" s="3" t="str">
        <f t="shared" si="102"/>
        <v/>
      </c>
      <c r="U554" s="12" t="str">
        <f t="shared" si="103"/>
        <v/>
      </c>
      <c r="V554" s="95" t="str">
        <f t="shared" si="104"/>
        <v/>
      </c>
      <c r="W554" s="95" t="str">
        <f t="shared" si="105"/>
        <v/>
      </c>
      <c r="X554" s="95" t="str">
        <f t="shared" si="106"/>
        <v/>
      </c>
      <c r="Y554" s="95" t="str">
        <f>IF(T554&lt;&gt;"",SUM($X$10:X554),"")</f>
        <v/>
      </c>
      <c r="Z554" s="95" t="str">
        <f t="shared" si="107"/>
        <v/>
      </c>
    </row>
    <row r="555" spans="1:26">
      <c r="A555" s="3" t="str">
        <f t="shared" si="96"/>
        <v/>
      </c>
      <c r="B555" s="12" t="str">
        <f t="shared" si="97"/>
        <v/>
      </c>
      <c r="C555" s="95" t="str">
        <f t="shared" si="98"/>
        <v/>
      </c>
      <c r="D555" s="95" t="str">
        <f t="shared" si="99"/>
        <v/>
      </c>
      <c r="E555" s="95" t="str">
        <f t="shared" si="100"/>
        <v/>
      </c>
      <c r="F555" s="95" t="str">
        <f>IF(A555&lt;&gt;"",SUM($E$10:E555),"")</f>
        <v/>
      </c>
      <c r="G555" s="95" t="str">
        <f t="shared" si="101"/>
        <v/>
      </c>
      <c r="T555" s="3" t="str">
        <f t="shared" si="102"/>
        <v/>
      </c>
      <c r="U555" s="12" t="str">
        <f t="shared" si="103"/>
        <v/>
      </c>
      <c r="V555" s="95" t="str">
        <f t="shared" si="104"/>
        <v/>
      </c>
      <c r="W555" s="95" t="str">
        <f t="shared" si="105"/>
        <v/>
      </c>
      <c r="X555" s="95" t="str">
        <f t="shared" si="106"/>
        <v/>
      </c>
      <c r="Y555" s="95" t="str">
        <f>IF(T555&lt;&gt;"",SUM($X$10:X555),"")</f>
        <v/>
      </c>
      <c r="Z555" s="95" t="str">
        <f t="shared" si="107"/>
        <v/>
      </c>
    </row>
    <row r="556" spans="1:26">
      <c r="A556" s="3" t="str">
        <f t="shared" si="96"/>
        <v/>
      </c>
      <c r="B556" s="12" t="str">
        <f t="shared" si="97"/>
        <v/>
      </c>
      <c r="C556" s="95" t="str">
        <f t="shared" si="98"/>
        <v/>
      </c>
      <c r="D556" s="95" t="str">
        <f t="shared" si="99"/>
        <v/>
      </c>
      <c r="E556" s="95" t="str">
        <f t="shared" si="100"/>
        <v/>
      </c>
      <c r="F556" s="95" t="str">
        <f>IF(A556&lt;&gt;"",SUM($E$10:E556),"")</f>
        <v/>
      </c>
      <c r="G556" s="95" t="str">
        <f t="shared" si="101"/>
        <v/>
      </c>
      <c r="T556" s="3" t="str">
        <f t="shared" si="102"/>
        <v/>
      </c>
      <c r="U556" s="12" t="str">
        <f t="shared" si="103"/>
        <v/>
      </c>
      <c r="V556" s="95" t="str">
        <f t="shared" si="104"/>
        <v/>
      </c>
      <c r="W556" s="95" t="str">
        <f t="shared" si="105"/>
        <v/>
      </c>
      <c r="X556" s="95" t="str">
        <f t="shared" si="106"/>
        <v/>
      </c>
      <c r="Y556" s="95" t="str">
        <f>IF(T556&lt;&gt;"",SUM($X$10:X556),"")</f>
        <v/>
      </c>
      <c r="Z556" s="95" t="str">
        <f t="shared" si="107"/>
        <v/>
      </c>
    </row>
    <row r="557" spans="1:26">
      <c r="A557" s="3" t="str">
        <f t="shared" si="96"/>
        <v/>
      </c>
      <c r="B557" s="12" t="str">
        <f t="shared" si="97"/>
        <v/>
      </c>
      <c r="C557" s="95" t="str">
        <f t="shared" si="98"/>
        <v/>
      </c>
      <c r="D557" s="95" t="str">
        <f t="shared" si="99"/>
        <v/>
      </c>
      <c r="E557" s="95" t="str">
        <f t="shared" si="100"/>
        <v/>
      </c>
      <c r="F557" s="95" t="str">
        <f>IF(A557&lt;&gt;"",SUM($E$10:E557),"")</f>
        <v/>
      </c>
      <c r="G557" s="95" t="str">
        <f t="shared" si="101"/>
        <v/>
      </c>
      <c r="T557" s="3" t="str">
        <f t="shared" si="102"/>
        <v/>
      </c>
      <c r="U557" s="12" t="str">
        <f t="shared" si="103"/>
        <v/>
      </c>
      <c r="V557" s="95" t="str">
        <f t="shared" si="104"/>
        <v/>
      </c>
      <c r="W557" s="95" t="str">
        <f t="shared" si="105"/>
        <v/>
      </c>
      <c r="X557" s="95" t="str">
        <f t="shared" si="106"/>
        <v/>
      </c>
      <c r="Y557" s="95" t="str">
        <f>IF(T557&lt;&gt;"",SUM($X$10:X557),"")</f>
        <v/>
      </c>
      <c r="Z557" s="95" t="str">
        <f t="shared" si="107"/>
        <v/>
      </c>
    </row>
    <row r="558" spans="1:26">
      <c r="A558" s="3" t="str">
        <f t="shared" si="96"/>
        <v/>
      </c>
      <c r="B558" s="12" t="str">
        <f t="shared" si="97"/>
        <v/>
      </c>
      <c r="C558" s="95" t="str">
        <f t="shared" si="98"/>
        <v/>
      </c>
      <c r="D558" s="95" t="str">
        <f t="shared" si="99"/>
        <v/>
      </c>
      <c r="E558" s="95" t="str">
        <f t="shared" si="100"/>
        <v/>
      </c>
      <c r="F558" s="95" t="str">
        <f>IF(A558&lt;&gt;"",SUM($E$10:E558),"")</f>
        <v/>
      </c>
      <c r="G558" s="95" t="str">
        <f t="shared" si="101"/>
        <v/>
      </c>
      <c r="T558" s="3" t="str">
        <f t="shared" si="102"/>
        <v/>
      </c>
      <c r="U558" s="12" t="str">
        <f t="shared" si="103"/>
        <v/>
      </c>
      <c r="V558" s="95" t="str">
        <f t="shared" si="104"/>
        <v/>
      </c>
      <c r="W558" s="95" t="str">
        <f t="shared" si="105"/>
        <v/>
      </c>
      <c r="X558" s="95" t="str">
        <f t="shared" si="106"/>
        <v/>
      </c>
      <c r="Y558" s="95" t="str">
        <f>IF(T558&lt;&gt;"",SUM($X$10:X558),"")</f>
        <v/>
      </c>
      <c r="Z558" s="95" t="str">
        <f t="shared" si="107"/>
        <v/>
      </c>
    </row>
    <row r="559" spans="1:26">
      <c r="A559" s="3" t="str">
        <f t="shared" si="96"/>
        <v/>
      </c>
      <c r="B559" s="12" t="str">
        <f t="shared" si="97"/>
        <v/>
      </c>
      <c r="C559" s="95" t="str">
        <f t="shared" si="98"/>
        <v/>
      </c>
      <c r="D559" s="95" t="str">
        <f t="shared" si="99"/>
        <v/>
      </c>
      <c r="E559" s="95" t="str">
        <f t="shared" si="100"/>
        <v/>
      </c>
      <c r="F559" s="95" t="str">
        <f>IF(A559&lt;&gt;"",SUM($E$10:E559),"")</f>
        <v/>
      </c>
      <c r="G559" s="95" t="str">
        <f t="shared" si="101"/>
        <v/>
      </c>
      <c r="T559" s="3" t="str">
        <f t="shared" si="102"/>
        <v/>
      </c>
      <c r="U559" s="12" t="str">
        <f t="shared" si="103"/>
        <v/>
      </c>
      <c r="V559" s="95" t="str">
        <f t="shared" si="104"/>
        <v/>
      </c>
      <c r="W559" s="95" t="str">
        <f t="shared" si="105"/>
        <v/>
      </c>
      <c r="X559" s="95" t="str">
        <f t="shared" si="106"/>
        <v/>
      </c>
      <c r="Y559" s="95" t="str">
        <f>IF(T559&lt;&gt;"",SUM($X$10:X559),"")</f>
        <v/>
      </c>
      <c r="Z559" s="95" t="str">
        <f t="shared" si="107"/>
        <v/>
      </c>
    </row>
    <row r="560" spans="1:26">
      <c r="A560" s="3" t="str">
        <f t="shared" si="96"/>
        <v/>
      </c>
      <c r="B560" s="12" t="str">
        <f t="shared" si="97"/>
        <v/>
      </c>
      <c r="C560" s="95" t="str">
        <f t="shared" si="98"/>
        <v/>
      </c>
      <c r="D560" s="95" t="str">
        <f t="shared" si="99"/>
        <v/>
      </c>
      <c r="E560" s="95" t="str">
        <f t="shared" si="100"/>
        <v/>
      </c>
      <c r="F560" s="95" t="str">
        <f>IF(A560&lt;&gt;"",SUM($E$10:E560),"")</f>
        <v/>
      </c>
      <c r="G560" s="95" t="str">
        <f t="shared" si="101"/>
        <v/>
      </c>
      <c r="T560" s="3" t="str">
        <f t="shared" si="102"/>
        <v/>
      </c>
      <c r="U560" s="12" t="str">
        <f t="shared" si="103"/>
        <v/>
      </c>
      <c r="V560" s="95" t="str">
        <f t="shared" si="104"/>
        <v/>
      </c>
      <c r="W560" s="95" t="str">
        <f t="shared" si="105"/>
        <v/>
      </c>
      <c r="X560" s="95" t="str">
        <f t="shared" si="106"/>
        <v/>
      </c>
      <c r="Y560" s="95" t="str">
        <f>IF(T560&lt;&gt;"",SUM($X$10:X560),"")</f>
        <v/>
      </c>
      <c r="Z560" s="95" t="str">
        <f t="shared" si="107"/>
        <v/>
      </c>
    </row>
    <row r="561" spans="1:26">
      <c r="A561" s="3" t="str">
        <f t="shared" si="96"/>
        <v/>
      </c>
      <c r="B561" s="12" t="str">
        <f t="shared" si="97"/>
        <v/>
      </c>
      <c r="C561" s="95" t="str">
        <f t="shared" si="98"/>
        <v/>
      </c>
      <c r="D561" s="95" t="str">
        <f t="shared" si="99"/>
        <v/>
      </c>
      <c r="E561" s="95" t="str">
        <f t="shared" si="100"/>
        <v/>
      </c>
      <c r="F561" s="95" t="str">
        <f>IF(A561&lt;&gt;"",SUM($E$10:E561),"")</f>
        <v/>
      </c>
      <c r="G561" s="95" t="str">
        <f t="shared" si="101"/>
        <v/>
      </c>
      <c r="T561" s="3" t="str">
        <f t="shared" si="102"/>
        <v/>
      </c>
      <c r="U561" s="12" t="str">
        <f t="shared" si="103"/>
        <v/>
      </c>
      <c r="V561" s="95" t="str">
        <f t="shared" si="104"/>
        <v/>
      </c>
      <c r="W561" s="95" t="str">
        <f t="shared" si="105"/>
        <v/>
      </c>
      <c r="X561" s="95" t="str">
        <f t="shared" si="106"/>
        <v/>
      </c>
      <c r="Y561" s="95" t="str">
        <f>IF(T561&lt;&gt;"",SUM($X$10:X561),"")</f>
        <v/>
      </c>
      <c r="Z561" s="95" t="str">
        <f t="shared" si="107"/>
        <v/>
      </c>
    </row>
    <row r="562" spans="1:26">
      <c r="A562" s="3" t="str">
        <f t="shared" si="96"/>
        <v/>
      </c>
      <c r="B562" s="12" t="str">
        <f t="shared" si="97"/>
        <v/>
      </c>
      <c r="C562" s="95" t="str">
        <f t="shared" si="98"/>
        <v/>
      </c>
      <c r="D562" s="95" t="str">
        <f t="shared" si="99"/>
        <v/>
      </c>
      <c r="E562" s="95" t="str">
        <f t="shared" si="100"/>
        <v/>
      </c>
      <c r="F562" s="95" t="str">
        <f>IF(A562&lt;&gt;"",SUM($E$10:E562),"")</f>
        <v/>
      </c>
      <c r="G562" s="95" t="str">
        <f t="shared" si="101"/>
        <v/>
      </c>
      <c r="T562" s="3" t="str">
        <f t="shared" si="102"/>
        <v/>
      </c>
      <c r="U562" s="12" t="str">
        <f t="shared" si="103"/>
        <v/>
      </c>
      <c r="V562" s="95" t="str">
        <f t="shared" si="104"/>
        <v/>
      </c>
      <c r="W562" s="95" t="str">
        <f t="shared" si="105"/>
        <v/>
      </c>
      <c r="X562" s="95" t="str">
        <f t="shared" si="106"/>
        <v/>
      </c>
      <c r="Y562" s="95" t="str">
        <f>IF(T562&lt;&gt;"",SUM($X$10:X562),"")</f>
        <v/>
      </c>
      <c r="Z562" s="95" t="str">
        <f t="shared" si="107"/>
        <v/>
      </c>
    </row>
    <row r="563" spans="1:26">
      <c r="A563" s="3" t="str">
        <f t="shared" si="96"/>
        <v/>
      </c>
      <c r="B563" s="12" t="str">
        <f t="shared" si="97"/>
        <v/>
      </c>
      <c r="C563" s="95" t="str">
        <f t="shared" si="98"/>
        <v/>
      </c>
      <c r="D563" s="95" t="str">
        <f t="shared" si="99"/>
        <v/>
      </c>
      <c r="E563" s="95" t="str">
        <f t="shared" si="100"/>
        <v/>
      </c>
      <c r="F563" s="95" t="str">
        <f>IF(A563&lt;&gt;"",SUM($E$10:E563),"")</f>
        <v/>
      </c>
      <c r="G563" s="95" t="str">
        <f t="shared" si="101"/>
        <v/>
      </c>
      <c r="T563" s="3" t="str">
        <f t="shared" si="102"/>
        <v/>
      </c>
      <c r="U563" s="12" t="str">
        <f t="shared" si="103"/>
        <v/>
      </c>
      <c r="V563" s="95" t="str">
        <f t="shared" si="104"/>
        <v/>
      </c>
      <c r="W563" s="95" t="str">
        <f t="shared" si="105"/>
        <v/>
      </c>
      <c r="X563" s="95" t="str">
        <f t="shared" si="106"/>
        <v/>
      </c>
      <c r="Y563" s="95" t="str">
        <f>IF(T563&lt;&gt;"",SUM($X$10:X563),"")</f>
        <v/>
      </c>
      <c r="Z563" s="95" t="str">
        <f t="shared" si="107"/>
        <v/>
      </c>
    </row>
    <row r="564" spans="1:26">
      <c r="A564" s="3" t="str">
        <f t="shared" si="96"/>
        <v/>
      </c>
      <c r="B564" s="12" t="str">
        <f t="shared" si="97"/>
        <v/>
      </c>
      <c r="C564" s="95" t="str">
        <f t="shared" si="98"/>
        <v/>
      </c>
      <c r="D564" s="95" t="str">
        <f t="shared" si="99"/>
        <v/>
      </c>
      <c r="E564" s="95" t="str">
        <f t="shared" si="100"/>
        <v/>
      </c>
      <c r="F564" s="95" t="str">
        <f>IF(A564&lt;&gt;"",SUM($E$10:E564),"")</f>
        <v/>
      </c>
      <c r="G564" s="95" t="str">
        <f t="shared" si="101"/>
        <v/>
      </c>
      <c r="T564" s="3" t="str">
        <f t="shared" si="102"/>
        <v/>
      </c>
      <c r="U564" s="12" t="str">
        <f t="shared" si="103"/>
        <v/>
      </c>
      <c r="V564" s="95" t="str">
        <f t="shared" si="104"/>
        <v/>
      </c>
      <c r="W564" s="95" t="str">
        <f t="shared" si="105"/>
        <v/>
      </c>
      <c r="X564" s="95" t="str">
        <f t="shared" si="106"/>
        <v/>
      </c>
      <c r="Y564" s="95" t="str">
        <f>IF(T564&lt;&gt;"",SUM($X$10:X564),"")</f>
        <v/>
      </c>
      <c r="Z564" s="95" t="str">
        <f t="shared" si="107"/>
        <v/>
      </c>
    </row>
    <row r="565" spans="1:26">
      <c r="A565" s="3" t="str">
        <f t="shared" si="96"/>
        <v/>
      </c>
      <c r="B565" s="12" t="str">
        <f t="shared" si="97"/>
        <v/>
      </c>
      <c r="C565" s="95" t="str">
        <f t="shared" si="98"/>
        <v/>
      </c>
      <c r="D565" s="95" t="str">
        <f t="shared" si="99"/>
        <v/>
      </c>
      <c r="E565" s="95" t="str">
        <f t="shared" si="100"/>
        <v/>
      </c>
      <c r="F565" s="95" t="str">
        <f>IF(A565&lt;&gt;"",SUM($E$10:E565),"")</f>
        <v/>
      </c>
      <c r="G565" s="95" t="str">
        <f t="shared" si="101"/>
        <v/>
      </c>
      <c r="T565" s="3" t="str">
        <f t="shared" si="102"/>
        <v/>
      </c>
      <c r="U565" s="12" t="str">
        <f t="shared" si="103"/>
        <v/>
      </c>
      <c r="V565" s="95" t="str">
        <f t="shared" si="104"/>
        <v/>
      </c>
      <c r="W565" s="95" t="str">
        <f t="shared" si="105"/>
        <v/>
      </c>
      <c r="X565" s="95" t="str">
        <f t="shared" si="106"/>
        <v/>
      </c>
      <c r="Y565" s="95" t="str">
        <f>IF(T565&lt;&gt;"",SUM($X$10:X565),"")</f>
        <v/>
      </c>
      <c r="Z565" s="95" t="str">
        <f t="shared" si="107"/>
        <v/>
      </c>
    </row>
    <row r="566" spans="1:26">
      <c r="A566" s="3" t="str">
        <f t="shared" si="96"/>
        <v/>
      </c>
      <c r="B566" s="12" t="str">
        <f t="shared" si="97"/>
        <v/>
      </c>
      <c r="C566" s="95" t="str">
        <f t="shared" si="98"/>
        <v/>
      </c>
      <c r="D566" s="95" t="str">
        <f t="shared" si="99"/>
        <v/>
      </c>
      <c r="E566" s="95" t="str">
        <f t="shared" si="100"/>
        <v/>
      </c>
      <c r="F566" s="95" t="str">
        <f>IF(A566&lt;&gt;"",SUM($E$10:E566),"")</f>
        <v/>
      </c>
      <c r="G566" s="95" t="str">
        <f t="shared" si="101"/>
        <v/>
      </c>
      <c r="T566" s="3" t="str">
        <f t="shared" si="102"/>
        <v/>
      </c>
      <c r="U566" s="12" t="str">
        <f t="shared" si="103"/>
        <v/>
      </c>
      <c r="V566" s="95" t="str">
        <f t="shared" si="104"/>
        <v/>
      </c>
      <c r="W566" s="95" t="str">
        <f t="shared" si="105"/>
        <v/>
      </c>
      <c r="X566" s="95" t="str">
        <f t="shared" si="106"/>
        <v/>
      </c>
      <c r="Y566" s="95" t="str">
        <f>IF(T566&lt;&gt;"",SUM($X$10:X566),"")</f>
        <v/>
      </c>
      <c r="Z566" s="95" t="str">
        <f t="shared" si="107"/>
        <v/>
      </c>
    </row>
    <row r="567" spans="1:26">
      <c r="A567" s="3" t="str">
        <f t="shared" si="96"/>
        <v/>
      </c>
      <c r="B567" s="12" t="str">
        <f t="shared" si="97"/>
        <v/>
      </c>
      <c r="C567" s="95" t="str">
        <f t="shared" si="98"/>
        <v/>
      </c>
      <c r="D567" s="95" t="str">
        <f t="shared" si="99"/>
        <v/>
      </c>
      <c r="E567" s="95" t="str">
        <f t="shared" si="100"/>
        <v/>
      </c>
      <c r="F567" s="95" t="str">
        <f>IF(A567&lt;&gt;"",SUM($E$10:E567),"")</f>
        <v/>
      </c>
      <c r="G567" s="95" t="str">
        <f t="shared" si="101"/>
        <v/>
      </c>
      <c r="T567" s="3" t="str">
        <f t="shared" si="102"/>
        <v/>
      </c>
      <c r="U567" s="12" t="str">
        <f t="shared" si="103"/>
        <v/>
      </c>
      <c r="V567" s="95" t="str">
        <f t="shared" si="104"/>
        <v/>
      </c>
      <c r="W567" s="95" t="str">
        <f t="shared" si="105"/>
        <v/>
      </c>
      <c r="X567" s="95" t="str">
        <f t="shared" si="106"/>
        <v/>
      </c>
      <c r="Y567" s="95" t="str">
        <f>IF(T567&lt;&gt;"",SUM($X$10:X567),"")</f>
        <v/>
      </c>
      <c r="Z567" s="95" t="str">
        <f t="shared" si="107"/>
        <v/>
      </c>
    </row>
    <row r="568" spans="1:26">
      <c r="A568" s="3" t="str">
        <f t="shared" si="96"/>
        <v/>
      </c>
      <c r="B568" s="12" t="str">
        <f t="shared" si="97"/>
        <v/>
      </c>
      <c r="C568" s="95" t="str">
        <f t="shared" si="98"/>
        <v/>
      </c>
      <c r="D568" s="95" t="str">
        <f t="shared" si="99"/>
        <v/>
      </c>
      <c r="E568" s="95" t="str">
        <f t="shared" si="100"/>
        <v/>
      </c>
      <c r="F568" s="95" t="str">
        <f>IF(A568&lt;&gt;"",SUM($E$10:E568),"")</f>
        <v/>
      </c>
      <c r="G568" s="95" t="str">
        <f t="shared" si="101"/>
        <v/>
      </c>
      <c r="T568" s="3" t="str">
        <f t="shared" si="102"/>
        <v/>
      </c>
      <c r="U568" s="12" t="str">
        <f t="shared" si="103"/>
        <v/>
      </c>
      <c r="V568" s="95" t="str">
        <f t="shared" si="104"/>
        <v/>
      </c>
      <c r="W568" s="95" t="str">
        <f t="shared" si="105"/>
        <v/>
      </c>
      <c r="X568" s="95" t="str">
        <f t="shared" si="106"/>
        <v/>
      </c>
      <c r="Y568" s="95" t="str">
        <f>IF(T568&lt;&gt;"",SUM($X$10:X568),"")</f>
        <v/>
      </c>
      <c r="Z568" s="95" t="str">
        <f t="shared" si="107"/>
        <v/>
      </c>
    </row>
    <row r="569" spans="1:26">
      <c r="A569" s="3" t="str">
        <f t="shared" si="96"/>
        <v/>
      </c>
      <c r="B569" s="12" t="str">
        <f t="shared" si="97"/>
        <v/>
      </c>
      <c r="C569" s="95" t="str">
        <f t="shared" si="98"/>
        <v/>
      </c>
      <c r="D569" s="95" t="str">
        <f t="shared" si="99"/>
        <v/>
      </c>
      <c r="E569" s="95" t="str">
        <f t="shared" si="100"/>
        <v/>
      </c>
      <c r="F569" s="95" t="str">
        <f>IF(A569&lt;&gt;"",SUM($E$10:E569),"")</f>
        <v/>
      </c>
      <c r="G569" s="95" t="str">
        <f t="shared" si="101"/>
        <v/>
      </c>
      <c r="T569" s="3" t="str">
        <f t="shared" si="102"/>
        <v/>
      </c>
      <c r="U569" s="12" t="str">
        <f t="shared" si="103"/>
        <v/>
      </c>
      <c r="V569" s="95" t="str">
        <f t="shared" si="104"/>
        <v/>
      </c>
      <c r="W569" s="95" t="str">
        <f t="shared" si="105"/>
        <v/>
      </c>
      <c r="X569" s="95" t="str">
        <f t="shared" si="106"/>
        <v/>
      </c>
      <c r="Y569" s="95" t="str">
        <f>IF(T569&lt;&gt;"",SUM($X$10:X569),"")</f>
        <v/>
      </c>
      <c r="Z569" s="95" t="str">
        <f t="shared" si="107"/>
        <v/>
      </c>
    </row>
    <row r="570" spans="1:26">
      <c r="A570" s="3" t="str">
        <f t="shared" si="96"/>
        <v/>
      </c>
      <c r="B570" s="12" t="str">
        <f t="shared" si="97"/>
        <v/>
      </c>
      <c r="C570" s="95" t="str">
        <f t="shared" si="98"/>
        <v/>
      </c>
      <c r="D570" s="95" t="str">
        <f t="shared" si="99"/>
        <v/>
      </c>
      <c r="E570" s="95" t="str">
        <f t="shared" si="100"/>
        <v/>
      </c>
      <c r="F570" s="95" t="str">
        <f>IF(A570&lt;&gt;"",SUM($E$10:E570),"")</f>
        <v/>
      </c>
      <c r="G570" s="95" t="str">
        <f t="shared" si="101"/>
        <v/>
      </c>
      <c r="T570" s="3" t="str">
        <f t="shared" si="102"/>
        <v/>
      </c>
      <c r="U570" s="12" t="str">
        <f t="shared" si="103"/>
        <v/>
      </c>
      <c r="V570" s="95" t="str">
        <f t="shared" si="104"/>
        <v/>
      </c>
      <c r="W570" s="95" t="str">
        <f t="shared" si="105"/>
        <v/>
      </c>
      <c r="X570" s="95" t="str">
        <f t="shared" si="106"/>
        <v/>
      </c>
      <c r="Y570" s="95" t="str">
        <f>IF(T570&lt;&gt;"",SUM($X$10:X570),"")</f>
        <v/>
      </c>
      <c r="Z570" s="95" t="str">
        <f t="shared" si="107"/>
        <v/>
      </c>
    </row>
    <row r="571" spans="1:26">
      <c r="A571" s="3" t="str">
        <f t="shared" si="96"/>
        <v/>
      </c>
      <c r="B571" s="12" t="str">
        <f t="shared" si="97"/>
        <v/>
      </c>
      <c r="C571" s="95" t="str">
        <f t="shared" si="98"/>
        <v/>
      </c>
      <c r="D571" s="95" t="str">
        <f t="shared" si="99"/>
        <v/>
      </c>
      <c r="E571" s="95" t="str">
        <f t="shared" si="100"/>
        <v/>
      </c>
      <c r="F571" s="95" t="str">
        <f>IF(A571&lt;&gt;"",SUM($E$10:E571),"")</f>
        <v/>
      </c>
      <c r="G571" s="95" t="str">
        <f t="shared" si="101"/>
        <v/>
      </c>
      <c r="T571" s="3" t="str">
        <f t="shared" si="102"/>
        <v/>
      </c>
      <c r="U571" s="12" t="str">
        <f t="shared" si="103"/>
        <v/>
      </c>
      <c r="V571" s="95" t="str">
        <f t="shared" si="104"/>
        <v/>
      </c>
      <c r="W571" s="95" t="str">
        <f t="shared" si="105"/>
        <v/>
      </c>
      <c r="X571" s="95" t="str">
        <f t="shared" si="106"/>
        <v/>
      </c>
      <c r="Y571" s="95" t="str">
        <f>IF(T571&lt;&gt;"",SUM($X$10:X571),"")</f>
        <v/>
      </c>
      <c r="Z571" s="95" t="str">
        <f t="shared" si="107"/>
        <v/>
      </c>
    </row>
    <row r="572" spans="1:26">
      <c r="A572" s="3" t="str">
        <f t="shared" si="96"/>
        <v/>
      </c>
      <c r="B572" s="12" t="str">
        <f t="shared" si="97"/>
        <v/>
      </c>
      <c r="C572" s="95" t="str">
        <f t="shared" si="98"/>
        <v/>
      </c>
      <c r="D572" s="95" t="str">
        <f t="shared" si="99"/>
        <v/>
      </c>
      <c r="E572" s="95" t="str">
        <f t="shared" si="100"/>
        <v/>
      </c>
      <c r="F572" s="95" t="str">
        <f>IF(A572&lt;&gt;"",SUM($E$10:E572),"")</f>
        <v/>
      </c>
      <c r="G572" s="95" t="str">
        <f t="shared" si="101"/>
        <v/>
      </c>
      <c r="T572" s="3" t="str">
        <f t="shared" si="102"/>
        <v/>
      </c>
      <c r="U572" s="12" t="str">
        <f t="shared" si="103"/>
        <v/>
      </c>
      <c r="V572" s="95" t="str">
        <f t="shared" si="104"/>
        <v/>
      </c>
      <c r="W572" s="95" t="str">
        <f t="shared" si="105"/>
        <v/>
      </c>
      <c r="X572" s="95" t="str">
        <f t="shared" si="106"/>
        <v/>
      </c>
      <c r="Y572" s="95" t="str">
        <f>IF(T572&lt;&gt;"",SUM($X$10:X572),"")</f>
        <v/>
      </c>
      <c r="Z572" s="95" t="str">
        <f t="shared" si="107"/>
        <v/>
      </c>
    </row>
    <row r="573" spans="1:26">
      <c r="A573" s="3" t="str">
        <f t="shared" si="96"/>
        <v/>
      </c>
      <c r="B573" s="12" t="str">
        <f t="shared" si="97"/>
        <v/>
      </c>
      <c r="C573" s="95" t="str">
        <f t="shared" si="98"/>
        <v/>
      </c>
      <c r="D573" s="95" t="str">
        <f t="shared" si="99"/>
        <v/>
      </c>
      <c r="E573" s="95" t="str">
        <f t="shared" si="100"/>
        <v/>
      </c>
      <c r="F573" s="95" t="str">
        <f>IF(A573&lt;&gt;"",SUM($E$10:E573),"")</f>
        <v/>
      </c>
      <c r="G573" s="95" t="str">
        <f t="shared" si="101"/>
        <v/>
      </c>
      <c r="T573" s="3" t="str">
        <f t="shared" si="102"/>
        <v/>
      </c>
      <c r="U573" s="12" t="str">
        <f t="shared" si="103"/>
        <v/>
      </c>
      <c r="V573" s="95" t="str">
        <f t="shared" si="104"/>
        <v/>
      </c>
      <c r="W573" s="95" t="str">
        <f t="shared" si="105"/>
        <v/>
      </c>
      <c r="X573" s="95" t="str">
        <f t="shared" si="106"/>
        <v/>
      </c>
      <c r="Y573" s="95" t="str">
        <f>IF(T573&lt;&gt;"",SUM($X$10:X573),"")</f>
        <v/>
      </c>
      <c r="Z573" s="95" t="str">
        <f t="shared" si="107"/>
        <v/>
      </c>
    </row>
    <row r="574" spans="1:26">
      <c r="A574" s="3" t="str">
        <f t="shared" si="96"/>
        <v/>
      </c>
      <c r="B574" s="12" t="str">
        <f t="shared" si="97"/>
        <v/>
      </c>
      <c r="C574" s="95" t="str">
        <f t="shared" si="98"/>
        <v/>
      </c>
      <c r="D574" s="95" t="str">
        <f t="shared" si="99"/>
        <v/>
      </c>
      <c r="E574" s="95" t="str">
        <f t="shared" si="100"/>
        <v/>
      </c>
      <c r="F574" s="95" t="str">
        <f>IF(A574&lt;&gt;"",SUM($E$10:E574),"")</f>
        <v/>
      </c>
      <c r="G574" s="95" t="str">
        <f t="shared" si="101"/>
        <v/>
      </c>
      <c r="T574" s="3" t="str">
        <f t="shared" si="102"/>
        <v/>
      </c>
      <c r="U574" s="12" t="str">
        <f t="shared" si="103"/>
        <v/>
      </c>
      <c r="V574" s="95" t="str">
        <f t="shared" si="104"/>
        <v/>
      </c>
      <c r="W574" s="95" t="str">
        <f t="shared" si="105"/>
        <v/>
      </c>
      <c r="X574" s="95" t="str">
        <f t="shared" si="106"/>
        <v/>
      </c>
      <c r="Y574" s="95" t="str">
        <f>IF(T574&lt;&gt;"",SUM($X$10:X574),"")</f>
        <v/>
      </c>
      <c r="Z574" s="95" t="str">
        <f t="shared" si="107"/>
        <v/>
      </c>
    </row>
    <row r="575" spans="1:26">
      <c r="A575" s="3" t="str">
        <f t="shared" si="96"/>
        <v/>
      </c>
      <c r="B575" s="12" t="str">
        <f t="shared" si="97"/>
        <v/>
      </c>
      <c r="C575" s="95" t="str">
        <f t="shared" si="98"/>
        <v/>
      </c>
      <c r="D575" s="95" t="str">
        <f t="shared" si="99"/>
        <v/>
      </c>
      <c r="E575" s="95" t="str">
        <f t="shared" si="100"/>
        <v/>
      </c>
      <c r="F575" s="95" t="str">
        <f>IF(A575&lt;&gt;"",SUM($E$10:E575),"")</f>
        <v/>
      </c>
      <c r="G575" s="95" t="str">
        <f t="shared" si="101"/>
        <v/>
      </c>
      <c r="T575" s="3" t="str">
        <f t="shared" si="102"/>
        <v/>
      </c>
      <c r="U575" s="12" t="str">
        <f t="shared" si="103"/>
        <v/>
      </c>
      <c r="V575" s="95" t="str">
        <f t="shared" si="104"/>
        <v/>
      </c>
      <c r="W575" s="95" t="str">
        <f t="shared" si="105"/>
        <v/>
      </c>
      <c r="X575" s="95" t="str">
        <f t="shared" si="106"/>
        <v/>
      </c>
      <c r="Y575" s="95" t="str">
        <f>IF(T575&lt;&gt;"",SUM($X$10:X575),"")</f>
        <v/>
      </c>
      <c r="Z575" s="95" t="str">
        <f t="shared" si="107"/>
        <v/>
      </c>
    </row>
    <row r="576" spans="1:26">
      <c r="A576" s="3" t="str">
        <f t="shared" si="96"/>
        <v/>
      </c>
      <c r="B576" s="12" t="str">
        <f t="shared" si="97"/>
        <v/>
      </c>
      <c r="C576" s="95" t="str">
        <f t="shared" si="98"/>
        <v/>
      </c>
      <c r="D576" s="95" t="str">
        <f t="shared" si="99"/>
        <v/>
      </c>
      <c r="E576" s="95" t="str">
        <f t="shared" si="100"/>
        <v/>
      </c>
      <c r="F576" s="95" t="str">
        <f>IF(A576&lt;&gt;"",SUM($E$10:E576),"")</f>
        <v/>
      </c>
      <c r="G576" s="95" t="str">
        <f t="shared" si="101"/>
        <v/>
      </c>
      <c r="T576" s="3" t="str">
        <f t="shared" si="102"/>
        <v/>
      </c>
      <c r="U576" s="12" t="str">
        <f t="shared" si="103"/>
        <v/>
      </c>
      <c r="V576" s="95" t="str">
        <f t="shared" si="104"/>
        <v/>
      </c>
      <c r="W576" s="95" t="str">
        <f t="shared" si="105"/>
        <v/>
      </c>
      <c r="X576" s="95" t="str">
        <f t="shared" si="106"/>
        <v/>
      </c>
      <c r="Y576" s="95" t="str">
        <f>IF(T576&lt;&gt;"",SUM($X$10:X576),"")</f>
        <v/>
      </c>
      <c r="Z576" s="95" t="str">
        <f t="shared" si="107"/>
        <v/>
      </c>
    </row>
    <row r="577" spans="1:26">
      <c r="A577" s="3" t="str">
        <f t="shared" si="96"/>
        <v/>
      </c>
      <c r="B577" s="12" t="str">
        <f t="shared" si="97"/>
        <v/>
      </c>
      <c r="C577" s="95" t="str">
        <f t="shared" si="98"/>
        <v/>
      </c>
      <c r="D577" s="95" t="str">
        <f t="shared" si="99"/>
        <v/>
      </c>
      <c r="E577" s="95" t="str">
        <f t="shared" si="100"/>
        <v/>
      </c>
      <c r="F577" s="95" t="str">
        <f>IF(A577&lt;&gt;"",SUM($E$10:E577),"")</f>
        <v/>
      </c>
      <c r="G577" s="95" t="str">
        <f t="shared" si="101"/>
        <v/>
      </c>
      <c r="T577" s="3" t="str">
        <f t="shared" si="102"/>
        <v/>
      </c>
      <c r="U577" s="12" t="str">
        <f t="shared" si="103"/>
        <v/>
      </c>
      <c r="V577" s="95" t="str">
        <f t="shared" si="104"/>
        <v/>
      </c>
      <c r="W577" s="95" t="str">
        <f t="shared" si="105"/>
        <v/>
      </c>
      <c r="X577" s="95" t="str">
        <f t="shared" si="106"/>
        <v/>
      </c>
      <c r="Y577" s="95" t="str">
        <f>IF(T577&lt;&gt;"",SUM($X$10:X577),"")</f>
        <v/>
      </c>
      <c r="Z577" s="95" t="str">
        <f t="shared" si="107"/>
        <v/>
      </c>
    </row>
    <row r="578" spans="1:26">
      <c r="A578" s="3" t="str">
        <f t="shared" si="96"/>
        <v/>
      </c>
      <c r="B578" s="12" t="str">
        <f t="shared" si="97"/>
        <v/>
      </c>
      <c r="C578" s="95" t="str">
        <f t="shared" si="98"/>
        <v/>
      </c>
      <c r="D578" s="95" t="str">
        <f t="shared" si="99"/>
        <v/>
      </c>
      <c r="E578" s="95" t="str">
        <f t="shared" si="100"/>
        <v/>
      </c>
      <c r="F578" s="95" t="str">
        <f>IF(A578&lt;&gt;"",SUM($E$10:E578),"")</f>
        <v/>
      </c>
      <c r="G578" s="95" t="str">
        <f t="shared" si="101"/>
        <v/>
      </c>
      <c r="T578" s="3" t="str">
        <f t="shared" si="102"/>
        <v/>
      </c>
      <c r="U578" s="12" t="str">
        <f t="shared" si="103"/>
        <v/>
      </c>
      <c r="V578" s="95" t="str">
        <f t="shared" si="104"/>
        <v/>
      </c>
      <c r="W578" s="95" t="str">
        <f t="shared" si="105"/>
        <v/>
      </c>
      <c r="X578" s="95" t="str">
        <f t="shared" si="106"/>
        <v/>
      </c>
      <c r="Y578" s="95" t="str">
        <f>IF(T578&lt;&gt;"",SUM($X$10:X578),"")</f>
        <v/>
      </c>
      <c r="Z578" s="95" t="str">
        <f t="shared" si="107"/>
        <v/>
      </c>
    </row>
    <row r="579" spans="1:26">
      <c r="A579" s="3" t="str">
        <f t="shared" si="96"/>
        <v/>
      </c>
      <c r="B579" s="12" t="str">
        <f t="shared" si="97"/>
        <v/>
      </c>
      <c r="C579" s="95" t="str">
        <f t="shared" si="98"/>
        <v/>
      </c>
      <c r="D579" s="95" t="str">
        <f t="shared" si="99"/>
        <v/>
      </c>
      <c r="E579" s="95" t="str">
        <f t="shared" si="100"/>
        <v/>
      </c>
      <c r="F579" s="95" t="str">
        <f>IF(A579&lt;&gt;"",SUM($E$10:E579),"")</f>
        <v/>
      </c>
      <c r="G579" s="95" t="str">
        <f t="shared" si="101"/>
        <v/>
      </c>
      <c r="T579" s="3" t="str">
        <f t="shared" si="102"/>
        <v/>
      </c>
      <c r="U579" s="12" t="str">
        <f t="shared" si="103"/>
        <v/>
      </c>
      <c r="V579" s="95" t="str">
        <f t="shared" si="104"/>
        <v/>
      </c>
      <c r="W579" s="95" t="str">
        <f t="shared" si="105"/>
        <v/>
      </c>
      <c r="X579" s="95" t="str">
        <f t="shared" si="106"/>
        <v/>
      </c>
      <c r="Y579" s="95" t="str">
        <f>IF(T579&lt;&gt;"",SUM($X$10:X579),"")</f>
        <v/>
      </c>
      <c r="Z579" s="95" t="str">
        <f t="shared" si="107"/>
        <v/>
      </c>
    </row>
    <row r="580" spans="1:26">
      <c r="A580" s="3" t="str">
        <f t="shared" si="96"/>
        <v/>
      </c>
      <c r="B580" s="12" t="str">
        <f t="shared" si="97"/>
        <v/>
      </c>
      <c r="C580" s="95" t="str">
        <f t="shared" si="98"/>
        <v/>
      </c>
      <c r="D580" s="95" t="str">
        <f t="shared" si="99"/>
        <v/>
      </c>
      <c r="E580" s="95" t="str">
        <f t="shared" si="100"/>
        <v/>
      </c>
      <c r="F580" s="95" t="str">
        <f>IF(A580&lt;&gt;"",SUM($E$10:E580),"")</f>
        <v/>
      </c>
      <c r="G580" s="95" t="str">
        <f t="shared" si="101"/>
        <v/>
      </c>
      <c r="T580" s="3" t="str">
        <f t="shared" si="102"/>
        <v/>
      </c>
      <c r="U580" s="12" t="str">
        <f t="shared" si="103"/>
        <v/>
      </c>
      <c r="V580" s="95" t="str">
        <f t="shared" si="104"/>
        <v/>
      </c>
      <c r="W580" s="95" t="str">
        <f t="shared" si="105"/>
        <v/>
      </c>
      <c r="X580" s="95" t="str">
        <f t="shared" si="106"/>
        <v/>
      </c>
      <c r="Y580" s="95" t="str">
        <f>IF(T580&lt;&gt;"",SUM($X$10:X580),"")</f>
        <v/>
      </c>
      <c r="Z580" s="95" t="str">
        <f t="shared" si="107"/>
        <v/>
      </c>
    </row>
    <row r="581" spans="1:26">
      <c r="A581" s="3" t="str">
        <f t="shared" si="96"/>
        <v/>
      </c>
      <c r="B581" s="12" t="str">
        <f t="shared" si="97"/>
        <v/>
      </c>
      <c r="C581" s="95" t="str">
        <f t="shared" si="98"/>
        <v/>
      </c>
      <c r="D581" s="95" t="str">
        <f t="shared" si="99"/>
        <v/>
      </c>
      <c r="E581" s="95" t="str">
        <f t="shared" si="100"/>
        <v/>
      </c>
      <c r="F581" s="95" t="str">
        <f>IF(A581&lt;&gt;"",SUM($E$10:E581),"")</f>
        <v/>
      </c>
      <c r="G581" s="95" t="str">
        <f t="shared" si="101"/>
        <v/>
      </c>
      <c r="T581" s="3" t="str">
        <f t="shared" si="102"/>
        <v/>
      </c>
      <c r="U581" s="12" t="str">
        <f t="shared" si="103"/>
        <v/>
      </c>
      <c r="V581" s="95" t="str">
        <f t="shared" si="104"/>
        <v/>
      </c>
      <c r="W581" s="95" t="str">
        <f t="shared" si="105"/>
        <v/>
      </c>
      <c r="X581" s="95" t="str">
        <f t="shared" si="106"/>
        <v/>
      </c>
      <c r="Y581" s="95" t="str">
        <f>IF(T581&lt;&gt;"",SUM($X$10:X581),"")</f>
        <v/>
      </c>
      <c r="Z581" s="95" t="str">
        <f t="shared" si="107"/>
        <v/>
      </c>
    </row>
    <row r="582" spans="1:26">
      <c r="A582" s="3" t="str">
        <f t="shared" si="96"/>
        <v/>
      </c>
      <c r="B582" s="12" t="str">
        <f t="shared" si="97"/>
        <v/>
      </c>
      <c r="C582" s="95" t="str">
        <f t="shared" si="98"/>
        <v/>
      </c>
      <c r="D582" s="95" t="str">
        <f t="shared" si="99"/>
        <v/>
      </c>
      <c r="E582" s="95" t="str">
        <f t="shared" si="100"/>
        <v/>
      </c>
      <c r="F582" s="95" t="str">
        <f>IF(A582&lt;&gt;"",SUM($E$10:E582),"")</f>
        <v/>
      </c>
      <c r="G582" s="95" t="str">
        <f t="shared" si="101"/>
        <v/>
      </c>
      <c r="T582" s="3" t="str">
        <f t="shared" si="102"/>
        <v/>
      </c>
      <c r="U582" s="12" t="str">
        <f t="shared" si="103"/>
        <v/>
      </c>
      <c r="V582" s="95" t="str">
        <f t="shared" si="104"/>
        <v/>
      </c>
      <c r="W582" s="95" t="str">
        <f t="shared" si="105"/>
        <v/>
      </c>
      <c r="X582" s="95" t="str">
        <f t="shared" si="106"/>
        <v/>
      </c>
      <c r="Y582" s="95" t="str">
        <f>IF(T582&lt;&gt;"",SUM($X$10:X582),"")</f>
        <v/>
      </c>
      <c r="Z582" s="95" t="str">
        <f t="shared" si="107"/>
        <v/>
      </c>
    </row>
    <row r="583" spans="1:26">
      <c r="A583" s="3" t="str">
        <f t="shared" si="96"/>
        <v/>
      </c>
      <c r="B583" s="12" t="str">
        <f t="shared" si="97"/>
        <v/>
      </c>
      <c r="C583" s="95" t="str">
        <f t="shared" si="98"/>
        <v/>
      </c>
      <c r="D583" s="95" t="str">
        <f t="shared" si="99"/>
        <v/>
      </c>
      <c r="E583" s="95" t="str">
        <f t="shared" si="100"/>
        <v/>
      </c>
      <c r="F583" s="95" t="str">
        <f>IF(A583&lt;&gt;"",SUM($E$10:E583),"")</f>
        <v/>
      </c>
      <c r="G583" s="95" t="str">
        <f t="shared" si="101"/>
        <v/>
      </c>
      <c r="T583" s="3" t="str">
        <f t="shared" si="102"/>
        <v/>
      </c>
      <c r="U583" s="12" t="str">
        <f t="shared" si="103"/>
        <v/>
      </c>
      <c r="V583" s="95" t="str">
        <f t="shared" si="104"/>
        <v/>
      </c>
      <c r="W583" s="95" t="str">
        <f t="shared" si="105"/>
        <v/>
      </c>
      <c r="X583" s="95" t="str">
        <f t="shared" si="106"/>
        <v/>
      </c>
      <c r="Y583" s="95" t="str">
        <f>IF(T583&lt;&gt;"",SUM($X$10:X583),"")</f>
        <v/>
      </c>
      <c r="Z583" s="95" t="str">
        <f t="shared" si="107"/>
        <v/>
      </c>
    </row>
    <row r="584" spans="1:26">
      <c r="A584" s="3" t="str">
        <f t="shared" si="96"/>
        <v/>
      </c>
      <c r="B584" s="12" t="str">
        <f t="shared" si="97"/>
        <v/>
      </c>
      <c r="C584" s="95" t="str">
        <f t="shared" si="98"/>
        <v/>
      </c>
      <c r="D584" s="95" t="str">
        <f t="shared" si="99"/>
        <v/>
      </c>
      <c r="E584" s="95" t="str">
        <f t="shared" si="100"/>
        <v/>
      </c>
      <c r="F584" s="95" t="str">
        <f>IF(A584&lt;&gt;"",SUM($E$10:E584),"")</f>
        <v/>
      </c>
      <c r="G584" s="95" t="str">
        <f t="shared" si="101"/>
        <v/>
      </c>
      <c r="T584" s="3" t="str">
        <f t="shared" si="102"/>
        <v/>
      </c>
      <c r="U584" s="12" t="str">
        <f t="shared" si="103"/>
        <v/>
      </c>
      <c r="V584" s="95" t="str">
        <f t="shared" si="104"/>
        <v/>
      </c>
      <c r="W584" s="95" t="str">
        <f t="shared" si="105"/>
        <v/>
      </c>
      <c r="X584" s="95" t="str">
        <f t="shared" si="106"/>
        <v/>
      </c>
      <c r="Y584" s="95" t="str">
        <f>IF(T584&lt;&gt;"",SUM($X$10:X584),"")</f>
        <v/>
      </c>
      <c r="Z584" s="95" t="str">
        <f t="shared" si="107"/>
        <v/>
      </c>
    </row>
    <row r="585" spans="1:26">
      <c r="A585" s="3" t="str">
        <f t="shared" si="96"/>
        <v/>
      </c>
      <c r="B585" s="12" t="str">
        <f t="shared" si="97"/>
        <v/>
      </c>
      <c r="C585" s="95" t="str">
        <f t="shared" si="98"/>
        <v/>
      </c>
      <c r="D585" s="95" t="str">
        <f t="shared" si="99"/>
        <v/>
      </c>
      <c r="E585" s="95" t="str">
        <f t="shared" si="100"/>
        <v/>
      </c>
      <c r="F585" s="95" t="str">
        <f>IF(A585&lt;&gt;"",SUM($E$10:E585),"")</f>
        <v/>
      </c>
      <c r="G585" s="95" t="str">
        <f t="shared" si="101"/>
        <v/>
      </c>
      <c r="T585" s="3" t="str">
        <f t="shared" si="102"/>
        <v/>
      </c>
      <c r="U585" s="12" t="str">
        <f t="shared" si="103"/>
        <v/>
      </c>
      <c r="V585" s="95" t="str">
        <f t="shared" si="104"/>
        <v/>
      </c>
      <c r="W585" s="95" t="str">
        <f t="shared" si="105"/>
        <v/>
      </c>
      <c r="X585" s="95" t="str">
        <f t="shared" si="106"/>
        <v/>
      </c>
      <c r="Y585" s="95" t="str">
        <f>IF(T585&lt;&gt;"",SUM($X$10:X585),"")</f>
        <v/>
      </c>
      <c r="Z585" s="95" t="str">
        <f t="shared" si="107"/>
        <v/>
      </c>
    </row>
    <row r="586" spans="1:26">
      <c r="A586" s="3" t="str">
        <f t="shared" si="96"/>
        <v/>
      </c>
      <c r="B586" s="12" t="str">
        <f t="shared" si="97"/>
        <v/>
      </c>
      <c r="C586" s="95" t="str">
        <f t="shared" si="98"/>
        <v/>
      </c>
      <c r="D586" s="95" t="str">
        <f t="shared" si="99"/>
        <v/>
      </c>
      <c r="E586" s="95" t="str">
        <f t="shared" si="100"/>
        <v/>
      </c>
      <c r="F586" s="95" t="str">
        <f>IF(A586&lt;&gt;"",SUM($E$10:E586),"")</f>
        <v/>
      </c>
      <c r="G586" s="95" t="str">
        <f t="shared" si="101"/>
        <v/>
      </c>
      <c r="T586" s="3" t="str">
        <f t="shared" si="102"/>
        <v/>
      </c>
      <c r="U586" s="12" t="str">
        <f t="shared" si="103"/>
        <v/>
      </c>
      <c r="V586" s="95" t="str">
        <f t="shared" si="104"/>
        <v/>
      </c>
      <c r="W586" s="95" t="str">
        <f t="shared" si="105"/>
        <v/>
      </c>
      <c r="X586" s="95" t="str">
        <f t="shared" si="106"/>
        <v/>
      </c>
      <c r="Y586" s="95" t="str">
        <f>IF(T586&lt;&gt;"",SUM($X$10:X586),"")</f>
        <v/>
      </c>
      <c r="Z586" s="95" t="str">
        <f t="shared" si="107"/>
        <v/>
      </c>
    </row>
    <row r="587" spans="1:26">
      <c r="A587" s="3" t="str">
        <f t="shared" si="96"/>
        <v/>
      </c>
      <c r="B587" s="12" t="str">
        <f t="shared" si="97"/>
        <v/>
      </c>
      <c r="C587" s="95" t="str">
        <f t="shared" si="98"/>
        <v/>
      </c>
      <c r="D587" s="95" t="str">
        <f t="shared" si="99"/>
        <v/>
      </c>
      <c r="E587" s="95" t="str">
        <f t="shared" si="100"/>
        <v/>
      </c>
      <c r="F587" s="95" t="str">
        <f>IF(A587&lt;&gt;"",SUM($E$10:E587),"")</f>
        <v/>
      </c>
      <c r="G587" s="95" t="str">
        <f t="shared" si="101"/>
        <v/>
      </c>
      <c r="T587" s="3" t="str">
        <f t="shared" si="102"/>
        <v/>
      </c>
      <c r="U587" s="12" t="str">
        <f t="shared" si="103"/>
        <v/>
      </c>
      <c r="V587" s="95" t="str">
        <f t="shared" si="104"/>
        <v/>
      </c>
      <c r="W587" s="95" t="str">
        <f t="shared" si="105"/>
        <v/>
      </c>
      <c r="X587" s="95" t="str">
        <f t="shared" si="106"/>
        <v/>
      </c>
      <c r="Y587" s="95" t="str">
        <f>IF(T587&lt;&gt;"",SUM($X$10:X587),"")</f>
        <v/>
      </c>
      <c r="Z587" s="95" t="str">
        <f t="shared" si="107"/>
        <v/>
      </c>
    </row>
    <row r="588" spans="1:26">
      <c r="A588" s="3" t="str">
        <f t="shared" ref="A588:A651" si="108">IF(A587&lt;$G$4,A587+1,"")</f>
        <v/>
      </c>
      <c r="B588" s="12" t="str">
        <f t="shared" ref="B588:B651" si="109">IF(A588&lt;&gt;"",EDATE($C$7,A588*12/$G$3),"")</f>
        <v/>
      </c>
      <c r="C588" s="95" t="str">
        <f t="shared" ref="C588:C651" si="110">IF(A588&lt;&gt;"",D588+E588,"")</f>
        <v/>
      </c>
      <c r="D588" s="95" t="str">
        <f t="shared" ref="D588:D651" si="111">IF(A588&lt;&gt;"",G587*$G$5,"")</f>
        <v/>
      </c>
      <c r="E588" s="95" t="str">
        <f t="shared" ref="E588:E651" si="112">IF(A588&lt;&gt;"",IF(A588=$G$4,$C$3,0),"")</f>
        <v/>
      </c>
      <c r="F588" s="95" t="str">
        <f>IF(A588&lt;&gt;"",SUM($E$10:E588),"")</f>
        <v/>
      </c>
      <c r="G588" s="95" t="str">
        <f t="shared" ref="G588:G651" si="113">IF(A588&lt;&gt;"",G587-E588,"")</f>
        <v/>
      </c>
      <c r="T588" s="3" t="str">
        <f t="shared" ref="T588:T651" si="114">IF(T587&lt;$G$4,T587+1,"")</f>
        <v/>
      </c>
      <c r="U588" s="12" t="str">
        <f t="shared" ref="U588:U651" si="115">IF(T588&lt;&gt;"",EDATE($C$7,T588*12/$G$3),"")</f>
        <v/>
      </c>
      <c r="V588" s="95" t="str">
        <f t="shared" ref="V588:V651" si="116">IF(T588&lt;&gt;"",C588,"")</f>
        <v/>
      </c>
      <c r="W588" s="95" t="str">
        <f t="shared" ref="W588:W651" si="117">IF(T588&lt;&gt;"",Z587*$Z$5,"")</f>
        <v/>
      </c>
      <c r="X588" s="95" t="str">
        <f t="shared" ref="X588:X651" si="118">IF(T588&lt;&gt;"",V588-W588,"")</f>
        <v/>
      </c>
      <c r="Y588" s="95" t="str">
        <f>IF(T588&lt;&gt;"",SUM($X$10:X588),"")</f>
        <v/>
      </c>
      <c r="Z588" s="95" t="str">
        <f t="shared" ref="Z588:Z651" si="119">IF(T588&lt;&gt;"",Z587-X588,"")</f>
        <v/>
      </c>
    </row>
    <row r="589" spans="1:26">
      <c r="A589" s="3" t="str">
        <f t="shared" si="108"/>
        <v/>
      </c>
      <c r="B589" s="12" t="str">
        <f t="shared" si="109"/>
        <v/>
      </c>
      <c r="C589" s="95" t="str">
        <f t="shared" si="110"/>
        <v/>
      </c>
      <c r="D589" s="95" t="str">
        <f t="shared" si="111"/>
        <v/>
      </c>
      <c r="E589" s="95" t="str">
        <f t="shared" si="112"/>
        <v/>
      </c>
      <c r="F589" s="95" t="str">
        <f>IF(A589&lt;&gt;"",SUM($E$10:E589),"")</f>
        <v/>
      </c>
      <c r="G589" s="95" t="str">
        <f t="shared" si="113"/>
        <v/>
      </c>
      <c r="T589" s="3" t="str">
        <f t="shared" si="114"/>
        <v/>
      </c>
      <c r="U589" s="12" t="str">
        <f t="shared" si="115"/>
        <v/>
      </c>
      <c r="V589" s="95" t="str">
        <f t="shared" si="116"/>
        <v/>
      </c>
      <c r="W589" s="95" t="str">
        <f t="shared" si="117"/>
        <v/>
      </c>
      <c r="X589" s="95" t="str">
        <f t="shared" si="118"/>
        <v/>
      </c>
      <c r="Y589" s="95" t="str">
        <f>IF(T589&lt;&gt;"",SUM($X$10:X589),"")</f>
        <v/>
      </c>
      <c r="Z589" s="95" t="str">
        <f t="shared" si="119"/>
        <v/>
      </c>
    </row>
    <row r="590" spans="1:26">
      <c r="A590" s="3" t="str">
        <f t="shared" si="108"/>
        <v/>
      </c>
      <c r="B590" s="12" t="str">
        <f t="shared" si="109"/>
        <v/>
      </c>
      <c r="C590" s="95" t="str">
        <f t="shared" si="110"/>
        <v/>
      </c>
      <c r="D590" s="95" t="str">
        <f t="shared" si="111"/>
        <v/>
      </c>
      <c r="E590" s="95" t="str">
        <f t="shared" si="112"/>
        <v/>
      </c>
      <c r="F590" s="95" t="str">
        <f>IF(A590&lt;&gt;"",SUM($E$10:E590),"")</f>
        <v/>
      </c>
      <c r="G590" s="95" t="str">
        <f t="shared" si="113"/>
        <v/>
      </c>
      <c r="T590" s="3" t="str">
        <f t="shared" si="114"/>
        <v/>
      </c>
      <c r="U590" s="12" t="str">
        <f t="shared" si="115"/>
        <v/>
      </c>
      <c r="V590" s="95" t="str">
        <f t="shared" si="116"/>
        <v/>
      </c>
      <c r="W590" s="95" t="str">
        <f t="shared" si="117"/>
        <v/>
      </c>
      <c r="X590" s="95" t="str">
        <f t="shared" si="118"/>
        <v/>
      </c>
      <c r="Y590" s="95" t="str">
        <f>IF(T590&lt;&gt;"",SUM($X$10:X590),"")</f>
        <v/>
      </c>
      <c r="Z590" s="95" t="str">
        <f t="shared" si="119"/>
        <v/>
      </c>
    </row>
    <row r="591" spans="1:26">
      <c r="A591" s="3" t="str">
        <f t="shared" si="108"/>
        <v/>
      </c>
      <c r="B591" s="12" t="str">
        <f t="shared" si="109"/>
        <v/>
      </c>
      <c r="C591" s="95" t="str">
        <f t="shared" si="110"/>
        <v/>
      </c>
      <c r="D591" s="95" t="str">
        <f t="shared" si="111"/>
        <v/>
      </c>
      <c r="E591" s="95" t="str">
        <f t="shared" si="112"/>
        <v/>
      </c>
      <c r="F591" s="95" t="str">
        <f>IF(A591&lt;&gt;"",SUM($E$10:E591),"")</f>
        <v/>
      </c>
      <c r="G591" s="95" t="str">
        <f t="shared" si="113"/>
        <v/>
      </c>
      <c r="T591" s="3" t="str">
        <f t="shared" si="114"/>
        <v/>
      </c>
      <c r="U591" s="12" t="str">
        <f t="shared" si="115"/>
        <v/>
      </c>
      <c r="V591" s="95" t="str">
        <f t="shared" si="116"/>
        <v/>
      </c>
      <c r="W591" s="95" t="str">
        <f t="shared" si="117"/>
        <v/>
      </c>
      <c r="X591" s="95" t="str">
        <f t="shared" si="118"/>
        <v/>
      </c>
      <c r="Y591" s="95" t="str">
        <f>IF(T591&lt;&gt;"",SUM($X$10:X591),"")</f>
        <v/>
      </c>
      <c r="Z591" s="95" t="str">
        <f t="shared" si="119"/>
        <v/>
      </c>
    </row>
    <row r="592" spans="1:26">
      <c r="A592" s="3" t="str">
        <f t="shared" si="108"/>
        <v/>
      </c>
      <c r="B592" s="12" t="str">
        <f t="shared" si="109"/>
        <v/>
      </c>
      <c r="C592" s="95" t="str">
        <f t="shared" si="110"/>
        <v/>
      </c>
      <c r="D592" s="95" t="str">
        <f t="shared" si="111"/>
        <v/>
      </c>
      <c r="E592" s="95" t="str">
        <f t="shared" si="112"/>
        <v/>
      </c>
      <c r="F592" s="95" t="str">
        <f>IF(A592&lt;&gt;"",SUM($E$10:E592),"")</f>
        <v/>
      </c>
      <c r="G592" s="95" t="str">
        <f t="shared" si="113"/>
        <v/>
      </c>
      <c r="T592" s="3" t="str">
        <f t="shared" si="114"/>
        <v/>
      </c>
      <c r="U592" s="12" t="str">
        <f t="shared" si="115"/>
        <v/>
      </c>
      <c r="V592" s="95" t="str">
        <f t="shared" si="116"/>
        <v/>
      </c>
      <c r="W592" s="95" t="str">
        <f t="shared" si="117"/>
        <v/>
      </c>
      <c r="X592" s="95" t="str">
        <f t="shared" si="118"/>
        <v/>
      </c>
      <c r="Y592" s="95" t="str">
        <f>IF(T592&lt;&gt;"",SUM($X$10:X592),"")</f>
        <v/>
      </c>
      <c r="Z592" s="95" t="str">
        <f t="shared" si="119"/>
        <v/>
      </c>
    </row>
    <row r="593" spans="1:26">
      <c r="A593" s="3" t="str">
        <f t="shared" si="108"/>
        <v/>
      </c>
      <c r="B593" s="12" t="str">
        <f t="shared" si="109"/>
        <v/>
      </c>
      <c r="C593" s="95" t="str">
        <f t="shared" si="110"/>
        <v/>
      </c>
      <c r="D593" s="95" t="str">
        <f t="shared" si="111"/>
        <v/>
      </c>
      <c r="E593" s="95" t="str">
        <f t="shared" si="112"/>
        <v/>
      </c>
      <c r="F593" s="95" t="str">
        <f>IF(A593&lt;&gt;"",SUM($E$10:E593),"")</f>
        <v/>
      </c>
      <c r="G593" s="95" t="str">
        <f t="shared" si="113"/>
        <v/>
      </c>
      <c r="T593" s="3" t="str">
        <f t="shared" si="114"/>
        <v/>
      </c>
      <c r="U593" s="12" t="str">
        <f t="shared" si="115"/>
        <v/>
      </c>
      <c r="V593" s="95" t="str">
        <f t="shared" si="116"/>
        <v/>
      </c>
      <c r="W593" s="95" t="str">
        <f t="shared" si="117"/>
        <v/>
      </c>
      <c r="X593" s="95" t="str">
        <f t="shared" si="118"/>
        <v/>
      </c>
      <c r="Y593" s="95" t="str">
        <f>IF(T593&lt;&gt;"",SUM($X$10:X593),"")</f>
        <v/>
      </c>
      <c r="Z593" s="95" t="str">
        <f t="shared" si="119"/>
        <v/>
      </c>
    </row>
    <row r="594" spans="1:26">
      <c r="A594" s="3" t="str">
        <f t="shared" si="108"/>
        <v/>
      </c>
      <c r="B594" s="12" t="str">
        <f t="shared" si="109"/>
        <v/>
      </c>
      <c r="C594" s="95" t="str">
        <f t="shared" si="110"/>
        <v/>
      </c>
      <c r="D594" s="95" t="str">
        <f t="shared" si="111"/>
        <v/>
      </c>
      <c r="E594" s="95" t="str">
        <f t="shared" si="112"/>
        <v/>
      </c>
      <c r="F594" s="95" t="str">
        <f>IF(A594&lt;&gt;"",SUM($E$10:E594),"")</f>
        <v/>
      </c>
      <c r="G594" s="95" t="str">
        <f t="shared" si="113"/>
        <v/>
      </c>
      <c r="T594" s="3" t="str">
        <f t="shared" si="114"/>
        <v/>
      </c>
      <c r="U594" s="12" t="str">
        <f t="shared" si="115"/>
        <v/>
      </c>
      <c r="V594" s="95" t="str">
        <f t="shared" si="116"/>
        <v/>
      </c>
      <c r="W594" s="95" t="str">
        <f t="shared" si="117"/>
        <v/>
      </c>
      <c r="X594" s="95" t="str">
        <f t="shared" si="118"/>
        <v/>
      </c>
      <c r="Y594" s="95" t="str">
        <f>IF(T594&lt;&gt;"",SUM($X$10:X594),"")</f>
        <v/>
      </c>
      <c r="Z594" s="95" t="str">
        <f t="shared" si="119"/>
        <v/>
      </c>
    </row>
    <row r="595" spans="1:26">
      <c r="A595" s="3" t="str">
        <f t="shared" si="108"/>
        <v/>
      </c>
      <c r="B595" s="12" t="str">
        <f t="shared" si="109"/>
        <v/>
      </c>
      <c r="C595" s="95" t="str">
        <f t="shared" si="110"/>
        <v/>
      </c>
      <c r="D595" s="95" t="str">
        <f t="shared" si="111"/>
        <v/>
      </c>
      <c r="E595" s="95" t="str">
        <f t="shared" si="112"/>
        <v/>
      </c>
      <c r="F595" s="95" t="str">
        <f>IF(A595&lt;&gt;"",SUM($E$10:E595),"")</f>
        <v/>
      </c>
      <c r="G595" s="95" t="str">
        <f t="shared" si="113"/>
        <v/>
      </c>
      <c r="T595" s="3" t="str">
        <f t="shared" si="114"/>
        <v/>
      </c>
      <c r="U595" s="12" t="str">
        <f t="shared" si="115"/>
        <v/>
      </c>
      <c r="V595" s="95" t="str">
        <f t="shared" si="116"/>
        <v/>
      </c>
      <c r="W595" s="95" t="str">
        <f t="shared" si="117"/>
        <v/>
      </c>
      <c r="X595" s="95" t="str">
        <f t="shared" si="118"/>
        <v/>
      </c>
      <c r="Y595" s="95" t="str">
        <f>IF(T595&lt;&gt;"",SUM($X$10:X595),"")</f>
        <v/>
      </c>
      <c r="Z595" s="95" t="str">
        <f t="shared" si="119"/>
        <v/>
      </c>
    </row>
    <row r="596" spans="1:26">
      <c r="A596" s="3" t="str">
        <f t="shared" si="108"/>
        <v/>
      </c>
      <c r="B596" s="12" t="str">
        <f t="shared" si="109"/>
        <v/>
      </c>
      <c r="C596" s="95" t="str">
        <f t="shared" si="110"/>
        <v/>
      </c>
      <c r="D596" s="95" t="str">
        <f t="shared" si="111"/>
        <v/>
      </c>
      <c r="E596" s="95" t="str">
        <f t="shared" si="112"/>
        <v/>
      </c>
      <c r="F596" s="95" t="str">
        <f>IF(A596&lt;&gt;"",SUM($E$10:E596),"")</f>
        <v/>
      </c>
      <c r="G596" s="95" t="str">
        <f t="shared" si="113"/>
        <v/>
      </c>
      <c r="T596" s="3" t="str">
        <f t="shared" si="114"/>
        <v/>
      </c>
      <c r="U596" s="12" t="str">
        <f t="shared" si="115"/>
        <v/>
      </c>
      <c r="V596" s="95" t="str">
        <f t="shared" si="116"/>
        <v/>
      </c>
      <c r="W596" s="95" t="str">
        <f t="shared" si="117"/>
        <v/>
      </c>
      <c r="X596" s="95" t="str">
        <f t="shared" si="118"/>
        <v/>
      </c>
      <c r="Y596" s="95" t="str">
        <f>IF(T596&lt;&gt;"",SUM($X$10:X596),"")</f>
        <v/>
      </c>
      <c r="Z596" s="95" t="str">
        <f t="shared" si="119"/>
        <v/>
      </c>
    </row>
    <row r="597" spans="1:26">
      <c r="A597" s="3" t="str">
        <f t="shared" si="108"/>
        <v/>
      </c>
      <c r="B597" s="12" t="str">
        <f t="shared" si="109"/>
        <v/>
      </c>
      <c r="C597" s="95" t="str">
        <f t="shared" si="110"/>
        <v/>
      </c>
      <c r="D597" s="95" t="str">
        <f t="shared" si="111"/>
        <v/>
      </c>
      <c r="E597" s="95" t="str">
        <f t="shared" si="112"/>
        <v/>
      </c>
      <c r="F597" s="95" t="str">
        <f>IF(A597&lt;&gt;"",SUM($E$10:E597),"")</f>
        <v/>
      </c>
      <c r="G597" s="95" t="str">
        <f t="shared" si="113"/>
        <v/>
      </c>
      <c r="T597" s="3" t="str">
        <f t="shared" si="114"/>
        <v/>
      </c>
      <c r="U597" s="12" t="str">
        <f t="shared" si="115"/>
        <v/>
      </c>
      <c r="V597" s="95" t="str">
        <f t="shared" si="116"/>
        <v/>
      </c>
      <c r="W597" s="95" t="str">
        <f t="shared" si="117"/>
        <v/>
      </c>
      <c r="X597" s="95" t="str">
        <f t="shared" si="118"/>
        <v/>
      </c>
      <c r="Y597" s="95" t="str">
        <f>IF(T597&lt;&gt;"",SUM($X$10:X597),"")</f>
        <v/>
      </c>
      <c r="Z597" s="95" t="str">
        <f t="shared" si="119"/>
        <v/>
      </c>
    </row>
    <row r="598" spans="1:26">
      <c r="A598" s="3" t="str">
        <f t="shared" si="108"/>
        <v/>
      </c>
      <c r="B598" s="12" t="str">
        <f t="shared" si="109"/>
        <v/>
      </c>
      <c r="C598" s="95" t="str">
        <f t="shared" si="110"/>
        <v/>
      </c>
      <c r="D598" s="95" t="str">
        <f t="shared" si="111"/>
        <v/>
      </c>
      <c r="E598" s="95" t="str">
        <f t="shared" si="112"/>
        <v/>
      </c>
      <c r="F598" s="95" t="str">
        <f>IF(A598&lt;&gt;"",SUM($E$10:E598),"")</f>
        <v/>
      </c>
      <c r="G598" s="95" t="str">
        <f t="shared" si="113"/>
        <v/>
      </c>
      <c r="T598" s="3" t="str">
        <f t="shared" si="114"/>
        <v/>
      </c>
      <c r="U598" s="12" t="str">
        <f t="shared" si="115"/>
        <v/>
      </c>
      <c r="V598" s="95" t="str">
        <f t="shared" si="116"/>
        <v/>
      </c>
      <c r="W598" s="95" t="str">
        <f t="shared" si="117"/>
        <v/>
      </c>
      <c r="X598" s="95" t="str">
        <f t="shared" si="118"/>
        <v/>
      </c>
      <c r="Y598" s="95" t="str">
        <f>IF(T598&lt;&gt;"",SUM($X$10:X598),"")</f>
        <v/>
      </c>
      <c r="Z598" s="95" t="str">
        <f t="shared" si="119"/>
        <v/>
      </c>
    </row>
    <row r="599" spans="1:26">
      <c r="A599" s="3" t="str">
        <f t="shared" si="108"/>
        <v/>
      </c>
      <c r="B599" s="12" t="str">
        <f t="shared" si="109"/>
        <v/>
      </c>
      <c r="C599" s="95" t="str">
        <f t="shared" si="110"/>
        <v/>
      </c>
      <c r="D599" s="95" t="str">
        <f t="shared" si="111"/>
        <v/>
      </c>
      <c r="E599" s="95" t="str">
        <f t="shared" si="112"/>
        <v/>
      </c>
      <c r="F599" s="95" t="str">
        <f>IF(A599&lt;&gt;"",SUM($E$10:E599),"")</f>
        <v/>
      </c>
      <c r="G599" s="95" t="str">
        <f t="shared" si="113"/>
        <v/>
      </c>
      <c r="T599" s="3" t="str">
        <f t="shared" si="114"/>
        <v/>
      </c>
      <c r="U599" s="12" t="str">
        <f t="shared" si="115"/>
        <v/>
      </c>
      <c r="V599" s="95" t="str">
        <f t="shared" si="116"/>
        <v/>
      </c>
      <c r="W599" s="95" t="str">
        <f t="shared" si="117"/>
        <v/>
      </c>
      <c r="X599" s="95" t="str">
        <f t="shared" si="118"/>
        <v/>
      </c>
      <c r="Y599" s="95" t="str">
        <f>IF(T599&lt;&gt;"",SUM($X$10:X599),"")</f>
        <v/>
      </c>
      <c r="Z599" s="95" t="str">
        <f t="shared" si="119"/>
        <v/>
      </c>
    </row>
    <row r="600" spans="1:26">
      <c r="A600" s="3" t="str">
        <f t="shared" si="108"/>
        <v/>
      </c>
      <c r="B600" s="12" t="str">
        <f t="shared" si="109"/>
        <v/>
      </c>
      <c r="C600" s="95" t="str">
        <f t="shared" si="110"/>
        <v/>
      </c>
      <c r="D600" s="95" t="str">
        <f t="shared" si="111"/>
        <v/>
      </c>
      <c r="E600" s="95" t="str">
        <f t="shared" si="112"/>
        <v/>
      </c>
      <c r="F600" s="95" t="str">
        <f>IF(A600&lt;&gt;"",SUM($E$10:E600),"")</f>
        <v/>
      </c>
      <c r="G600" s="95" t="str">
        <f t="shared" si="113"/>
        <v/>
      </c>
      <c r="T600" s="3" t="str">
        <f t="shared" si="114"/>
        <v/>
      </c>
      <c r="U600" s="12" t="str">
        <f t="shared" si="115"/>
        <v/>
      </c>
      <c r="V600" s="95" t="str">
        <f t="shared" si="116"/>
        <v/>
      </c>
      <c r="W600" s="95" t="str">
        <f t="shared" si="117"/>
        <v/>
      </c>
      <c r="X600" s="95" t="str">
        <f t="shared" si="118"/>
        <v/>
      </c>
      <c r="Y600" s="95" t="str">
        <f>IF(T600&lt;&gt;"",SUM($X$10:X600),"")</f>
        <v/>
      </c>
      <c r="Z600" s="95" t="str">
        <f t="shared" si="119"/>
        <v/>
      </c>
    </row>
    <row r="601" spans="1:26">
      <c r="A601" s="3" t="str">
        <f t="shared" si="108"/>
        <v/>
      </c>
      <c r="B601" s="12" t="str">
        <f t="shared" si="109"/>
        <v/>
      </c>
      <c r="C601" s="95" t="str">
        <f t="shared" si="110"/>
        <v/>
      </c>
      <c r="D601" s="95" t="str">
        <f t="shared" si="111"/>
        <v/>
      </c>
      <c r="E601" s="95" t="str">
        <f t="shared" si="112"/>
        <v/>
      </c>
      <c r="F601" s="95" t="str">
        <f>IF(A601&lt;&gt;"",SUM($E$10:E601),"")</f>
        <v/>
      </c>
      <c r="G601" s="95" t="str">
        <f t="shared" si="113"/>
        <v/>
      </c>
      <c r="T601" s="3" t="str">
        <f t="shared" si="114"/>
        <v/>
      </c>
      <c r="U601" s="12" t="str">
        <f t="shared" si="115"/>
        <v/>
      </c>
      <c r="V601" s="95" t="str">
        <f t="shared" si="116"/>
        <v/>
      </c>
      <c r="W601" s="95" t="str">
        <f t="shared" si="117"/>
        <v/>
      </c>
      <c r="X601" s="95" t="str">
        <f t="shared" si="118"/>
        <v/>
      </c>
      <c r="Y601" s="95" t="str">
        <f>IF(T601&lt;&gt;"",SUM($X$10:X601),"")</f>
        <v/>
      </c>
      <c r="Z601" s="95" t="str">
        <f t="shared" si="119"/>
        <v/>
      </c>
    </row>
    <row r="602" spans="1:26">
      <c r="A602" s="3" t="str">
        <f t="shared" si="108"/>
        <v/>
      </c>
      <c r="B602" s="12" t="str">
        <f t="shared" si="109"/>
        <v/>
      </c>
      <c r="C602" s="95" t="str">
        <f t="shared" si="110"/>
        <v/>
      </c>
      <c r="D602" s="95" t="str">
        <f t="shared" si="111"/>
        <v/>
      </c>
      <c r="E602" s="95" t="str">
        <f t="shared" si="112"/>
        <v/>
      </c>
      <c r="F602" s="95" t="str">
        <f>IF(A602&lt;&gt;"",SUM($E$10:E602),"")</f>
        <v/>
      </c>
      <c r="G602" s="95" t="str">
        <f t="shared" si="113"/>
        <v/>
      </c>
      <c r="T602" s="3" t="str">
        <f t="shared" si="114"/>
        <v/>
      </c>
      <c r="U602" s="12" t="str">
        <f t="shared" si="115"/>
        <v/>
      </c>
      <c r="V602" s="95" t="str">
        <f t="shared" si="116"/>
        <v/>
      </c>
      <c r="W602" s="95" t="str">
        <f t="shared" si="117"/>
        <v/>
      </c>
      <c r="X602" s="95" t="str">
        <f t="shared" si="118"/>
        <v/>
      </c>
      <c r="Y602" s="95" t="str">
        <f>IF(T602&lt;&gt;"",SUM($X$10:X602),"")</f>
        <v/>
      </c>
      <c r="Z602" s="95" t="str">
        <f t="shared" si="119"/>
        <v/>
      </c>
    </row>
    <row r="603" spans="1:26">
      <c r="A603" s="3" t="str">
        <f t="shared" si="108"/>
        <v/>
      </c>
      <c r="B603" s="12" t="str">
        <f t="shared" si="109"/>
        <v/>
      </c>
      <c r="C603" s="95" t="str">
        <f t="shared" si="110"/>
        <v/>
      </c>
      <c r="D603" s="95" t="str">
        <f t="shared" si="111"/>
        <v/>
      </c>
      <c r="E603" s="95" t="str">
        <f t="shared" si="112"/>
        <v/>
      </c>
      <c r="F603" s="95" t="str">
        <f>IF(A603&lt;&gt;"",SUM($E$10:E603),"")</f>
        <v/>
      </c>
      <c r="G603" s="95" t="str">
        <f t="shared" si="113"/>
        <v/>
      </c>
      <c r="T603" s="3" t="str">
        <f t="shared" si="114"/>
        <v/>
      </c>
      <c r="U603" s="12" t="str">
        <f t="shared" si="115"/>
        <v/>
      </c>
      <c r="V603" s="95" t="str">
        <f t="shared" si="116"/>
        <v/>
      </c>
      <c r="W603" s="95" t="str">
        <f t="shared" si="117"/>
        <v/>
      </c>
      <c r="X603" s="95" t="str">
        <f t="shared" si="118"/>
        <v/>
      </c>
      <c r="Y603" s="95" t="str">
        <f>IF(T603&lt;&gt;"",SUM($X$10:X603),"")</f>
        <v/>
      </c>
      <c r="Z603" s="95" t="str">
        <f t="shared" si="119"/>
        <v/>
      </c>
    </row>
    <row r="604" spans="1:26">
      <c r="A604" s="3" t="str">
        <f t="shared" si="108"/>
        <v/>
      </c>
      <c r="B604" s="12" t="str">
        <f t="shared" si="109"/>
        <v/>
      </c>
      <c r="C604" s="95" t="str">
        <f t="shared" si="110"/>
        <v/>
      </c>
      <c r="D604" s="95" t="str">
        <f t="shared" si="111"/>
        <v/>
      </c>
      <c r="E604" s="95" t="str">
        <f t="shared" si="112"/>
        <v/>
      </c>
      <c r="F604" s="95" t="str">
        <f>IF(A604&lt;&gt;"",SUM($E$10:E604),"")</f>
        <v/>
      </c>
      <c r="G604" s="95" t="str">
        <f t="shared" si="113"/>
        <v/>
      </c>
      <c r="T604" s="3" t="str">
        <f t="shared" si="114"/>
        <v/>
      </c>
      <c r="U604" s="12" t="str">
        <f t="shared" si="115"/>
        <v/>
      </c>
      <c r="V604" s="95" t="str">
        <f t="shared" si="116"/>
        <v/>
      </c>
      <c r="W604" s="95" t="str">
        <f t="shared" si="117"/>
        <v/>
      </c>
      <c r="X604" s="95" t="str">
        <f t="shared" si="118"/>
        <v/>
      </c>
      <c r="Y604" s="95" t="str">
        <f>IF(T604&lt;&gt;"",SUM($X$10:X604),"")</f>
        <v/>
      </c>
      <c r="Z604" s="95" t="str">
        <f t="shared" si="119"/>
        <v/>
      </c>
    </row>
    <row r="605" spans="1:26">
      <c r="A605" s="3" t="str">
        <f t="shared" si="108"/>
        <v/>
      </c>
      <c r="B605" s="12" t="str">
        <f t="shared" si="109"/>
        <v/>
      </c>
      <c r="C605" s="95" t="str">
        <f t="shared" si="110"/>
        <v/>
      </c>
      <c r="D605" s="95" t="str">
        <f t="shared" si="111"/>
        <v/>
      </c>
      <c r="E605" s="95" t="str">
        <f t="shared" si="112"/>
        <v/>
      </c>
      <c r="F605" s="95" t="str">
        <f>IF(A605&lt;&gt;"",SUM($E$10:E605),"")</f>
        <v/>
      </c>
      <c r="G605" s="95" t="str">
        <f t="shared" si="113"/>
        <v/>
      </c>
      <c r="T605" s="3" t="str">
        <f t="shared" si="114"/>
        <v/>
      </c>
      <c r="U605" s="12" t="str">
        <f t="shared" si="115"/>
        <v/>
      </c>
      <c r="V605" s="95" t="str">
        <f t="shared" si="116"/>
        <v/>
      </c>
      <c r="W605" s="95" t="str">
        <f t="shared" si="117"/>
        <v/>
      </c>
      <c r="X605" s="95" t="str">
        <f t="shared" si="118"/>
        <v/>
      </c>
      <c r="Y605" s="95" t="str">
        <f>IF(T605&lt;&gt;"",SUM($X$10:X605),"")</f>
        <v/>
      </c>
      <c r="Z605" s="95" t="str">
        <f t="shared" si="119"/>
        <v/>
      </c>
    </row>
    <row r="606" spans="1:26">
      <c r="A606" s="3" t="str">
        <f t="shared" si="108"/>
        <v/>
      </c>
      <c r="B606" s="12" t="str">
        <f t="shared" si="109"/>
        <v/>
      </c>
      <c r="C606" s="95" t="str">
        <f t="shared" si="110"/>
        <v/>
      </c>
      <c r="D606" s="95" t="str">
        <f t="shared" si="111"/>
        <v/>
      </c>
      <c r="E606" s="95" t="str">
        <f t="shared" si="112"/>
        <v/>
      </c>
      <c r="F606" s="95" t="str">
        <f>IF(A606&lt;&gt;"",SUM($E$10:E606),"")</f>
        <v/>
      </c>
      <c r="G606" s="95" t="str">
        <f t="shared" si="113"/>
        <v/>
      </c>
      <c r="T606" s="3" t="str">
        <f t="shared" si="114"/>
        <v/>
      </c>
      <c r="U606" s="12" t="str">
        <f t="shared" si="115"/>
        <v/>
      </c>
      <c r="V606" s="95" t="str">
        <f t="shared" si="116"/>
        <v/>
      </c>
      <c r="W606" s="95" t="str">
        <f t="shared" si="117"/>
        <v/>
      </c>
      <c r="X606" s="95" t="str">
        <f t="shared" si="118"/>
        <v/>
      </c>
      <c r="Y606" s="95" t="str">
        <f>IF(T606&lt;&gt;"",SUM($X$10:X606),"")</f>
        <v/>
      </c>
      <c r="Z606" s="95" t="str">
        <f t="shared" si="119"/>
        <v/>
      </c>
    </row>
    <row r="607" spans="1:26">
      <c r="A607" s="3" t="str">
        <f t="shared" si="108"/>
        <v/>
      </c>
      <c r="B607" s="12" t="str">
        <f t="shared" si="109"/>
        <v/>
      </c>
      <c r="C607" s="95" t="str">
        <f t="shared" si="110"/>
        <v/>
      </c>
      <c r="D607" s="95" t="str">
        <f t="shared" si="111"/>
        <v/>
      </c>
      <c r="E607" s="95" t="str">
        <f t="shared" si="112"/>
        <v/>
      </c>
      <c r="F607" s="95" t="str">
        <f>IF(A607&lt;&gt;"",SUM($E$10:E607),"")</f>
        <v/>
      </c>
      <c r="G607" s="95" t="str">
        <f t="shared" si="113"/>
        <v/>
      </c>
      <c r="T607" s="3" t="str">
        <f t="shared" si="114"/>
        <v/>
      </c>
      <c r="U607" s="12" t="str">
        <f t="shared" si="115"/>
        <v/>
      </c>
      <c r="V607" s="95" t="str">
        <f t="shared" si="116"/>
        <v/>
      </c>
      <c r="W607" s="95" t="str">
        <f t="shared" si="117"/>
        <v/>
      </c>
      <c r="X607" s="95" t="str">
        <f t="shared" si="118"/>
        <v/>
      </c>
      <c r="Y607" s="95" t="str">
        <f>IF(T607&lt;&gt;"",SUM($X$10:X607),"")</f>
        <v/>
      </c>
      <c r="Z607" s="95" t="str">
        <f t="shared" si="119"/>
        <v/>
      </c>
    </row>
    <row r="608" spans="1:26">
      <c r="A608" s="3" t="str">
        <f t="shared" si="108"/>
        <v/>
      </c>
      <c r="B608" s="12" t="str">
        <f t="shared" si="109"/>
        <v/>
      </c>
      <c r="C608" s="95" t="str">
        <f t="shared" si="110"/>
        <v/>
      </c>
      <c r="D608" s="95" t="str">
        <f t="shared" si="111"/>
        <v/>
      </c>
      <c r="E608" s="95" t="str">
        <f t="shared" si="112"/>
        <v/>
      </c>
      <c r="F608" s="95" t="str">
        <f>IF(A608&lt;&gt;"",SUM($E$10:E608),"")</f>
        <v/>
      </c>
      <c r="G608" s="95" t="str">
        <f t="shared" si="113"/>
        <v/>
      </c>
      <c r="T608" s="3" t="str">
        <f t="shared" si="114"/>
        <v/>
      </c>
      <c r="U608" s="12" t="str">
        <f t="shared" si="115"/>
        <v/>
      </c>
      <c r="V608" s="95" t="str">
        <f t="shared" si="116"/>
        <v/>
      </c>
      <c r="W608" s="95" t="str">
        <f t="shared" si="117"/>
        <v/>
      </c>
      <c r="X608" s="95" t="str">
        <f t="shared" si="118"/>
        <v/>
      </c>
      <c r="Y608" s="95" t="str">
        <f>IF(T608&lt;&gt;"",SUM($X$10:X608),"")</f>
        <v/>
      </c>
      <c r="Z608" s="95" t="str">
        <f t="shared" si="119"/>
        <v/>
      </c>
    </row>
    <row r="609" spans="1:26">
      <c r="A609" s="3" t="str">
        <f t="shared" si="108"/>
        <v/>
      </c>
      <c r="B609" s="12" t="str">
        <f t="shared" si="109"/>
        <v/>
      </c>
      <c r="C609" s="95" t="str">
        <f t="shared" si="110"/>
        <v/>
      </c>
      <c r="D609" s="95" t="str">
        <f t="shared" si="111"/>
        <v/>
      </c>
      <c r="E609" s="95" t="str">
        <f t="shared" si="112"/>
        <v/>
      </c>
      <c r="F609" s="95" t="str">
        <f>IF(A609&lt;&gt;"",SUM($E$10:E609),"")</f>
        <v/>
      </c>
      <c r="G609" s="95" t="str">
        <f t="shared" si="113"/>
        <v/>
      </c>
      <c r="T609" s="3" t="str">
        <f t="shared" si="114"/>
        <v/>
      </c>
      <c r="U609" s="12" t="str">
        <f t="shared" si="115"/>
        <v/>
      </c>
      <c r="V609" s="95" t="str">
        <f t="shared" si="116"/>
        <v/>
      </c>
      <c r="W609" s="95" t="str">
        <f t="shared" si="117"/>
        <v/>
      </c>
      <c r="X609" s="95" t="str">
        <f t="shared" si="118"/>
        <v/>
      </c>
      <c r="Y609" s="95" t="str">
        <f>IF(T609&lt;&gt;"",SUM($X$10:X609),"")</f>
        <v/>
      </c>
      <c r="Z609" s="95" t="str">
        <f t="shared" si="119"/>
        <v/>
      </c>
    </row>
    <row r="610" spans="1:26">
      <c r="A610" s="3" t="str">
        <f t="shared" si="108"/>
        <v/>
      </c>
      <c r="B610" s="12" t="str">
        <f t="shared" si="109"/>
        <v/>
      </c>
      <c r="C610" s="95" t="str">
        <f t="shared" si="110"/>
        <v/>
      </c>
      <c r="D610" s="95" t="str">
        <f t="shared" si="111"/>
        <v/>
      </c>
      <c r="E610" s="95" t="str">
        <f t="shared" si="112"/>
        <v/>
      </c>
      <c r="F610" s="95" t="str">
        <f>IF(A610&lt;&gt;"",SUM($E$10:E610),"")</f>
        <v/>
      </c>
      <c r="G610" s="95" t="str">
        <f t="shared" si="113"/>
        <v/>
      </c>
      <c r="T610" s="3" t="str">
        <f t="shared" si="114"/>
        <v/>
      </c>
      <c r="U610" s="12" t="str">
        <f t="shared" si="115"/>
        <v/>
      </c>
      <c r="V610" s="95" t="str">
        <f t="shared" si="116"/>
        <v/>
      </c>
      <c r="W610" s="95" t="str">
        <f t="shared" si="117"/>
        <v/>
      </c>
      <c r="X610" s="95" t="str">
        <f t="shared" si="118"/>
        <v/>
      </c>
      <c r="Y610" s="95" t="str">
        <f>IF(T610&lt;&gt;"",SUM($X$10:X610),"")</f>
        <v/>
      </c>
      <c r="Z610" s="95" t="str">
        <f t="shared" si="119"/>
        <v/>
      </c>
    </row>
    <row r="611" spans="1:26">
      <c r="A611" s="3" t="str">
        <f t="shared" si="108"/>
        <v/>
      </c>
      <c r="B611" s="12" t="str">
        <f t="shared" si="109"/>
        <v/>
      </c>
      <c r="C611" s="95" t="str">
        <f t="shared" si="110"/>
        <v/>
      </c>
      <c r="D611" s="95" t="str">
        <f t="shared" si="111"/>
        <v/>
      </c>
      <c r="E611" s="95" t="str">
        <f t="shared" si="112"/>
        <v/>
      </c>
      <c r="F611" s="95" t="str">
        <f>IF(A611&lt;&gt;"",SUM($E$10:E611),"")</f>
        <v/>
      </c>
      <c r="G611" s="95" t="str">
        <f t="shared" si="113"/>
        <v/>
      </c>
      <c r="T611" s="3" t="str">
        <f t="shared" si="114"/>
        <v/>
      </c>
      <c r="U611" s="12" t="str">
        <f t="shared" si="115"/>
        <v/>
      </c>
      <c r="V611" s="95" t="str">
        <f t="shared" si="116"/>
        <v/>
      </c>
      <c r="W611" s="95" t="str">
        <f t="shared" si="117"/>
        <v/>
      </c>
      <c r="X611" s="95" t="str">
        <f t="shared" si="118"/>
        <v/>
      </c>
      <c r="Y611" s="95" t="str">
        <f>IF(T611&lt;&gt;"",SUM($X$10:X611),"")</f>
        <v/>
      </c>
      <c r="Z611" s="95" t="str">
        <f t="shared" si="119"/>
        <v/>
      </c>
    </row>
    <row r="612" spans="1:26">
      <c r="A612" s="3" t="str">
        <f t="shared" si="108"/>
        <v/>
      </c>
      <c r="B612" s="12" t="str">
        <f t="shared" si="109"/>
        <v/>
      </c>
      <c r="C612" s="95" t="str">
        <f t="shared" si="110"/>
        <v/>
      </c>
      <c r="D612" s="95" t="str">
        <f t="shared" si="111"/>
        <v/>
      </c>
      <c r="E612" s="95" t="str">
        <f t="shared" si="112"/>
        <v/>
      </c>
      <c r="F612" s="95" t="str">
        <f>IF(A612&lt;&gt;"",SUM($E$10:E612),"")</f>
        <v/>
      </c>
      <c r="G612" s="95" t="str">
        <f t="shared" si="113"/>
        <v/>
      </c>
      <c r="T612" s="3" t="str">
        <f t="shared" si="114"/>
        <v/>
      </c>
      <c r="U612" s="12" t="str">
        <f t="shared" si="115"/>
        <v/>
      </c>
      <c r="V612" s="95" t="str">
        <f t="shared" si="116"/>
        <v/>
      </c>
      <c r="W612" s="95" t="str">
        <f t="shared" si="117"/>
        <v/>
      </c>
      <c r="X612" s="95" t="str">
        <f t="shared" si="118"/>
        <v/>
      </c>
      <c r="Y612" s="95" t="str">
        <f>IF(T612&lt;&gt;"",SUM($X$10:X612),"")</f>
        <v/>
      </c>
      <c r="Z612" s="95" t="str">
        <f t="shared" si="119"/>
        <v/>
      </c>
    </row>
    <row r="613" spans="1:26">
      <c r="A613" s="3" t="str">
        <f t="shared" si="108"/>
        <v/>
      </c>
      <c r="B613" s="12" t="str">
        <f t="shared" si="109"/>
        <v/>
      </c>
      <c r="C613" s="95" t="str">
        <f t="shared" si="110"/>
        <v/>
      </c>
      <c r="D613" s="95" t="str">
        <f t="shared" si="111"/>
        <v/>
      </c>
      <c r="E613" s="95" t="str">
        <f t="shared" si="112"/>
        <v/>
      </c>
      <c r="F613" s="95" t="str">
        <f>IF(A613&lt;&gt;"",SUM($E$10:E613),"")</f>
        <v/>
      </c>
      <c r="G613" s="95" t="str">
        <f t="shared" si="113"/>
        <v/>
      </c>
      <c r="T613" s="3" t="str">
        <f t="shared" si="114"/>
        <v/>
      </c>
      <c r="U613" s="12" t="str">
        <f t="shared" si="115"/>
        <v/>
      </c>
      <c r="V613" s="95" t="str">
        <f t="shared" si="116"/>
        <v/>
      </c>
      <c r="W613" s="95" t="str">
        <f t="shared" si="117"/>
        <v/>
      </c>
      <c r="X613" s="95" t="str">
        <f t="shared" si="118"/>
        <v/>
      </c>
      <c r="Y613" s="95" t="str">
        <f>IF(T613&lt;&gt;"",SUM($X$10:X613),"")</f>
        <v/>
      </c>
      <c r="Z613" s="95" t="str">
        <f t="shared" si="119"/>
        <v/>
      </c>
    </row>
    <row r="614" spans="1:26">
      <c r="A614" s="3" t="str">
        <f t="shared" si="108"/>
        <v/>
      </c>
      <c r="B614" s="12" t="str">
        <f t="shared" si="109"/>
        <v/>
      </c>
      <c r="C614" s="95" t="str">
        <f t="shared" si="110"/>
        <v/>
      </c>
      <c r="D614" s="95" t="str">
        <f t="shared" si="111"/>
        <v/>
      </c>
      <c r="E614" s="95" t="str">
        <f t="shared" si="112"/>
        <v/>
      </c>
      <c r="F614" s="95" t="str">
        <f>IF(A614&lt;&gt;"",SUM($E$10:E614),"")</f>
        <v/>
      </c>
      <c r="G614" s="95" t="str">
        <f t="shared" si="113"/>
        <v/>
      </c>
      <c r="T614" s="3" t="str">
        <f t="shared" si="114"/>
        <v/>
      </c>
      <c r="U614" s="12" t="str">
        <f t="shared" si="115"/>
        <v/>
      </c>
      <c r="V614" s="95" t="str">
        <f t="shared" si="116"/>
        <v/>
      </c>
      <c r="W614" s="95" t="str">
        <f t="shared" si="117"/>
        <v/>
      </c>
      <c r="X614" s="95" t="str">
        <f t="shared" si="118"/>
        <v/>
      </c>
      <c r="Y614" s="95" t="str">
        <f>IF(T614&lt;&gt;"",SUM($X$10:X614),"")</f>
        <v/>
      </c>
      <c r="Z614" s="95" t="str">
        <f t="shared" si="119"/>
        <v/>
      </c>
    </row>
    <row r="615" spans="1:26">
      <c r="A615" s="3" t="str">
        <f t="shared" si="108"/>
        <v/>
      </c>
      <c r="B615" s="12" t="str">
        <f t="shared" si="109"/>
        <v/>
      </c>
      <c r="C615" s="95" t="str">
        <f t="shared" si="110"/>
        <v/>
      </c>
      <c r="D615" s="95" t="str">
        <f t="shared" si="111"/>
        <v/>
      </c>
      <c r="E615" s="95" t="str">
        <f t="shared" si="112"/>
        <v/>
      </c>
      <c r="F615" s="95" t="str">
        <f>IF(A615&lt;&gt;"",SUM($E$10:E615),"")</f>
        <v/>
      </c>
      <c r="G615" s="95" t="str">
        <f t="shared" si="113"/>
        <v/>
      </c>
      <c r="T615" s="3" t="str">
        <f t="shared" si="114"/>
        <v/>
      </c>
      <c r="U615" s="12" t="str">
        <f t="shared" si="115"/>
        <v/>
      </c>
      <c r="V615" s="95" t="str">
        <f t="shared" si="116"/>
        <v/>
      </c>
      <c r="W615" s="95" t="str">
        <f t="shared" si="117"/>
        <v/>
      </c>
      <c r="X615" s="95" t="str">
        <f t="shared" si="118"/>
        <v/>
      </c>
      <c r="Y615" s="95" t="str">
        <f>IF(T615&lt;&gt;"",SUM($X$10:X615),"")</f>
        <v/>
      </c>
      <c r="Z615" s="95" t="str">
        <f t="shared" si="119"/>
        <v/>
      </c>
    </row>
    <row r="616" spans="1:26">
      <c r="A616" s="3" t="str">
        <f t="shared" si="108"/>
        <v/>
      </c>
      <c r="B616" s="12" t="str">
        <f t="shared" si="109"/>
        <v/>
      </c>
      <c r="C616" s="95" t="str">
        <f t="shared" si="110"/>
        <v/>
      </c>
      <c r="D616" s="95" t="str">
        <f t="shared" si="111"/>
        <v/>
      </c>
      <c r="E616" s="95" t="str">
        <f t="shared" si="112"/>
        <v/>
      </c>
      <c r="F616" s="95" t="str">
        <f>IF(A616&lt;&gt;"",SUM($E$10:E616),"")</f>
        <v/>
      </c>
      <c r="G616" s="95" t="str">
        <f t="shared" si="113"/>
        <v/>
      </c>
      <c r="T616" s="3" t="str">
        <f t="shared" si="114"/>
        <v/>
      </c>
      <c r="U616" s="12" t="str">
        <f t="shared" si="115"/>
        <v/>
      </c>
      <c r="V616" s="95" t="str">
        <f t="shared" si="116"/>
        <v/>
      </c>
      <c r="W616" s="95" t="str">
        <f t="shared" si="117"/>
        <v/>
      </c>
      <c r="X616" s="95" t="str">
        <f t="shared" si="118"/>
        <v/>
      </c>
      <c r="Y616" s="95" t="str">
        <f>IF(T616&lt;&gt;"",SUM($X$10:X616),"")</f>
        <v/>
      </c>
      <c r="Z616" s="95" t="str">
        <f t="shared" si="119"/>
        <v/>
      </c>
    </row>
    <row r="617" spans="1:26">
      <c r="A617" s="3" t="str">
        <f t="shared" si="108"/>
        <v/>
      </c>
      <c r="B617" s="12" t="str">
        <f t="shared" si="109"/>
        <v/>
      </c>
      <c r="C617" s="95" t="str">
        <f t="shared" si="110"/>
        <v/>
      </c>
      <c r="D617" s="95" t="str">
        <f t="shared" si="111"/>
        <v/>
      </c>
      <c r="E617" s="95" t="str">
        <f t="shared" si="112"/>
        <v/>
      </c>
      <c r="F617" s="95" t="str">
        <f>IF(A617&lt;&gt;"",SUM($E$10:E617),"")</f>
        <v/>
      </c>
      <c r="G617" s="95" t="str">
        <f t="shared" si="113"/>
        <v/>
      </c>
      <c r="T617" s="3" t="str">
        <f t="shared" si="114"/>
        <v/>
      </c>
      <c r="U617" s="12" t="str">
        <f t="shared" si="115"/>
        <v/>
      </c>
      <c r="V617" s="95" t="str">
        <f t="shared" si="116"/>
        <v/>
      </c>
      <c r="W617" s="95" t="str">
        <f t="shared" si="117"/>
        <v/>
      </c>
      <c r="X617" s="95" t="str">
        <f t="shared" si="118"/>
        <v/>
      </c>
      <c r="Y617" s="95" t="str">
        <f>IF(T617&lt;&gt;"",SUM($X$10:X617),"")</f>
        <v/>
      </c>
      <c r="Z617" s="95" t="str">
        <f t="shared" si="119"/>
        <v/>
      </c>
    </row>
    <row r="618" spans="1:26">
      <c r="A618" s="3" t="str">
        <f t="shared" si="108"/>
        <v/>
      </c>
      <c r="B618" s="12" t="str">
        <f t="shared" si="109"/>
        <v/>
      </c>
      <c r="C618" s="95" t="str">
        <f t="shared" si="110"/>
        <v/>
      </c>
      <c r="D618" s="95" t="str">
        <f t="shared" si="111"/>
        <v/>
      </c>
      <c r="E618" s="95" t="str">
        <f t="shared" si="112"/>
        <v/>
      </c>
      <c r="F618" s="95" t="str">
        <f>IF(A618&lt;&gt;"",SUM($E$10:E618),"")</f>
        <v/>
      </c>
      <c r="G618" s="95" t="str">
        <f t="shared" si="113"/>
        <v/>
      </c>
      <c r="T618" s="3" t="str">
        <f t="shared" si="114"/>
        <v/>
      </c>
      <c r="U618" s="12" t="str">
        <f t="shared" si="115"/>
        <v/>
      </c>
      <c r="V618" s="95" t="str">
        <f t="shared" si="116"/>
        <v/>
      </c>
      <c r="W618" s="95" t="str">
        <f t="shared" si="117"/>
        <v/>
      </c>
      <c r="X618" s="95" t="str">
        <f t="shared" si="118"/>
        <v/>
      </c>
      <c r="Y618" s="95" t="str">
        <f>IF(T618&lt;&gt;"",SUM($X$10:X618),"")</f>
        <v/>
      </c>
      <c r="Z618" s="95" t="str">
        <f t="shared" si="119"/>
        <v/>
      </c>
    </row>
    <row r="619" spans="1:26">
      <c r="A619" s="3" t="str">
        <f t="shared" si="108"/>
        <v/>
      </c>
      <c r="B619" s="12" t="str">
        <f t="shared" si="109"/>
        <v/>
      </c>
      <c r="C619" s="95" t="str">
        <f t="shared" si="110"/>
        <v/>
      </c>
      <c r="D619" s="95" t="str">
        <f t="shared" si="111"/>
        <v/>
      </c>
      <c r="E619" s="95" t="str">
        <f t="shared" si="112"/>
        <v/>
      </c>
      <c r="F619" s="95" t="str">
        <f>IF(A619&lt;&gt;"",SUM($E$10:E619),"")</f>
        <v/>
      </c>
      <c r="G619" s="95" t="str">
        <f t="shared" si="113"/>
        <v/>
      </c>
      <c r="T619" s="3" t="str">
        <f t="shared" si="114"/>
        <v/>
      </c>
      <c r="U619" s="12" t="str">
        <f t="shared" si="115"/>
        <v/>
      </c>
      <c r="V619" s="95" t="str">
        <f t="shared" si="116"/>
        <v/>
      </c>
      <c r="W619" s="95" t="str">
        <f t="shared" si="117"/>
        <v/>
      </c>
      <c r="X619" s="95" t="str">
        <f t="shared" si="118"/>
        <v/>
      </c>
      <c r="Y619" s="95" t="str">
        <f>IF(T619&lt;&gt;"",SUM($X$10:X619),"")</f>
        <v/>
      </c>
      <c r="Z619" s="95" t="str">
        <f t="shared" si="119"/>
        <v/>
      </c>
    </row>
    <row r="620" spans="1:26">
      <c r="A620" s="3" t="str">
        <f t="shared" si="108"/>
        <v/>
      </c>
      <c r="B620" s="12" t="str">
        <f t="shared" si="109"/>
        <v/>
      </c>
      <c r="C620" s="95" t="str">
        <f t="shared" si="110"/>
        <v/>
      </c>
      <c r="D620" s="95" t="str">
        <f t="shared" si="111"/>
        <v/>
      </c>
      <c r="E620" s="95" t="str">
        <f t="shared" si="112"/>
        <v/>
      </c>
      <c r="F620" s="95" t="str">
        <f>IF(A620&lt;&gt;"",SUM($E$10:E620),"")</f>
        <v/>
      </c>
      <c r="G620" s="95" t="str">
        <f t="shared" si="113"/>
        <v/>
      </c>
      <c r="T620" s="3" t="str">
        <f t="shared" si="114"/>
        <v/>
      </c>
      <c r="U620" s="12" t="str">
        <f t="shared" si="115"/>
        <v/>
      </c>
      <c r="V620" s="95" t="str">
        <f t="shared" si="116"/>
        <v/>
      </c>
      <c r="W620" s="95" t="str">
        <f t="shared" si="117"/>
        <v/>
      </c>
      <c r="X620" s="95" t="str">
        <f t="shared" si="118"/>
        <v/>
      </c>
      <c r="Y620" s="95" t="str">
        <f>IF(T620&lt;&gt;"",SUM($X$10:X620),"")</f>
        <v/>
      </c>
      <c r="Z620" s="95" t="str">
        <f t="shared" si="119"/>
        <v/>
      </c>
    </row>
    <row r="621" spans="1:26">
      <c r="A621" s="3" t="str">
        <f t="shared" si="108"/>
        <v/>
      </c>
      <c r="B621" s="12" t="str">
        <f t="shared" si="109"/>
        <v/>
      </c>
      <c r="C621" s="95" t="str">
        <f t="shared" si="110"/>
        <v/>
      </c>
      <c r="D621" s="95" t="str">
        <f t="shared" si="111"/>
        <v/>
      </c>
      <c r="E621" s="95" t="str">
        <f t="shared" si="112"/>
        <v/>
      </c>
      <c r="F621" s="95" t="str">
        <f>IF(A621&lt;&gt;"",SUM($E$10:E621),"")</f>
        <v/>
      </c>
      <c r="G621" s="95" t="str">
        <f t="shared" si="113"/>
        <v/>
      </c>
      <c r="T621" s="3" t="str">
        <f t="shared" si="114"/>
        <v/>
      </c>
      <c r="U621" s="12" t="str">
        <f t="shared" si="115"/>
        <v/>
      </c>
      <c r="V621" s="95" t="str">
        <f t="shared" si="116"/>
        <v/>
      </c>
      <c r="W621" s="95" t="str">
        <f t="shared" si="117"/>
        <v/>
      </c>
      <c r="X621" s="95" t="str">
        <f t="shared" si="118"/>
        <v/>
      </c>
      <c r="Y621" s="95" t="str">
        <f>IF(T621&lt;&gt;"",SUM($X$10:X621),"")</f>
        <v/>
      </c>
      <c r="Z621" s="95" t="str">
        <f t="shared" si="119"/>
        <v/>
      </c>
    </row>
    <row r="622" spans="1:26">
      <c r="A622" s="3" t="str">
        <f t="shared" si="108"/>
        <v/>
      </c>
      <c r="B622" s="12" t="str">
        <f t="shared" si="109"/>
        <v/>
      </c>
      <c r="C622" s="95" t="str">
        <f t="shared" si="110"/>
        <v/>
      </c>
      <c r="D622" s="95" t="str">
        <f t="shared" si="111"/>
        <v/>
      </c>
      <c r="E622" s="95" t="str">
        <f t="shared" si="112"/>
        <v/>
      </c>
      <c r="F622" s="95" t="str">
        <f>IF(A622&lt;&gt;"",SUM($E$10:E622),"")</f>
        <v/>
      </c>
      <c r="G622" s="95" t="str">
        <f t="shared" si="113"/>
        <v/>
      </c>
      <c r="T622" s="3" t="str">
        <f t="shared" si="114"/>
        <v/>
      </c>
      <c r="U622" s="12" t="str">
        <f t="shared" si="115"/>
        <v/>
      </c>
      <c r="V622" s="95" t="str">
        <f t="shared" si="116"/>
        <v/>
      </c>
      <c r="W622" s="95" t="str">
        <f t="shared" si="117"/>
        <v/>
      </c>
      <c r="X622" s="95" t="str">
        <f t="shared" si="118"/>
        <v/>
      </c>
      <c r="Y622" s="95" t="str">
        <f>IF(T622&lt;&gt;"",SUM($X$10:X622),"")</f>
        <v/>
      </c>
      <c r="Z622" s="95" t="str">
        <f t="shared" si="119"/>
        <v/>
      </c>
    </row>
    <row r="623" spans="1:26">
      <c r="A623" s="3" t="str">
        <f t="shared" si="108"/>
        <v/>
      </c>
      <c r="B623" s="12" t="str">
        <f t="shared" si="109"/>
        <v/>
      </c>
      <c r="C623" s="95" t="str">
        <f t="shared" si="110"/>
        <v/>
      </c>
      <c r="D623" s="95" t="str">
        <f t="shared" si="111"/>
        <v/>
      </c>
      <c r="E623" s="95" t="str">
        <f t="shared" si="112"/>
        <v/>
      </c>
      <c r="F623" s="95" t="str">
        <f>IF(A623&lt;&gt;"",SUM($E$10:E623),"")</f>
        <v/>
      </c>
      <c r="G623" s="95" t="str">
        <f t="shared" si="113"/>
        <v/>
      </c>
      <c r="T623" s="3" t="str">
        <f t="shared" si="114"/>
        <v/>
      </c>
      <c r="U623" s="12" t="str">
        <f t="shared" si="115"/>
        <v/>
      </c>
      <c r="V623" s="95" t="str">
        <f t="shared" si="116"/>
        <v/>
      </c>
      <c r="W623" s="95" t="str">
        <f t="shared" si="117"/>
        <v/>
      </c>
      <c r="X623" s="95" t="str">
        <f t="shared" si="118"/>
        <v/>
      </c>
      <c r="Y623" s="95" t="str">
        <f>IF(T623&lt;&gt;"",SUM($X$10:X623),"")</f>
        <v/>
      </c>
      <c r="Z623" s="95" t="str">
        <f t="shared" si="119"/>
        <v/>
      </c>
    </row>
    <row r="624" spans="1:26">
      <c r="A624" s="3" t="str">
        <f t="shared" si="108"/>
        <v/>
      </c>
      <c r="B624" s="12" t="str">
        <f t="shared" si="109"/>
        <v/>
      </c>
      <c r="C624" s="95" t="str">
        <f t="shared" si="110"/>
        <v/>
      </c>
      <c r="D624" s="95" t="str">
        <f t="shared" si="111"/>
        <v/>
      </c>
      <c r="E624" s="95" t="str">
        <f t="shared" si="112"/>
        <v/>
      </c>
      <c r="F624" s="95" t="str">
        <f>IF(A624&lt;&gt;"",SUM($E$10:E624),"")</f>
        <v/>
      </c>
      <c r="G624" s="95" t="str">
        <f t="shared" si="113"/>
        <v/>
      </c>
      <c r="T624" s="3" t="str">
        <f t="shared" si="114"/>
        <v/>
      </c>
      <c r="U624" s="12" t="str">
        <f t="shared" si="115"/>
        <v/>
      </c>
      <c r="V624" s="95" t="str">
        <f t="shared" si="116"/>
        <v/>
      </c>
      <c r="W624" s="95" t="str">
        <f t="shared" si="117"/>
        <v/>
      </c>
      <c r="X624" s="95" t="str">
        <f t="shared" si="118"/>
        <v/>
      </c>
      <c r="Y624" s="95" t="str">
        <f>IF(T624&lt;&gt;"",SUM($X$10:X624),"")</f>
        <v/>
      </c>
      <c r="Z624" s="95" t="str">
        <f t="shared" si="119"/>
        <v/>
      </c>
    </row>
    <row r="625" spans="1:26">
      <c r="A625" s="3" t="str">
        <f t="shared" si="108"/>
        <v/>
      </c>
      <c r="B625" s="12" t="str">
        <f t="shared" si="109"/>
        <v/>
      </c>
      <c r="C625" s="95" t="str">
        <f t="shared" si="110"/>
        <v/>
      </c>
      <c r="D625" s="95" t="str">
        <f t="shared" si="111"/>
        <v/>
      </c>
      <c r="E625" s="95" t="str">
        <f t="shared" si="112"/>
        <v/>
      </c>
      <c r="F625" s="95" t="str">
        <f>IF(A625&lt;&gt;"",SUM($E$10:E625),"")</f>
        <v/>
      </c>
      <c r="G625" s="95" t="str">
        <f t="shared" si="113"/>
        <v/>
      </c>
      <c r="T625" s="3" t="str">
        <f t="shared" si="114"/>
        <v/>
      </c>
      <c r="U625" s="12" t="str">
        <f t="shared" si="115"/>
        <v/>
      </c>
      <c r="V625" s="95" t="str">
        <f t="shared" si="116"/>
        <v/>
      </c>
      <c r="W625" s="95" t="str">
        <f t="shared" si="117"/>
        <v/>
      </c>
      <c r="X625" s="95" t="str">
        <f t="shared" si="118"/>
        <v/>
      </c>
      <c r="Y625" s="95" t="str">
        <f>IF(T625&lt;&gt;"",SUM($X$10:X625),"")</f>
        <v/>
      </c>
      <c r="Z625" s="95" t="str">
        <f t="shared" si="119"/>
        <v/>
      </c>
    </row>
    <row r="626" spans="1:26">
      <c r="A626" s="3" t="str">
        <f t="shared" si="108"/>
        <v/>
      </c>
      <c r="B626" s="12" t="str">
        <f t="shared" si="109"/>
        <v/>
      </c>
      <c r="C626" s="95" t="str">
        <f t="shared" si="110"/>
        <v/>
      </c>
      <c r="D626" s="95" t="str">
        <f t="shared" si="111"/>
        <v/>
      </c>
      <c r="E626" s="95" t="str">
        <f t="shared" si="112"/>
        <v/>
      </c>
      <c r="F626" s="95" t="str">
        <f>IF(A626&lt;&gt;"",SUM($E$10:E626),"")</f>
        <v/>
      </c>
      <c r="G626" s="95" t="str">
        <f t="shared" si="113"/>
        <v/>
      </c>
      <c r="T626" s="3" t="str">
        <f t="shared" si="114"/>
        <v/>
      </c>
      <c r="U626" s="12" t="str">
        <f t="shared" si="115"/>
        <v/>
      </c>
      <c r="V626" s="95" t="str">
        <f t="shared" si="116"/>
        <v/>
      </c>
      <c r="W626" s="95" t="str">
        <f t="shared" si="117"/>
        <v/>
      </c>
      <c r="X626" s="95" t="str">
        <f t="shared" si="118"/>
        <v/>
      </c>
      <c r="Y626" s="95" t="str">
        <f>IF(T626&lt;&gt;"",SUM($X$10:X626),"")</f>
        <v/>
      </c>
      <c r="Z626" s="95" t="str">
        <f t="shared" si="119"/>
        <v/>
      </c>
    </row>
    <row r="627" spans="1:26">
      <c r="A627" s="3" t="str">
        <f t="shared" si="108"/>
        <v/>
      </c>
      <c r="B627" s="12" t="str">
        <f t="shared" si="109"/>
        <v/>
      </c>
      <c r="C627" s="95" t="str">
        <f t="shared" si="110"/>
        <v/>
      </c>
      <c r="D627" s="95" t="str">
        <f t="shared" si="111"/>
        <v/>
      </c>
      <c r="E627" s="95" t="str">
        <f t="shared" si="112"/>
        <v/>
      </c>
      <c r="F627" s="95" t="str">
        <f>IF(A627&lt;&gt;"",SUM($E$10:E627),"")</f>
        <v/>
      </c>
      <c r="G627" s="95" t="str">
        <f t="shared" si="113"/>
        <v/>
      </c>
      <c r="T627" s="3" t="str">
        <f t="shared" si="114"/>
        <v/>
      </c>
      <c r="U627" s="12" t="str">
        <f t="shared" si="115"/>
        <v/>
      </c>
      <c r="V627" s="95" t="str">
        <f t="shared" si="116"/>
        <v/>
      </c>
      <c r="W627" s="95" t="str">
        <f t="shared" si="117"/>
        <v/>
      </c>
      <c r="X627" s="95" t="str">
        <f t="shared" si="118"/>
        <v/>
      </c>
      <c r="Y627" s="95" t="str">
        <f>IF(T627&lt;&gt;"",SUM($X$10:X627),"")</f>
        <v/>
      </c>
      <c r="Z627" s="95" t="str">
        <f t="shared" si="119"/>
        <v/>
      </c>
    </row>
    <row r="628" spans="1:26">
      <c r="A628" s="3" t="str">
        <f t="shared" si="108"/>
        <v/>
      </c>
      <c r="B628" s="12" t="str">
        <f t="shared" si="109"/>
        <v/>
      </c>
      <c r="C628" s="95" t="str">
        <f t="shared" si="110"/>
        <v/>
      </c>
      <c r="D628" s="95" t="str">
        <f t="shared" si="111"/>
        <v/>
      </c>
      <c r="E628" s="95" t="str">
        <f t="shared" si="112"/>
        <v/>
      </c>
      <c r="F628" s="95" t="str">
        <f>IF(A628&lt;&gt;"",SUM($E$10:E628),"")</f>
        <v/>
      </c>
      <c r="G628" s="95" t="str">
        <f t="shared" si="113"/>
        <v/>
      </c>
      <c r="T628" s="3" t="str">
        <f t="shared" si="114"/>
        <v/>
      </c>
      <c r="U628" s="12" t="str">
        <f t="shared" si="115"/>
        <v/>
      </c>
      <c r="V628" s="95" t="str">
        <f t="shared" si="116"/>
        <v/>
      </c>
      <c r="W628" s="95" t="str">
        <f t="shared" si="117"/>
        <v/>
      </c>
      <c r="X628" s="95" t="str">
        <f t="shared" si="118"/>
        <v/>
      </c>
      <c r="Y628" s="95" t="str">
        <f>IF(T628&lt;&gt;"",SUM($X$10:X628),"")</f>
        <v/>
      </c>
      <c r="Z628" s="95" t="str">
        <f t="shared" si="119"/>
        <v/>
      </c>
    </row>
    <row r="629" spans="1:26">
      <c r="A629" s="3" t="str">
        <f t="shared" si="108"/>
        <v/>
      </c>
      <c r="B629" s="12" t="str">
        <f t="shared" si="109"/>
        <v/>
      </c>
      <c r="C629" s="95" t="str">
        <f t="shared" si="110"/>
        <v/>
      </c>
      <c r="D629" s="95" t="str">
        <f t="shared" si="111"/>
        <v/>
      </c>
      <c r="E629" s="95" t="str">
        <f t="shared" si="112"/>
        <v/>
      </c>
      <c r="F629" s="95" t="str">
        <f>IF(A629&lt;&gt;"",SUM($E$10:E629),"")</f>
        <v/>
      </c>
      <c r="G629" s="95" t="str">
        <f t="shared" si="113"/>
        <v/>
      </c>
      <c r="T629" s="3" t="str">
        <f t="shared" si="114"/>
        <v/>
      </c>
      <c r="U629" s="12" t="str">
        <f t="shared" si="115"/>
        <v/>
      </c>
      <c r="V629" s="95" t="str">
        <f t="shared" si="116"/>
        <v/>
      </c>
      <c r="W629" s="95" t="str">
        <f t="shared" si="117"/>
        <v/>
      </c>
      <c r="X629" s="95" t="str">
        <f t="shared" si="118"/>
        <v/>
      </c>
      <c r="Y629" s="95" t="str">
        <f>IF(T629&lt;&gt;"",SUM($X$10:X629),"")</f>
        <v/>
      </c>
      <c r="Z629" s="95" t="str">
        <f t="shared" si="119"/>
        <v/>
      </c>
    </row>
    <row r="630" spans="1:26">
      <c r="A630" s="3" t="str">
        <f t="shared" si="108"/>
        <v/>
      </c>
      <c r="B630" s="12" t="str">
        <f t="shared" si="109"/>
        <v/>
      </c>
      <c r="C630" s="95" t="str">
        <f t="shared" si="110"/>
        <v/>
      </c>
      <c r="D630" s="95" t="str">
        <f t="shared" si="111"/>
        <v/>
      </c>
      <c r="E630" s="95" t="str">
        <f t="shared" si="112"/>
        <v/>
      </c>
      <c r="F630" s="95" t="str">
        <f>IF(A630&lt;&gt;"",SUM($E$10:E630),"")</f>
        <v/>
      </c>
      <c r="G630" s="95" t="str">
        <f t="shared" si="113"/>
        <v/>
      </c>
      <c r="T630" s="3" t="str">
        <f t="shared" si="114"/>
        <v/>
      </c>
      <c r="U630" s="12" t="str">
        <f t="shared" si="115"/>
        <v/>
      </c>
      <c r="V630" s="95" t="str">
        <f t="shared" si="116"/>
        <v/>
      </c>
      <c r="W630" s="95" t="str">
        <f t="shared" si="117"/>
        <v/>
      </c>
      <c r="X630" s="95" t="str">
        <f t="shared" si="118"/>
        <v/>
      </c>
      <c r="Y630" s="95" t="str">
        <f>IF(T630&lt;&gt;"",SUM($X$10:X630),"")</f>
        <v/>
      </c>
      <c r="Z630" s="95" t="str">
        <f t="shared" si="119"/>
        <v/>
      </c>
    </row>
    <row r="631" spans="1:26">
      <c r="A631" s="3" t="str">
        <f t="shared" si="108"/>
        <v/>
      </c>
      <c r="B631" s="12" t="str">
        <f t="shared" si="109"/>
        <v/>
      </c>
      <c r="C631" s="95" t="str">
        <f t="shared" si="110"/>
        <v/>
      </c>
      <c r="D631" s="95" t="str">
        <f t="shared" si="111"/>
        <v/>
      </c>
      <c r="E631" s="95" t="str">
        <f t="shared" si="112"/>
        <v/>
      </c>
      <c r="F631" s="95" t="str">
        <f>IF(A631&lt;&gt;"",SUM($E$10:E631),"")</f>
        <v/>
      </c>
      <c r="G631" s="95" t="str">
        <f t="shared" si="113"/>
        <v/>
      </c>
      <c r="T631" s="3" t="str">
        <f t="shared" si="114"/>
        <v/>
      </c>
      <c r="U631" s="12" t="str">
        <f t="shared" si="115"/>
        <v/>
      </c>
      <c r="V631" s="95" t="str">
        <f t="shared" si="116"/>
        <v/>
      </c>
      <c r="W631" s="95" t="str">
        <f t="shared" si="117"/>
        <v/>
      </c>
      <c r="X631" s="95" t="str">
        <f t="shared" si="118"/>
        <v/>
      </c>
      <c r="Y631" s="95" t="str">
        <f>IF(T631&lt;&gt;"",SUM($X$10:X631),"")</f>
        <v/>
      </c>
      <c r="Z631" s="95" t="str">
        <f t="shared" si="119"/>
        <v/>
      </c>
    </row>
    <row r="632" spans="1:26">
      <c r="A632" s="3" t="str">
        <f t="shared" si="108"/>
        <v/>
      </c>
      <c r="B632" s="12" t="str">
        <f t="shared" si="109"/>
        <v/>
      </c>
      <c r="C632" s="95" t="str">
        <f t="shared" si="110"/>
        <v/>
      </c>
      <c r="D632" s="95" t="str">
        <f t="shared" si="111"/>
        <v/>
      </c>
      <c r="E632" s="95" t="str">
        <f t="shared" si="112"/>
        <v/>
      </c>
      <c r="F632" s="95" t="str">
        <f>IF(A632&lt;&gt;"",SUM($E$10:E632),"")</f>
        <v/>
      </c>
      <c r="G632" s="95" t="str">
        <f t="shared" si="113"/>
        <v/>
      </c>
      <c r="T632" s="3" t="str">
        <f t="shared" si="114"/>
        <v/>
      </c>
      <c r="U632" s="12" t="str">
        <f t="shared" si="115"/>
        <v/>
      </c>
      <c r="V632" s="95" t="str">
        <f t="shared" si="116"/>
        <v/>
      </c>
      <c r="W632" s="95" t="str">
        <f t="shared" si="117"/>
        <v/>
      </c>
      <c r="X632" s="95" t="str">
        <f t="shared" si="118"/>
        <v/>
      </c>
      <c r="Y632" s="95" t="str">
        <f>IF(T632&lt;&gt;"",SUM($X$10:X632),"")</f>
        <v/>
      </c>
      <c r="Z632" s="95" t="str">
        <f t="shared" si="119"/>
        <v/>
      </c>
    </row>
    <row r="633" spans="1:26">
      <c r="A633" s="3" t="str">
        <f t="shared" si="108"/>
        <v/>
      </c>
      <c r="B633" s="12" t="str">
        <f t="shared" si="109"/>
        <v/>
      </c>
      <c r="C633" s="95" t="str">
        <f t="shared" si="110"/>
        <v/>
      </c>
      <c r="D633" s="95" t="str">
        <f t="shared" si="111"/>
        <v/>
      </c>
      <c r="E633" s="95" t="str">
        <f t="shared" si="112"/>
        <v/>
      </c>
      <c r="F633" s="95" t="str">
        <f>IF(A633&lt;&gt;"",SUM($E$10:E633),"")</f>
        <v/>
      </c>
      <c r="G633" s="95" t="str">
        <f t="shared" si="113"/>
        <v/>
      </c>
      <c r="T633" s="3" t="str">
        <f t="shared" si="114"/>
        <v/>
      </c>
      <c r="U633" s="12" t="str">
        <f t="shared" si="115"/>
        <v/>
      </c>
      <c r="V633" s="95" t="str">
        <f t="shared" si="116"/>
        <v/>
      </c>
      <c r="W633" s="95" t="str">
        <f t="shared" si="117"/>
        <v/>
      </c>
      <c r="X633" s="95" t="str">
        <f t="shared" si="118"/>
        <v/>
      </c>
      <c r="Y633" s="95" t="str">
        <f>IF(T633&lt;&gt;"",SUM($X$10:X633),"")</f>
        <v/>
      </c>
      <c r="Z633" s="95" t="str">
        <f t="shared" si="119"/>
        <v/>
      </c>
    </row>
    <row r="634" spans="1:26">
      <c r="A634" s="3" t="str">
        <f t="shared" si="108"/>
        <v/>
      </c>
      <c r="B634" s="12" t="str">
        <f t="shared" si="109"/>
        <v/>
      </c>
      <c r="C634" s="95" t="str">
        <f t="shared" si="110"/>
        <v/>
      </c>
      <c r="D634" s="95" t="str">
        <f t="shared" si="111"/>
        <v/>
      </c>
      <c r="E634" s="95" t="str">
        <f t="shared" si="112"/>
        <v/>
      </c>
      <c r="F634" s="95" t="str">
        <f>IF(A634&lt;&gt;"",SUM($E$10:E634),"")</f>
        <v/>
      </c>
      <c r="G634" s="95" t="str">
        <f t="shared" si="113"/>
        <v/>
      </c>
      <c r="T634" s="3" t="str">
        <f t="shared" si="114"/>
        <v/>
      </c>
      <c r="U634" s="12" t="str">
        <f t="shared" si="115"/>
        <v/>
      </c>
      <c r="V634" s="95" t="str">
        <f t="shared" si="116"/>
        <v/>
      </c>
      <c r="W634" s="95" t="str">
        <f t="shared" si="117"/>
        <v/>
      </c>
      <c r="X634" s="95" t="str">
        <f t="shared" si="118"/>
        <v/>
      </c>
      <c r="Y634" s="95" t="str">
        <f>IF(T634&lt;&gt;"",SUM($X$10:X634),"")</f>
        <v/>
      </c>
      <c r="Z634" s="95" t="str">
        <f t="shared" si="119"/>
        <v/>
      </c>
    </row>
    <row r="635" spans="1:26">
      <c r="A635" s="3" t="str">
        <f t="shared" si="108"/>
        <v/>
      </c>
      <c r="B635" s="12" t="str">
        <f t="shared" si="109"/>
        <v/>
      </c>
      <c r="C635" s="95" t="str">
        <f t="shared" si="110"/>
        <v/>
      </c>
      <c r="D635" s="95" t="str">
        <f t="shared" si="111"/>
        <v/>
      </c>
      <c r="E635" s="95" t="str">
        <f t="shared" si="112"/>
        <v/>
      </c>
      <c r="F635" s="95" t="str">
        <f>IF(A635&lt;&gt;"",SUM($E$10:E635),"")</f>
        <v/>
      </c>
      <c r="G635" s="95" t="str">
        <f t="shared" si="113"/>
        <v/>
      </c>
      <c r="T635" s="3" t="str">
        <f t="shared" si="114"/>
        <v/>
      </c>
      <c r="U635" s="12" t="str">
        <f t="shared" si="115"/>
        <v/>
      </c>
      <c r="V635" s="95" t="str">
        <f t="shared" si="116"/>
        <v/>
      </c>
      <c r="W635" s="95" t="str">
        <f t="shared" si="117"/>
        <v/>
      </c>
      <c r="X635" s="95" t="str">
        <f t="shared" si="118"/>
        <v/>
      </c>
      <c r="Y635" s="95" t="str">
        <f>IF(T635&lt;&gt;"",SUM($X$10:X635),"")</f>
        <v/>
      </c>
      <c r="Z635" s="95" t="str">
        <f t="shared" si="119"/>
        <v/>
      </c>
    </row>
    <row r="636" spans="1:26">
      <c r="A636" s="3" t="str">
        <f t="shared" si="108"/>
        <v/>
      </c>
      <c r="B636" s="12" t="str">
        <f t="shared" si="109"/>
        <v/>
      </c>
      <c r="C636" s="95" t="str">
        <f t="shared" si="110"/>
        <v/>
      </c>
      <c r="D636" s="95" t="str">
        <f t="shared" si="111"/>
        <v/>
      </c>
      <c r="E636" s="95" t="str">
        <f t="shared" si="112"/>
        <v/>
      </c>
      <c r="F636" s="95" t="str">
        <f>IF(A636&lt;&gt;"",SUM($E$10:E636),"")</f>
        <v/>
      </c>
      <c r="G636" s="95" t="str">
        <f t="shared" si="113"/>
        <v/>
      </c>
      <c r="T636" s="3" t="str">
        <f t="shared" si="114"/>
        <v/>
      </c>
      <c r="U636" s="12" t="str">
        <f t="shared" si="115"/>
        <v/>
      </c>
      <c r="V636" s="95" t="str">
        <f t="shared" si="116"/>
        <v/>
      </c>
      <c r="W636" s="95" t="str">
        <f t="shared" si="117"/>
        <v/>
      </c>
      <c r="X636" s="95" t="str">
        <f t="shared" si="118"/>
        <v/>
      </c>
      <c r="Y636" s="95" t="str">
        <f>IF(T636&lt;&gt;"",SUM($X$10:X636),"")</f>
        <v/>
      </c>
      <c r="Z636" s="95" t="str">
        <f t="shared" si="119"/>
        <v/>
      </c>
    </row>
    <row r="637" spans="1:26">
      <c r="A637" s="3" t="str">
        <f t="shared" si="108"/>
        <v/>
      </c>
      <c r="B637" s="12" t="str">
        <f t="shared" si="109"/>
        <v/>
      </c>
      <c r="C637" s="95" t="str">
        <f t="shared" si="110"/>
        <v/>
      </c>
      <c r="D637" s="95" t="str">
        <f t="shared" si="111"/>
        <v/>
      </c>
      <c r="E637" s="95" t="str">
        <f t="shared" si="112"/>
        <v/>
      </c>
      <c r="F637" s="95" t="str">
        <f>IF(A637&lt;&gt;"",SUM($E$10:E637),"")</f>
        <v/>
      </c>
      <c r="G637" s="95" t="str">
        <f t="shared" si="113"/>
        <v/>
      </c>
      <c r="T637" s="3" t="str">
        <f t="shared" si="114"/>
        <v/>
      </c>
      <c r="U637" s="12" t="str">
        <f t="shared" si="115"/>
        <v/>
      </c>
      <c r="V637" s="95" t="str">
        <f t="shared" si="116"/>
        <v/>
      </c>
      <c r="W637" s="95" t="str">
        <f t="shared" si="117"/>
        <v/>
      </c>
      <c r="X637" s="95" t="str">
        <f t="shared" si="118"/>
        <v/>
      </c>
      <c r="Y637" s="95" t="str">
        <f>IF(T637&lt;&gt;"",SUM($X$10:X637),"")</f>
        <v/>
      </c>
      <c r="Z637" s="95" t="str">
        <f t="shared" si="119"/>
        <v/>
      </c>
    </row>
    <row r="638" spans="1:26">
      <c r="A638" s="3" t="str">
        <f t="shared" si="108"/>
        <v/>
      </c>
      <c r="B638" s="12" t="str">
        <f t="shared" si="109"/>
        <v/>
      </c>
      <c r="C638" s="95" t="str">
        <f t="shared" si="110"/>
        <v/>
      </c>
      <c r="D638" s="95" t="str">
        <f t="shared" si="111"/>
        <v/>
      </c>
      <c r="E638" s="95" t="str">
        <f t="shared" si="112"/>
        <v/>
      </c>
      <c r="F638" s="95" t="str">
        <f>IF(A638&lt;&gt;"",SUM($E$10:E638),"")</f>
        <v/>
      </c>
      <c r="G638" s="95" t="str">
        <f t="shared" si="113"/>
        <v/>
      </c>
      <c r="T638" s="3" t="str">
        <f t="shared" si="114"/>
        <v/>
      </c>
      <c r="U638" s="12" t="str">
        <f t="shared" si="115"/>
        <v/>
      </c>
      <c r="V638" s="95" t="str">
        <f t="shared" si="116"/>
        <v/>
      </c>
      <c r="W638" s="95" t="str">
        <f t="shared" si="117"/>
        <v/>
      </c>
      <c r="X638" s="95" t="str">
        <f t="shared" si="118"/>
        <v/>
      </c>
      <c r="Y638" s="95" t="str">
        <f>IF(T638&lt;&gt;"",SUM($X$10:X638),"")</f>
        <v/>
      </c>
      <c r="Z638" s="95" t="str">
        <f t="shared" si="119"/>
        <v/>
      </c>
    </row>
    <row r="639" spans="1:26">
      <c r="A639" s="3" t="str">
        <f t="shared" si="108"/>
        <v/>
      </c>
      <c r="B639" s="12" t="str">
        <f t="shared" si="109"/>
        <v/>
      </c>
      <c r="C639" s="95" t="str">
        <f t="shared" si="110"/>
        <v/>
      </c>
      <c r="D639" s="95" t="str">
        <f t="shared" si="111"/>
        <v/>
      </c>
      <c r="E639" s="95" t="str">
        <f t="shared" si="112"/>
        <v/>
      </c>
      <c r="F639" s="95" t="str">
        <f>IF(A639&lt;&gt;"",SUM($E$10:E639),"")</f>
        <v/>
      </c>
      <c r="G639" s="95" t="str">
        <f t="shared" si="113"/>
        <v/>
      </c>
      <c r="T639" s="3" t="str">
        <f t="shared" si="114"/>
        <v/>
      </c>
      <c r="U639" s="12" t="str">
        <f t="shared" si="115"/>
        <v/>
      </c>
      <c r="V639" s="95" t="str">
        <f t="shared" si="116"/>
        <v/>
      </c>
      <c r="W639" s="95" t="str">
        <f t="shared" si="117"/>
        <v/>
      </c>
      <c r="X639" s="95" t="str">
        <f t="shared" si="118"/>
        <v/>
      </c>
      <c r="Y639" s="95" t="str">
        <f>IF(T639&lt;&gt;"",SUM($X$10:X639),"")</f>
        <v/>
      </c>
      <c r="Z639" s="95" t="str">
        <f t="shared" si="119"/>
        <v/>
      </c>
    </row>
    <row r="640" spans="1:26">
      <c r="A640" s="3" t="str">
        <f t="shared" si="108"/>
        <v/>
      </c>
      <c r="B640" s="12" t="str">
        <f t="shared" si="109"/>
        <v/>
      </c>
      <c r="C640" s="95" t="str">
        <f t="shared" si="110"/>
        <v/>
      </c>
      <c r="D640" s="95" t="str">
        <f t="shared" si="111"/>
        <v/>
      </c>
      <c r="E640" s="95" t="str">
        <f t="shared" si="112"/>
        <v/>
      </c>
      <c r="F640" s="95" t="str">
        <f>IF(A640&lt;&gt;"",SUM($E$10:E640),"")</f>
        <v/>
      </c>
      <c r="G640" s="95" t="str">
        <f t="shared" si="113"/>
        <v/>
      </c>
      <c r="T640" s="3" t="str">
        <f t="shared" si="114"/>
        <v/>
      </c>
      <c r="U640" s="12" t="str">
        <f t="shared" si="115"/>
        <v/>
      </c>
      <c r="V640" s="95" t="str">
        <f t="shared" si="116"/>
        <v/>
      </c>
      <c r="W640" s="95" t="str">
        <f t="shared" si="117"/>
        <v/>
      </c>
      <c r="X640" s="95" t="str">
        <f t="shared" si="118"/>
        <v/>
      </c>
      <c r="Y640" s="95" t="str">
        <f>IF(T640&lt;&gt;"",SUM($X$10:X640),"")</f>
        <v/>
      </c>
      <c r="Z640" s="95" t="str">
        <f t="shared" si="119"/>
        <v/>
      </c>
    </row>
    <row r="641" spans="1:26">
      <c r="A641" s="3" t="str">
        <f t="shared" si="108"/>
        <v/>
      </c>
      <c r="B641" s="12" t="str">
        <f t="shared" si="109"/>
        <v/>
      </c>
      <c r="C641" s="95" t="str">
        <f t="shared" si="110"/>
        <v/>
      </c>
      <c r="D641" s="95" t="str">
        <f t="shared" si="111"/>
        <v/>
      </c>
      <c r="E641" s="95" t="str">
        <f t="shared" si="112"/>
        <v/>
      </c>
      <c r="F641" s="95" t="str">
        <f>IF(A641&lt;&gt;"",SUM($E$10:E641),"")</f>
        <v/>
      </c>
      <c r="G641" s="95" t="str">
        <f t="shared" si="113"/>
        <v/>
      </c>
      <c r="T641" s="3" t="str">
        <f t="shared" si="114"/>
        <v/>
      </c>
      <c r="U641" s="12" t="str">
        <f t="shared" si="115"/>
        <v/>
      </c>
      <c r="V641" s="95" t="str">
        <f t="shared" si="116"/>
        <v/>
      </c>
      <c r="W641" s="95" t="str">
        <f t="shared" si="117"/>
        <v/>
      </c>
      <c r="X641" s="95" t="str">
        <f t="shared" si="118"/>
        <v/>
      </c>
      <c r="Y641" s="95" t="str">
        <f>IF(T641&lt;&gt;"",SUM($X$10:X641),"")</f>
        <v/>
      </c>
      <c r="Z641" s="95" t="str">
        <f t="shared" si="119"/>
        <v/>
      </c>
    </row>
    <row r="642" spans="1:26">
      <c r="A642" s="3" t="str">
        <f t="shared" si="108"/>
        <v/>
      </c>
      <c r="B642" s="12" t="str">
        <f t="shared" si="109"/>
        <v/>
      </c>
      <c r="C642" s="95" t="str">
        <f t="shared" si="110"/>
        <v/>
      </c>
      <c r="D642" s="95" t="str">
        <f t="shared" si="111"/>
        <v/>
      </c>
      <c r="E642" s="95" t="str">
        <f t="shared" si="112"/>
        <v/>
      </c>
      <c r="F642" s="95" t="str">
        <f>IF(A642&lt;&gt;"",SUM($E$10:E642),"")</f>
        <v/>
      </c>
      <c r="G642" s="95" t="str">
        <f t="shared" si="113"/>
        <v/>
      </c>
      <c r="T642" s="3" t="str">
        <f t="shared" si="114"/>
        <v/>
      </c>
      <c r="U642" s="12" t="str">
        <f t="shared" si="115"/>
        <v/>
      </c>
      <c r="V642" s="95" t="str">
        <f t="shared" si="116"/>
        <v/>
      </c>
      <c r="W642" s="95" t="str">
        <f t="shared" si="117"/>
        <v/>
      </c>
      <c r="X642" s="95" t="str">
        <f t="shared" si="118"/>
        <v/>
      </c>
      <c r="Y642" s="95" t="str">
        <f>IF(T642&lt;&gt;"",SUM($X$10:X642),"")</f>
        <v/>
      </c>
      <c r="Z642" s="95" t="str">
        <f t="shared" si="119"/>
        <v/>
      </c>
    </row>
    <row r="643" spans="1:26">
      <c r="A643" s="3" t="str">
        <f t="shared" si="108"/>
        <v/>
      </c>
      <c r="B643" s="12" t="str">
        <f t="shared" si="109"/>
        <v/>
      </c>
      <c r="C643" s="95" t="str">
        <f t="shared" si="110"/>
        <v/>
      </c>
      <c r="D643" s="95" t="str">
        <f t="shared" si="111"/>
        <v/>
      </c>
      <c r="E643" s="95" t="str">
        <f t="shared" si="112"/>
        <v/>
      </c>
      <c r="F643" s="95" t="str">
        <f>IF(A643&lt;&gt;"",SUM($E$10:E643),"")</f>
        <v/>
      </c>
      <c r="G643" s="95" t="str">
        <f t="shared" si="113"/>
        <v/>
      </c>
      <c r="T643" s="3" t="str">
        <f t="shared" si="114"/>
        <v/>
      </c>
      <c r="U643" s="12" t="str">
        <f t="shared" si="115"/>
        <v/>
      </c>
      <c r="V643" s="95" t="str">
        <f t="shared" si="116"/>
        <v/>
      </c>
      <c r="W643" s="95" t="str">
        <f t="shared" si="117"/>
        <v/>
      </c>
      <c r="X643" s="95" t="str">
        <f t="shared" si="118"/>
        <v/>
      </c>
      <c r="Y643" s="95" t="str">
        <f>IF(T643&lt;&gt;"",SUM($X$10:X643),"")</f>
        <v/>
      </c>
      <c r="Z643" s="95" t="str">
        <f t="shared" si="119"/>
        <v/>
      </c>
    </row>
    <row r="644" spans="1:26">
      <c r="A644" s="3" t="str">
        <f t="shared" si="108"/>
        <v/>
      </c>
      <c r="B644" s="12" t="str">
        <f t="shared" si="109"/>
        <v/>
      </c>
      <c r="C644" s="95" t="str">
        <f t="shared" si="110"/>
        <v/>
      </c>
      <c r="D644" s="95" t="str">
        <f t="shared" si="111"/>
        <v/>
      </c>
      <c r="E644" s="95" t="str">
        <f t="shared" si="112"/>
        <v/>
      </c>
      <c r="F644" s="95" t="str">
        <f>IF(A644&lt;&gt;"",SUM($E$10:E644),"")</f>
        <v/>
      </c>
      <c r="G644" s="95" t="str">
        <f t="shared" si="113"/>
        <v/>
      </c>
      <c r="T644" s="3" t="str">
        <f t="shared" si="114"/>
        <v/>
      </c>
      <c r="U644" s="12" t="str">
        <f t="shared" si="115"/>
        <v/>
      </c>
      <c r="V644" s="95" t="str">
        <f t="shared" si="116"/>
        <v/>
      </c>
      <c r="W644" s="95" t="str">
        <f t="shared" si="117"/>
        <v/>
      </c>
      <c r="X644" s="95" t="str">
        <f t="shared" si="118"/>
        <v/>
      </c>
      <c r="Y644" s="95" t="str">
        <f>IF(T644&lt;&gt;"",SUM($X$10:X644),"")</f>
        <v/>
      </c>
      <c r="Z644" s="95" t="str">
        <f t="shared" si="119"/>
        <v/>
      </c>
    </row>
    <row r="645" spans="1:26">
      <c r="A645" s="3" t="str">
        <f t="shared" si="108"/>
        <v/>
      </c>
      <c r="B645" s="12" t="str">
        <f t="shared" si="109"/>
        <v/>
      </c>
      <c r="C645" s="95" t="str">
        <f t="shared" si="110"/>
        <v/>
      </c>
      <c r="D645" s="95" t="str">
        <f t="shared" si="111"/>
        <v/>
      </c>
      <c r="E645" s="95" t="str">
        <f t="shared" si="112"/>
        <v/>
      </c>
      <c r="F645" s="95" t="str">
        <f>IF(A645&lt;&gt;"",SUM($E$10:E645),"")</f>
        <v/>
      </c>
      <c r="G645" s="95" t="str">
        <f t="shared" si="113"/>
        <v/>
      </c>
      <c r="T645" s="3" t="str">
        <f t="shared" si="114"/>
        <v/>
      </c>
      <c r="U645" s="12" t="str">
        <f t="shared" si="115"/>
        <v/>
      </c>
      <c r="V645" s="95" t="str">
        <f t="shared" si="116"/>
        <v/>
      </c>
      <c r="W645" s="95" t="str">
        <f t="shared" si="117"/>
        <v/>
      </c>
      <c r="X645" s="95" t="str">
        <f t="shared" si="118"/>
        <v/>
      </c>
      <c r="Y645" s="95" t="str">
        <f>IF(T645&lt;&gt;"",SUM($X$10:X645),"")</f>
        <v/>
      </c>
      <c r="Z645" s="95" t="str">
        <f t="shared" si="119"/>
        <v/>
      </c>
    </row>
    <row r="646" spans="1:26">
      <c r="A646" s="3" t="str">
        <f t="shared" si="108"/>
        <v/>
      </c>
      <c r="B646" s="12" t="str">
        <f t="shared" si="109"/>
        <v/>
      </c>
      <c r="C646" s="95" t="str">
        <f t="shared" si="110"/>
        <v/>
      </c>
      <c r="D646" s="95" t="str">
        <f t="shared" si="111"/>
        <v/>
      </c>
      <c r="E646" s="95" t="str">
        <f t="shared" si="112"/>
        <v/>
      </c>
      <c r="F646" s="95" t="str">
        <f>IF(A646&lt;&gt;"",SUM($E$10:E646),"")</f>
        <v/>
      </c>
      <c r="G646" s="95" t="str">
        <f t="shared" si="113"/>
        <v/>
      </c>
      <c r="T646" s="3" t="str">
        <f t="shared" si="114"/>
        <v/>
      </c>
      <c r="U646" s="12" t="str">
        <f t="shared" si="115"/>
        <v/>
      </c>
      <c r="V646" s="95" t="str">
        <f t="shared" si="116"/>
        <v/>
      </c>
      <c r="W646" s="95" t="str">
        <f t="shared" si="117"/>
        <v/>
      </c>
      <c r="X646" s="95" t="str">
        <f t="shared" si="118"/>
        <v/>
      </c>
      <c r="Y646" s="95" t="str">
        <f>IF(T646&lt;&gt;"",SUM($X$10:X646),"")</f>
        <v/>
      </c>
      <c r="Z646" s="95" t="str">
        <f t="shared" si="119"/>
        <v/>
      </c>
    </row>
    <row r="647" spans="1:26">
      <c r="A647" s="3" t="str">
        <f t="shared" si="108"/>
        <v/>
      </c>
      <c r="B647" s="12" t="str">
        <f t="shared" si="109"/>
        <v/>
      </c>
      <c r="C647" s="95" t="str">
        <f t="shared" si="110"/>
        <v/>
      </c>
      <c r="D647" s="95" t="str">
        <f t="shared" si="111"/>
        <v/>
      </c>
      <c r="E647" s="95" t="str">
        <f t="shared" si="112"/>
        <v/>
      </c>
      <c r="F647" s="95" t="str">
        <f>IF(A647&lt;&gt;"",SUM($E$10:E647),"")</f>
        <v/>
      </c>
      <c r="G647" s="95" t="str">
        <f t="shared" si="113"/>
        <v/>
      </c>
      <c r="T647" s="3" t="str">
        <f t="shared" si="114"/>
        <v/>
      </c>
      <c r="U647" s="12" t="str">
        <f t="shared" si="115"/>
        <v/>
      </c>
      <c r="V647" s="95" t="str">
        <f t="shared" si="116"/>
        <v/>
      </c>
      <c r="W647" s="95" t="str">
        <f t="shared" si="117"/>
        <v/>
      </c>
      <c r="X647" s="95" t="str">
        <f t="shared" si="118"/>
        <v/>
      </c>
      <c r="Y647" s="95" t="str">
        <f>IF(T647&lt;&gt;"",SUM($X$10:X647),"")</f>
        <v/>
      </c>
      <c r="Z647" s="95" t="str">
        <f t="shared" si="119"/>
        <v/>
      </c>
    </row>
    <row r="648" spans="1:26">
      <c r="A648" s="3" t="str">
        <f t="shared" si="108"/>
        <v/>
      </c>
      <c r="B648" s="12" t="str">
        <f t="shared" si="109"/>
        <v/>
      </c>
      <c r="C648" s="95" t="str">
        <f t="shared" si="110"/>
        <v/>
      </c>
      <c r="D648" s="95" t="str">
        <f t="shared" si="111"/>
        <v/>
      </c>
      <c r="E648" s="95" t="str">
        <f t="shared" si="112"/>
        <v/>
      </c>
      <c r="F648" s="95" t="str">
        <f>IF(A648&lt;&gt;"",SUM($E$10:E648),"")</f>
        <v/>
      </c>
      <c r="G648" s="95" t="str">
        <f t="shared" si="113"/>
        <v/>
      </c>
      <c r="T648" s="3" t="str">
        <f t="shared" si="114"/>
        <v/>
      </c>
      <c r="U648" s="12" t="str">
        <f t="shared" si="115"/>
        <v/>
      </c>
      <c r="V648" s="95" t="str">
        <f t="shared" si="116"/>
        <v/>
      </c>
      <c r="W648" s="95" t="str">
        <f t="shared" si="117"/>
        <v/>
      </c>
      <c r="X648" s="95" t="str">
        <f t="shared" si="118"/>
        <v/>
      </c>
      <c r="Y648" s="95" t="str">
        <f>IF(T648&lt;&gt;"",SUM($X$10:X648),"")</f>
        <v/>
      </c>
      <c r="Z648" s="95" t="str">
        <f t="shared" si="119"/>
        <v/>
      </c>
    </row>
    <row r="649" spans="1:26">
      <c r="A649" s="3" t="str">
        <f t="shared" si="108"/>
        <v/>
      </c>
      <c r="B649" s="12" t="str">
        <f t="shared" si="109"/>
        <v/>
      </c>
      <c r="C649" s="95" t="str">
        <f t="shared" si="110"/>
        <v/>
      </c>
      <c r="D649" s="95" t="str">
        <f t="shared" si="111"/>
        <v/>
      </c>
      <c r="E649" s="95" t="str">
        <f t="shared" si="112"/>
        <v/>
      </c>
      <c r="F649" s="95" t="str">
        <f>IF(A649&lt;&gt;"",SUM($E$10:E649),"")</f>
        <v/>
      </c>
      <c r="G649" s="95" t="str">
        <f t="shared" si="113"/>
        <v/>
      </c>
      <c r="T649" s="3" t="str">
        <f t="shared" si="114"/>
        <v/>
      </c>
      <c r="U649" s="12" t="str">
        <f t="shared" si="115"/>
        <v/>
      </c>
      <c r="V649" s="95" t="str">
        <f t="shared" si="116"/>
        <v/>
      </c>
      <c r="W649" s="95" t="str">
        <f t="shared" si="117"/>
        <v/>
      </c>
      <c r="X649" s="95" t="str">
        <f t="shared" si="118"/>
        <v/>
      </c>
      <c r="Y649" s="95" t="str">
        <f>IF(T649&lt;&gt;"",SUM($X$10:X649),"")</f>
        <v/>
      </c>
      <c r="Z649" s="95" t="str">
        <f t="shared" si="119"/>
        <v/>
      </c>
    </row>
    <row r="650" spans="1:26">
      <c r="A650" s="3" t="str">
        <f t="shared" si="108"/>
        <v/>
      </c>
      <c r="B650" s="12" t="str">
        <f t="shared" si="109"/>
        <v/>
      </c>
      <c r="C650" s="95" t="str">
        <f t="shared" si="110"/>
        <v/>
      </c>
      <c r="D650" s="95" t="str">
        <f t="shared" si="111"/>
        <v/>
      </c>
      <c r="E650" s="95" t="str">
        <f t="shared" si="112"/>
        <v/>
      </c>
      <c r="F650" s="95" t="str">
        <f>IF(A650&lt;&gt;"",SUM($E$10:E650),"")</f>
        <v/>
      </c>
      <c r="G650" s="95" t="str">
        <f t="shared" si="113"/>
        <v/>
      </c>
      <c r="T650" s="3" t="str">
        <f t="shared" si="114"/>
        <v/>
      </c>
      <c r="U650" s="12" t="str">
        <f t="shared" si="115"/>
        <v/>
      </c>
      <c r="V650" s="95" t="str">
        <f t="shared" si="116"/>
        <v/>
      </c>
      <c r="W650" s="95" t="str">
        <f t="shared" si="117"/>
        <v/>
      </c>
      <c r="X650" s="95" t="str">
        <f t="shared" si="118"/>
        <v/>
      </c>
      <c r="Y650" s="95" t="str">
        <f>IF(T650&lt;&gt;"",SUM($X$10:X650),"")</f>
        <v/>
      </c>
      <c r="Z650" s="95" t="str">
        <f t="shared" si="119"/>
        <v/>
      </c>
    </row>
    <row r="651" spans="1:26">
      <c r="A651" s="3" t="str">
        <f t="shared" si="108"/>
        <v/>
      </c>
      <c r="B651" s="12" t="str">
        <f t="shared" si="109"/>
        <v/>
      </c>
      <c r="C651" s="95" t="str">
        <f t="shared" si="110"/>
        <v/>
      </c>
      <c r="D651" s="95" t="str">
        <f t="shared" si="111"/>
        <v/>
      </c>
      <c r="E651" s="95" t="str">
        <f t="shared" si="112"/>
        <v/>
      </c>
      <c r="F651" s="95" t="str">
        <f>IF(A651&lt;&gt;"",SUM($E$10:E651),"")</f>
        <v/>
      </c>
      <c r="G651" s="95" t="str">
        <f t="shared" si="113"/>
        <v/>
      </c>
      <c r="T651" s="3" t="str">
        <f t="shared" si="114"/>
        <v/>
      </c>
      <c r="U651" s="12" t="str">
        <f t="shared" si="115"/>
        <v/>
      </c>
      <c r="V651" s="95" t="str">
        <f t="shared" si="116"/>
        <v/>
      </c>
      <c r="W651" s="95" t="str">
        <f t="shared" si="117"/>
        <v/>
      </c>
      <c r="X651" s="95" t="str">
        <f t="shared" si="118"/>
        <v/>
      </c>
      <c r="Y651" s="95" t="str">
        <f>IF(T651&lt;&gt;"",SUM($X$10:X651),"")</f>
        <v/>
      </c>
      <c r="Z651" s="95" t="str">
        <f t="shared" si="119"/>
        <v/>
      </c>
    </row>
    <row r="652" spans="1:26">
      <c r="A652" s="3" t="str">
        <f t="shared" ref="A652:A715" si="120">IF(A651&lt;$G$4,A651+1,"")</f>
        <v/>
      </c>
      <c r="B652" s="12" t="str">
        <f t="shared" ref="B652:B715" si="121">IF(A652&lt;&gt;"",EDATE($C$7,A652*12/$G$3),"")</f>
        <v/>
      </c>
      <c r="C652" s="95" t="str">
        <f t="shared" ref="C652:C715" si="122">IF(A652&lt;&gt;"",D652+E652,"")</f>
        <v/>
      </c>
      <c r="D652" s="95" t="str">
        <f t="shared" ref="D652:D715" si="123">IF(A652&lt;&gt;"",G651*$G$5,"")</f>
        <v/>
      </c>
      <c r="E652" s="95" t="str">
        <f t="shared" ref="E652:E715" si="124">IF(A652&lt;&gt;"",IF(A652=$G$4,$C$3,0),"")</f>
        <v/>
      </c>
      <c r="F652" s="95" t="str">
        <f>IF(A652&lt;&gt;"",SUM($E$10:E652),"")</f>
        <v/>
      </c>
      <c r="G652" s="95" t="str">
        <f t="shared" ref="G652:G715" si="125">IF(A652&lt;&gt;"",G651-E652,"")</f>
        <v/>
      </c>
      <c r="T652" s="3" t="str">
        <f t="shared" ref="T652:T715" si="126">IF(T651&lt;$G$4,T651+1,"")</f>
        <v/>
      </c>
      <c r="U652" s="12" t="str">
        <f t="shared" ref="U652:U715" si="127">IF(T652&lt;&gt;"",EDATE($C$7,T652*12/$G$3),"")</f>
        <v/>
      </c>
      <c r="V652" s="95" t="str">
        <f t="shared" ref="V652:V715" si="128">IF(T652&lt;&gt;"",C652,"")</f>
        <v/>
      </c>
      <c r="W652" s="95" t="str">
        <f t="shared" ref="W652:W715" si="129">IF(T652&lt;&gt;"",Z651*$Z$5,"")</f>
        <v/>
      </c>
      <c r="X652" s="95" t="str">
        <f t="shared" ref="X652:X715" si="130">IF(T652&lt;&gt;"",V652-W652,"")</f>
        <v/>
      </c>
      <c r="Y652" s="95" t="str">
        <f>IF(T652&lt;&gt;"",SUM($X$10:X652),"")</f>
        <v/>
      </c>
      <c r="Z652" s="95" t="str">
        <f t="shared" ref="Z652:Z715" si="131">IF(T652&lt;&gt;"",Z651-X652,"")</f>
        <v/>
      </c>
    </row>
    <row r="653" spans="1:26">
      <c r="A653" s="3" t="str">
        <f t="shared" si="120"/>
        <v/>
      </c>
      <c r="B653" s="12" t="str">
        <f t="shared" si="121"/>
        <v/>
      </c>
      <c r="C653" s="95" t="str">
        <f t="shared" si="122"/>
        <v/>
      </c>
      <c r="D653" s="95" t="str">
        <f t="shared" si="123"/>
        <v/>
      </c>
      <c r="E653" s="95" t="str">
        <f t="shared" si="124"/>
        <v/>
      </c>
      <c r="F653" s="95" t="str">
        <f>IF(A653&lt;&gt;"",SUM($E$10:E653),"")</f>
        <v/>
      </c>
      <c r="G653" s="95" t="str">
        <f t="shared" si="125"/>
        <v/>
      </c>
      <c r="T653" s="3" t="str">
        <f t="shared" si="126"/>
        <v/>
      </c>
      <c r="U653" s="12" t="str">
        <f t="shared" si="127"/>
        <v/>
      </c>
      <c r="V653" s="95" t="str">
        <f t="shared" si="128"/>
        <v/>
      </c>
      <c r="W653" s="95" t="str">
        <f t="shared" si="129"/>
        <v/>
      </c>
      <c r="X653" s="95" t="str">
        <f t="shared" si="130"/>
        <v/>
      </c>
      <c r="Y653" s="95" t="str">
        <f>IF(T653&lt;&gt;"",SUM($X$10:X653),"")</f>
        <v/>
      </c>
      <c r="Z653" s="95" t="str">
        <f t="shared" si="131"/>
        <v/>
      </c>
    </row>
    <row r="654" spans="1:26">
      <c r="A654" s="3" t="str">
        <f t="shared" si="120"/>
        <v/>
      </c>
      <c r="B654" s="12" t="str">
        <f t="shared" si="121"/>
        <v/>
      </c>
      <c r="C654" s="95" t="str">
        <f t="shared" si="122"/>
        <v/>
      </c>
      <c r="D654" s="95" t="str">
        <f t="shared" si="123"/>
        <v/>
      </c>
      <c r="E654" s="95" t="str">
        <f t="shared" si="124"/>
        <v/>
      </c>
      <c r="F654" s="95" t="str">
        <f>IF(A654&lt;&gt;"",SUM($E$10:E654),"")</f>
        <v/>
      </c>
      <c r="G654" s="95" t="str">
        <f t="shared" si="125"/>
        <v/>
      </c>
      <c r="T654" s="3" t="str">
        <f t="shared" si="126"/>
        <v/>
      </c>
      <c r="U654" s="12" t="str">
        <f t="shared" si="127"/>
        <v/>
      </c>
      <c r="V654" s="95" t="str">
        <f t="shared" si="128"/>
        <v/>
      </c>
      <c r="W654" s="95" t="str">
        <f t="shared" si="129"/>
        <v/>
      </c>
      <c r="X654" s="95" t="str">
        <f t="shared" si="130"/>
        <v/>
      </c>
      <c r="Y654" s="95" t="str">
        <f>IF(T654&lt;&gt;"",SUM($X$10:X654),"")</f>
        <v/>
      </c>
      <c r="Z654" s="95" t="str">
        <f t="shared" si="131"/>
        <v/>
      </c>
    </row>
    <row r="655" spans="1:26">
      <c r="A655" s="3" t="str">
        <f t="shared" si="120"/>
        <v/>
      </c>
      <c r="B655" s="12" t="str">
        <f t="shared" si="121"/>
        <v/>
      </c>
      <c r="C655" s="95" t="str">
        <f t="shared" si="122"/>
        <v/>
      </c>
      <c r="D655" s="95" t="str">
        <f t="shared" si="123"/>
        <v/>
      </c>
      <c r="E655" s="95" t="str">
        <f t="shared" si="124"/>
        <v/>
      </c>
      <c r="F655" s="95" t="str">
        <f>IF(A655&lt;&gt;"",SUM($E$10:E655),"")</f>
        <v/>
      </c>
      <c r="G655" s="95" t="str">
        <f t="shared" si="125"/>
        <v/>
      </c>
      <c r="T655" s="3" t="str">
        <f t="shared" si="126"/>
        <v/>
      </c>
      <c r="U655" s="12" t="str">
        <f t="shared" si="127"/>
        <v/>
      </c>
      <c r="V655" s="95" t="str">
        <f t="shared" si="128"/>
        <v/>
      </c>
      <c r="W655" s="95" t="str">
        <f t="shared" si="129"/>
        <v/>
      </c>
      <c r="X655" s="95" t="str">
        <f t="shared" si="130"/>
        <v/>
      </c>
      <c r="Y655" s="95" t="str">
        <f>IF(T655&lt;&gt;"",SUM($X$10:X655),"")</f>
        <v/>
      </c>
      <c r="Z655" s="95" t="str">
        <f t="shared" si="131"/>
        <v/>
      </c>
    </row>
    <row r="656" spans="1:26">
      <c r="A656" s="3" t="str">
        <f t="shared" si="120"/>
        <v/>
      </c>
      <c r="B656" s="12" t="str">
        <f t="shared" si="121"/>
        <v/>
      </c>
      <c r="C656" s="95" t="str">
        <f t="shared" si="122"/>
        <v/>
      </c>
      <c r="D656" s="95" t="str">
        <f t="shared" si="123"/>
        <v/>
      </c>
      <c r="E656" s="95" t="str">
        <f t="shared" si="124"/>
        <v/>
      </c>
      <c r="F656" s="95" t="str">
        <f>IF(A656&lt;&gt;"",SUM($E$10:E656),"")</f>
        <v/>
      </c>
      <c r="G656" s="95" t="str">
        <f t="shared" si="125"/>
        <v/>
      </c>
      <c r="T656" s="3" t="str">
        <f t="shared" si="126"/>
        <v/>
      </c>
      <c r="U656" s="12" t="str">
        <f t="shared" si="127"/>
        <v/>
      </c>
      <c r="V656" s="95" t="str">
        <f t="shared" si="128"/>
        <v/>
      </c>
      <c r="W656" s="95" t="str">
        <f t="shared" si="129"/>
        <v/>
      </c>
      <c r="X656" s="95" t="str">
        <f t="shared" si="130"/>
        <v/>
      </c>
      <c r="Y656" s="95" t="str">
        <f>IF(T656&lt;&gt;"",SUM($X$10:X656),"")</f>
        <v/>
      </c>
      <c r="Z656" s="95" t="str">
        <f t="shared" si="131"/>
        <v/>
      </c>
    </row>
    <row r="657" spans="1:26">
      <c r="A657" s="3" t="str">
        <f t="shared" si="120"/>
        <v/>
      </c>
      <c r="B657" s="12" t="str">
        <f t="shared" si="121"/>
        <v/>
      </c>
      <c r="C657" s="95" t="str">
        <f t="shared" si="122"/>
        <v/>
      </c>
      <c r="D657" s="95" t="str">
        <f t="shared" si="123"/>
        <v/>
      </c>
      <c r="E657" s="95" t="str">
        <f t="shared" si="124"/>
        <v/>
      </c>
      <c r="F657" s="95" t="str">
        <f>IF(A657&lt;&gt;"",SUM($E$10:E657),"")</f>
        <v/>
      </c>
      <c r="G657" s="95" t="str">
        <f t="shared" si="125"/>
        <v/>
      </c>
      <c r="T657" s="3" t="str">
        <f t="shared" si="126"/>
        <v/>
      </c>
      <c r="U657" s="12" t="str">
        <f t="shared" si="127"/>
        <v/>
      </c>
      <c r="V657" s="95" t="str">
        <f t="shared" si="128"/>
        <v/>
      </c>
      <c r="W657" s="95" t="str">
        <f t="shared" si="129"/>
        <v/>
      </c>
      <c r="X657" s="95" t="str">
        <f t="shared" si="130"/>
        <v/>
      </c>
      <c r="Y657" s="95" t="str">
        <f>IF(T657&lt;&gt;"",SUM($X$10:X657),"")</f>
        <v/>
      </c>
      <c r="Z657" s="95" t="str">
        <f t="shared" si="131"/>
        <v/>
      </c>
    </row>
    <row r="658" spans="1:26">
      <c r="A658" s="3" t="str">
        <f t="shared" si="120"/>
        <v/>
      </c>
      <c r="B658" s="12" t="str">
        <f t="shared" si="121"/>
        <v/>
      </c>
      <c r="C658" s="95" t="str">
        <f t="shared" si="122"/>
        <v/>
      </c>
      <c r="D658" s="95" t="str">
        <f t="shared" si="123"/>
        <v/>
      </c>
      <c r="E658" s="95" t="str">
        <f t="shared" si="124"/>
        <v/>
      </c>
      <c r="F658" s="95" t="str">
        <f>IF(A658&lt;&gt;"",SUM($E$10:E658),"")</f>
        <v/>
      </c>
      <c r="G658" s="95" t="str">
        <f t="shared" si="125"/>
        <v/>
      </c>
      <c r="T658" s="3" t="str">
        <f t="shared" si="126"/>
        <v/>
      </c>
      <c r="U658" s="12" t="str">
        <f t="shared" si="127"/>
        <v/>
      </c>
      <c r="V658" s="95" t="str">
        <f t="shared" si="128"/>
        <v/>
      </c>
      <c r="W658" s="95" t="str">
        <f t="shared" si="129"/>
        <v/>
      </c>
      <c r="X658" s="95" t="str">
        <f t="shared" si="130"/>
        <v/>
      </c>
      <c r="Y658" s="95" t="str">
        <f>IF(T658&lt;&gt;"",SUM($X$10:X658),"")</f>
        <v/>
      </c>
      <c r="Z658" s="95" t="str">
        <f t="shared" si="131"/>
        <v/>
      </c>
    </row>
    <row r="659" spans="1:26">
      <c r="A659" s="3" t="str">
        <f t="shared" si="120"/>
        <v/>
      </c>
      <c r="B659" s="12" t="str">
        <f t="shared" si="121"/>
        <v/>
      </c>
      <c r="C659" s="95" t="str">
        <f t="shared" si="122"/>
        <v/>
      </c>
      <c r="D659" s="95" t="str">
        <f t="shared" si="123"/>
        <v/>
      </c>
      <c r="E659" s="95" t="str">
        <f t="shared" si="124"/>
        <v/>
      </c>
      <c r="F659" s="95" t="str">
        <f>IF(A659&lt;&gt;"",SUM($E$10:E659),"")</f>
        <v/>
      </c>
      <c r="G659" s="95" t="str">
        <f t="shared" si="125"/>
        <v/>
      </c>
      <c r="T659" s="3" t="str">
        <f t="shared" si="126"/>
        <v/>
      </c>
      <c r="U659" s="12" t="str">
        <f t="shared" si="127"/>
        <v/>
      </c>
      <c r="V659" s="95" t="str">
        <f t="shared" si="128"/>
        <v/>
      </c>
      <c r="W659" s="95" t="str">
        <f t="shared" si="129"/>
        <v/>
      </c>
      <c r="X659" s="95" t="str">
        <f t="shared" si="130"/>
        <v/>
      </c>
      <c r="Y659" s="95" t="str">
        <f>IF(T659&lt;&gt;"",SUM($X$10:X659),"")</f>
        <v/>
      </c>
      <c r="Z659" s="95" t="str">
        <f t="shared" si="131"/>
        <v/>
      </c>
    </row>
    <row r="660" spans="1:26">
      <c r="A660" s="3" t="str">
        <f t="shared" si="120"/>
        <v/>
      </c>
      <c r="B660" s="12" t="str">
        <f t="shared" si="121"/>
        <v/>
      </c>
      <c r="C660" s="95" t="str">
        <f t="shared" si="122"/>
        <v/>
      </c>
      <c r="D660" s="95" t="str">
        <f t="shared" si="123"/>
        <v/>
      </c>
      <c r="E660" s="95" t="str">
        <f t="shared" si="124"/>
        <v/>
      </c>
      <c r="F660" s="95" t="str">
        <f>IF(A660&lt;&gt;"",SUM($E$10:E660),"")</f>
        <v/>
      </c>
      <c r="G660" s="95" t="str">
        <f t="shared" si="125"/>
        <v/>
      </c>
      <c r="T660" s="3" t="str">
        <f t="shared" si="126"/>
        <v/>
      </c>
      <c r="U660" s="12" t="str">
        <f t="shared" si="127"/>
        <v/>
      </c>
      <c r="V660" s="95" t="str">
        <f t="shared" si="128"/>
        <v/>
      </c>
      <c r="W660" s="95" t="str">
        <f t="shared" si="129"/>
        <v/>
      </c>
      <c r="X660" s="95" t="str">
        <f t="shared" si="130"/>
        <v/>
      </c>
      <c r="Y660" s="95" t="str">
        <f>IF(T660&lt;&gt;"",SUM($X$10:X660),"")</f>
        <v/>
      </c>
      <c r="Z660" s="95" t="str">
        <f t="shared" si="131"/>
        <v/>
      </c>
    </row>
    <row r="661" spans="1:26">
      <c r="A661" s="3" t="str">
        <f t="shared" si="120"/>
        <v/>
      </c>
      <c r="B661" s="12" t="str">
        <f t="shared" si="121"/>
        <v/>
      </c>
      <c r="C661" s="95" t="str">
        <f t="shared" si="122"/>
        <v/>
      </c>
      <c r="D661" s="95" t="str">
        <f t="shared" si="123"/>
        <v/>
      </c>
      <c r="E661" s="95" t="str">
        <f t="shared" si="124"/>
        <v/>
      </c>
      <c r="F661" s="95" t="str">
        <f>IF(A661&lt;&gt;"",SUM($E$10:E661),"")</f>
        <v/>
      </c>
      <c r="G661" s="95" t="str">
        <f t="shared" si="125"/>
        <v/>
      </c>
      <c r="T661" s="3" t="str">
        <f t="shared" si="126"/>
        <v/>
      </c>
      <c r="U661" s="12" t="str">
        <f t="shared" si="127"/>
        <v/>
      </c>
      <c r="V661" s="95" t="str">
        <f t="shared" si="128"/>
        <v/>
      </c>
      <c r="W661" s="95" t="str">
        <f t="shared" si="129"/>
        <v/>
      </c>
      <c r="X661" s="95" t="str">
        <f t="shared" si="130"/>
        <v/>
      </c>
      <c r="Y661" s="95" t="str">
        <f>IF(T661&lt;&gt;"",SUM($X$10:X661),"")</f>
        <v/>
      </c>
      <c r="Z661" s="95" t="str">
        <f t="shared" si="131"/>
        <v/>
      </c>
    </row>
    <row r="662" spans="1:26">
      <c r="A662" s="3" t="str">
        <f t="shared" si="120"/>
        <v/>
      </c>
      <c r="B662" s="12" t="str">
        <f t="shared" si="121"/>
        <v/>
      </c>
      <c r="C662" s="95" t="str">
        <f t="shared" si="122"/>
        <v/>
      </c>
      <c r="D662" s="95" t="str">
        <f t="shared" si="123"/>
        <v/>
      </c>
      <c r="E662" s="95" t="str">
        <f t="shared" si="124"/>
        <v/>
      </c>
      <c r="F662" s="95" t="str">
        <f>IF(A662&lt;&gt;"",SUM($E$10:E662),"")</f>
        <v/>
      </c>
      <c r="G662" s="95" t="str">
        <f t="shared" si="125"/>
        <v/>
      </c>
      <c r="T662" s="3" t="str">
        <f t="shared" si="126"/>
        <v/>
      </c>
      <c r="U662" s="12" t="str">
        <f t="shared" si="127"/>
        <v/>
      </c>
      <c r="V662" s="95" t="str">
        <f t="shared" si="128"/>
        <v/>
      </c>
      <c r="W662" s="95" t="str">
        <f t="shared" si="129"/>
        <v/>
      </c>
      <c r="X662" s="95" t="str">
        <f t="shared" si="130"/>
        <v/>
      </c>
      <c r="Y662" s="95" t="str">
        <f>IF(T662&lt;&gt;"",SUM($X$10:X662),"")</f>
        <v/>
      </c>
      <c r="Z662" s="95" t="str">
        <f t="shared" si="131"/>
        <v/>
      </c>
    </row>
    <row r="663" spans="1:26">
      <c r="A663" s="3" t="str">
        <f t="shared" si="120"/>
        <v/>
      </c>
      <c r="B663" s="12" t="str">
        <f t="shared" si="121"/>
        <v/>
      </c>
      <c r="C663" s="95" t="str">
        <f t="shared" si="122"/>
        <v/>
      </c>
      <c r="D663" s="95" t="str">
        <f t="shared" si="123"/>
        <v/>
      </c>
      <c r="E663" s="95" t="str">
        <f t="shared" si="124"/>
        <v/>
      </c>
      <c r="F663" s="95" t="str">
        <f>IF(A663&lt;&gt;"",SUM($E$10:E663),"")</f>
        <v/>
      </c>
      <c r="G663" s="95" t="str">
        <f t="shared" si="125"/>
        <v/>
      </c>
      <c r="T663" s="3" t="str">
        <f t="shared" si="126"/>
        <v/>
      </c>
      <c r="U663" s="12" t="str">
        <f t="shared" si="127"/>
        <v/>
      </c>
      <c r="V663" s="95" t="str">
        <f t="shared" si="128"/>
        <v/>
      </c>
      <c r="W663" s="95" t="str">
        <f t="shared" si="129"/>
        <v/>
      </c>
      <c r="X663" s="95" t="str">
        <f t="shared" si="130"/>
        <v/>
      </c>
      <c r="Y663" s="95" t="str">
        <f>IF(T663&lt;&gt;"",SUM($X$10:X663),"")</f>
        <v/>
      </c>
      <c r="Z663" s="95" t="str">
        <f t="shared" si="131"/>
        <v/>
      </c>
    </row>
    <row r="664" spans="1:26">
      <c r="A664" s="3" t="str">
        <f t="shared" si="120"/>
        <v/>
      </c>
      <c r="B664" s="12" t="str">
        <f t="shared" si="121"/>
        <v/>
      </c>
      <c r="C664" s="95" t="str">
        <f t="shared" si="122"/>
        <v/>
      </c>
      <c r="D664" s="95" t="str">
        <f t="shared" si="123"/>
        <v/>
      </c>
      <c r="E664" s="95" t="str">
        <f t="shared" si="124"/>
        <v/>
      </c>
      <c r="F664" s="95" t="str">
        <f>IF(A664&lt;&gt;"",SUM($E$10:E664),"")</f>
        <v/>
      </c>
      <c r="G664" s="95" t="str">
        <f t="shared" si="125"/>
        <v/>
      </c>
      <c r="T664" s="3" t="str">
        <f t="shared" si="126"/>
        <v/>
      </c>
      <c r="U664" s="12" t="str">
        <f t="shared" si="127"/>
        <v/>
      </c>
      <c r="V664" s="95" t="str">
        <f t="shared" si="128"/>
        <v/>
      </c>
      <c r="W664" s="95" t="str">
        <f t="shared" si="129"/>
        <v/>
      </c>
      <c r="X664" s="95" t="str">
        <f t="shared" si="130"/>
        <v/>
      </c>
      <c r="Y664" s="95" t="str">
        <f>IF(T664&lt;&gt;"",SUM($X$10:X664),"")</f>
        <v/>
      </c>
      <c r="Z664" s="95" t="str">
        <f t="shared" si="131"/>
        <v/>
      </c>
    </row>
    <row r="665" spans="1:26">
      <c r="A665" s="3" t="str">
        <f t="shared" si="120"/>
        <v/>
      </c>
      <c r="B665" s="12" t="str">
        <f t="shared" si="121"/>
        <v/>
      </c>
      <c r="C665" s="95" t="str">
        <f t="shared" si="122"/>
        <v/>
      </c>
      <c r="D665" s="95" t="str">
        <f t="shared" si="123"/>
        <v/>
      </c>
      <c r="E665" s="95" t="str">
        <f t="shared" si="124"/>
        <v/>
      </c>
      <c r="F665" s="95" t="str">
        <f>IF(A665&lt;&gt;"",SUM($E$10:E665),"")</f>
        <v/>
      </c>
      <c r="G665" s="95" t="str">
        <f t="shared" si="125"/>
        <v/>
      </c>
      <c r="T665" s="3" t="str">
        <f t="shared" si="126"/>
        <v/>
      </c>
      <c r="U665" s="12" t="str">
        <f t="shared" si="127"/>
        <v/>
      </c>
      <c r="V665" s="95" t="str">
        <f t="shared" si="128"/>
        <v/>
      </c>
      <c r="W665" s="95" t="str">
        <f t="shared" si="129"/>
        <v/>
      </c>
      <c r="X665" s="95" t="str">
        <f t="shared" si="130"/>
        <v/>
      </c>
      <c r="Y665" s="95" t="str">
        <f>IF(T665&lt;&gt;"",SUM($X$10:X665),"")</f>
        <v/>
      </c>
      <c r="Z665" s="95" t="str">
        <f t="shared" si="131"/>
        <v/>
      </c>
    </row>
    <row r="666" spans="1:26">
      <c r="A666" s="3" t="str">
        <f t="shared" si="120"/>
        <v/>
      </c>
      <c r="B666" s="12" t="str">
        <f t="shared" si="121"/>
        <v/>
      </c>
      <c r="C666" s="95" t="str">
        <f t="shared" si="122"/>
        <v/>
      </c>
      <c r="D666" s="95" t="str">
        <f t="shared" si="123"/>
        <v/>
      </c>
      <c r="E666" s="95" t="str">
        <f t="shared" si="124"/>
        <v/>
      </c>
      <c r="F666" s="95" t="str">
        <f>IF(A666&lt;&gt;"",SUM($E$10:E666),"")</f>
        <v/>
      </c>
      <c r="G666" s="95" t="str">
        <f t="shared" si="125"/>
        <v/>
      </c>
      <c r="T666" s="3" t="str">
        <f t="shared" si="126"/>
        <v/>
      </c>
      <c r="U666" s="12" t="str">
        <f t="shared" si="127"/>
        <v/>
      </c>
      <c r="V666" s="95" t="str">
        <f t="shared" si="128"/>
        <v/>
      </c>
      <c r="W666" s="95" t="str">
        <f t="shared" si="129"/>
        <v/>
      </c>
      <c r="X666" s="95" t="str">
        <f t="shared" si="130"/>
        <v/>
      </c>
      <c r="Y666" s="95" t="str">
        <f>IF(T666&lt;&gt;"",SUM($X$10:X666),"")</f>
        <v/>
      </c>
      <c r="Z666" s="95" t="str">
        <f t="shared" si="131"/>
        <v/>
      </c>
    </row>
    <row r="667" spans="1:26">
      <c r="A667" s="3" t="str">
        <f t="shared" si="120"/>
        <v/>
      </c>
      <c r="B667" s="12" t="str">
        <f t="shared" si="121"/>
        <v/>
      </c>
      <c r="C667" s="95" t="str">
        <f t="shared" si="122"/>
        <v/>
      </c>
      <c r="D667" s="95" t="str">
        <f t="shared" si="123"/>
        <v/>
      </c>
      <c r="E667" s="95" t="str">
        <f t="shared" si="124"/>
        <v/>
      </c>
      <c r="F667" s="95" t="str">
        <f>IF(A667&lt;&gt;"",SUM($E$10:E667),"")</f>
        <v/>
      </c>
      <c r="G667" s="95" t="str">
        <f t="shared" si="125"/>
        <v/>
      </c>
      <c r="T667" s="3" t="str">
        <f t="shared" si="126"/>
        <v/>
      </c>
      <c r="U667" s="12" t="str">
        <f t="shared" si="127"/>
        <v/>
      </c>
      <c r="V667" s="95" t="str">
        <f t="shared" si="128"/>
        <v/>
      </c>
      <c r="W667" s="95" t="str">
        <f t="shared" si="129"/>
        <v/>
      </c>
      <c r="X667" s="95" t="str">
        <f t="shared" si="130"/>
        <v/>
      </c>
      <c r="Y667" s="95" t="str">
        <f>IF(T667&lt;&gt;"",SUM($X$10:X667),"")</f>
        <v/>
      </c>
      <c r="Z667" s="95" t="str">
        <f t="shared" si="131"/>
        <v/>
      </c>
    </row>
    <row r="668" spans="1:26">
      <c r="A668" s="3" t="str">
        <f t="shared" si="120"/>
        <v/>
      </c>
      <c r="B668" s="12" t="str">
        <f t="shared" si="121"/>
        <v/>
      </c>
      <c r="C668" s="95" t="str">
        <f t="shared" si="122"/>
        <v/>
      </c>
      <c r="D668" s="95" t="str">
        <f t="shared" si="123"/>
        <v/>
      </c>
      <c r="E668" s="95" t="str">
        <f t="shared" si="124"/>
        <v/>
      </c>
      <c r="F668" s="95" t="str">
        <f>IF(A668&lt;&gt;"",SUM($E$10:E668),"")</f>
        <v/>
      </c>
      <c r="G668" s="95" t="str">
        <f t="shared" si="125"/>
        <v/>
      </c>
      <c r="T668" s="3" t="str">
        <f t="shared" si="126"/>
        <v/>
      </c>
      <c r="U668" s="12" t="str">
        <f t="shared" si="127"/>
        <v/>
      </c>
      <c r="V668" s="95" t="str">
        <f t="shared" si="128"/>
        <v/>
      </c>
      <c r="W668" s="95" t="str">
        <f t="shared" si="129"/>
        <v/>
      </c>
      <c r="X668" s="95" t="str">
        <f t="shared" si="130"/>
        <v/>
      </c>
      <c r="Y668" s="95" t="str">
        <f>IF(T668&lt;&gt;"",SUM($X$10:X668),"")</f>
        <v/>
      </c>
      <c r="Z668" s="95" t="str">
        <f t="shared" si="131"/>
        <v/>
      </c>
    </row>
    <row r="669" spans="1:26">
      <c r="A669" s="3" t="str">
        <f t="shared" si="120"/>
        <v/>
      </c>
      <c r="B669" s="12" t="str">
        <f t="shared" si="121"/>
        <v/>
      </c>
      <c r="C669" s="95" t="str">
        <f t="shared" si="122"/>
        <v/>
      </c>
      <c r="D669" s="95" t="str">
        <f t="shared" si="123"/>
        <v/>
      </c>
      <c r="E669" s="95" t="str">
        <f t="shared" si="124"/>
        <v/>
      </c>
      <c r="F669" s="95" t="str">
        <f>IF(A669&lt;&gt;"",SUM($E$10:E669),"")</f>
        <v/>
      </c>
      <c r="G669" s="95" t="str">
        <f t="shared" si="125"/>
        <v/>
      </c>
      <c r="T669" s="3" t="str">
        <f t="shared" si="126"/>
        <v/>
      </c>
      <c r="U669" s="12" t="str">
        <f t="shared" si="127"/>
        <v/>
      </c>
      <c r="V669" s="95" t="str">
        <f t="shared" si="128"/>
        <v/>
      </c>
      <c r="W669" s="95" t="str">
        <f t="shared" si="129"/>
        <v/>
      </c>
      <c r="X669" s="95" t="str">
        <f t="shared" si="130"/>
        <v/>
      </c>
      <c r="Y669" s="95" t="str">
        <f>IF(T669&lt;&gt;"",SUM($X$10:X669),"")</f>
        <v/>
      </c>
      <c r="Z669" s="95" t="str">
        <f t="shared" si="131"/>
        <v/>
      </c>
    </row>
    <row r="670" spans="1:26">
      <c r="A670" s="3" t="str">
        <f t="shared" si="120"/>
        <v/>
      </c>
      <c r="B670" s="12" t="str">
        <f t="shared" si="121"/>
        <v/>
      </c>
      <c r="C670" s="95" t="str">
        <f t="shared" si="122"/>
        <v/>
      </c>
      <c r="D670" s="95" t="str">
        <f t="shared" si="123"/>
        <v/>
      </c>
      <c r="E670" s="95" t="str">
        <f t="shared" si="124"/>
        <v/>
      </c>
      <c r="F670" s="95" t="str">
        <f>IF(A670&lt;&gt;"",SUM($E$10:E670),"")</f>
        <v/>
      </c>
      <c r="G670" s="95" t="str">
        <f t="shared" si="125"/>
        <v/>
      </c>
      <c r="T670" s="3" t="str">
        <f t="shared" si="126"/>
        <v/>
      </c>
      <c r="U670" s="12" t="str">
        <f t="shared" si="127"/>
        <v/>
      </c>
      <c r="V670" s="95" t="str">
        <f t="shared" si="128"/>
        <v/>
      </c>
      <c r="W670" s="95" t="str">
        <f t="shared" si="129"/>
        <v/>
      </c>
      <c r="X670" s="95" t="str">
        <f t="shared" si="130"/>
        <v/>
      </c>
      <c r="Y670" s="95" t="str">
        <f>IF(T670&lt;&gt;"",SUM($X$10:X670),"")</f>
        <v/>
      </c>
      <c r="Z670" s="95" t="str">
        <f t="shared" si="131"/>
        <v/>
      </c>
    </row>
    <row r="671" spans="1:26">
      <c r="A671" s="3" t="str">
        <f t="shared" si="120"/>
        <v/>
      </c>
      <c r="B671" s="12" t="str">
        <f t="shared" si="121"/>
        <v/>
      </c>
      <c r="C671" s="95" t="str">
        <f t="shared" si="122"/>
        <v/>
      </c>
      <c r="D671" s="95" t="str">
        <f t="shared" si="123"/>
        <v/>
      </c>
      <c r="E671" s="95" t="str">
        <f t="shared" si="124"/>
        <v/>
      </c>
      <c r="F671" s="95" t="str">
        <f>IF(A671&lt;&gt;"",SUM($E$10:E671),"")</f>
        <v/>
      </c>
      <c r="G671" s="95" t="str">
        <f t="shared" si="125"/>
        <v/>
      </c>
      <c r="T671" s="3" t="str">
        <f t="shared" si="126"/>
        <v/>
      </c>
      <c r="U671" s="12" t="str">
        <f t="shared" si="127"/>
        <v/>
      </c>
      <c r="V671" s="95" t="str">
        <f t="shared" si="128"/>
        <v/>
      </c>
      <c r="W671" s="95" t="str">
        <f t="shared" si="129"/>
        <v/>
      </c>
      <c r="X671" s="95" t="str">
        <f t="shared" si="130"/>
        <v/>
      </c>
      <c r="Y671" s="95" t="str">
        <f>IF(T671&lt;&gt;"",SUM($X$10:X671),"")</f>
        <v/>
      </c>
      <c r="Z671" s="95" t="str">
        <f t="shared" si="131"/>
        <v/>
      </c>
    </row>
    <row r="672" spans="1:26">
      <c r="A672" s="3" t="str">
        <f t="shared" si="120"/>
        <v/>
      </c>
      <c r="B672" s="12" t="str">
        <f t="shared" si="121"/>
        <v/>
      </c>
      <c r="C672" s="95" t="str">
        <f t="shared" si="122"/>
        <v/>
      </c>
      <c r="D672" s="95" t="str">
        <f t="shared" si="123"/>
        <v/>
      </c>
      <c r="E672" s="95" t="str">
        <f t="shared" si="124"/>
        <v/>
      </c>
      <c r="F672" s="95" t="str">
        <f>IF(A672&lt;&gt;"",SUM($E$10:E672),"")</f>
        <v/>
      </c>
      <c r="G672" s="95" t="str">
        <f t="shared" si="125"/>
        <v/>
      </c>
      <c r="T672" s="3" t="str">
        <f t="shared" si="126"/>
        <v/>
      </c>
      <c r="U672" s="12" t="str">
        <f t="shared" si="127"/>
        <v/>
      </c>
      <c r="V672" s="95" t="str">
        <f t="shared" si="128"/>
        <v/>
      </c>
      <c r="W672" s="95" t="str">
        <f t="shared" si="129"/>
        <v/>
      </c>
      <c r="X672" s="95" t="str">
        <f t="shared" si="130"/>
        <v/>
      </c>
      <c r="Y672" s="95" t="str">
        <f>IF(T672&lt;&gt;"",SUM($X$10:X672),"")</f>
        <v/>
      </c>
      <c r="Z672" s="95" t="str">
        <f t="shared" si="131"/>
        <v/>
      </c>
    </row>
    <row r="673" spans="1:26">
      <c r="A673" s="3" t="str">
        <f t="shared" si="120"/>
        <v/>
      </c>
      <c r="B673" s="12" t="str">
        <f t="shared" si="121"/>
        <v/>
      </c>
      <c r="C673" s="95" t="str">
        <f t="shared" si="122"/>
        <v/>
      </c>
      <c r="D673" s="95" t="str">
        <f t="shared" si="123"/>
        <v/>
      </c>
      <c r="E673" s="95" t="str">
        <f t="shared" si="124"/>
        <v/>
      </c>
      <c r="F673" s="95" t="str">
        <f>IF(A673&lt;&gt;"",SUM($E$10:E673),"")</f>
        <v/>
      </c>
      <c r="G673" s="95" t="str">
        <f t="shared" si="125"/>
        <v/>
      </c>
      <c r="T673" s="3" t="str">
        <f t="shared" si="126"/>
        <v/>
      </c>
      <c r="U673" s="12" t="str">
        <f t="shared" si="127"/>
        <v/>
      </c>
      <c r="V673" s="95" t="str">
        <f t="shared" si="128"/>
        <v/>
      </c>
      <c r="W673" s="95" t="str">
        <f t="shared" si="129"/>
        <v/>
      </c>
      <c r="X673" s="95" t="str">
        <f t="shared" si="130"/>
        <v/>
      </c>
      <c r="Y673" s="95" t="str">
        <f>IF(T673&lt;&gt;"",SUM($X$10:X673),"")</f>
        <v/>
      </c>
      <c r="Z673" s="95" t="str">
        <f t="shared" si="131"/>
        <v/>
      </c>
    </row>
    <row r="674" spans="1:26">
      <c r="A674" s="3" t="str">
        <f t="shared" si="120"/>
        <v/>
      </c>
      <c r="B674" s="12" t="str">
        <f t="shared" si="121"/>
        <v/>
      </c>
      <c r="C674" s="95" t="str">
        <f t="shared" si="122"/>
        <v/>
      </c>
      <c r="D674" s="95" t="str">
        <f t="shared" si="123"/>
        <v/>
      </c>
      <c r="E674" s="95" t="str">
        <f t="shared" si="124"/>
        <v/>
      </c>
      <c r="F674" s="95" t="str">
        <f>IF(A674&lt;&gt;"",SUM($E$10:E674),"")</f>
        <v/>
      </c>
      <c r="G674" s="95" t="str">
        <f t="shared" si="125"/>
        <v/>
      </c>
      <c r="T674" s="3" t="str">
        <f t="shared" si="126"/>
        <v/>
      </c>
      <c r="U674" s="12" t="str">
        <f t="shared" si="127"/>
        <v/>
      </c>
      <c r="V674" s="95" t="str">
        <f t="shared" si="128"/>
        <v/>
      </c>
      <c r="W674" s="95" t="str">
        <f t="shared" si="129"/>
        <v/>
      </c>
      <c r="X674" s="95" t="str">
        <f t="shared" si="130"/>
        <v/>
      </c>
      <c r="Y674" s="95" t="str">
        <f>IF(T674&lt;&gt;"",SUM($X$10:X674),"")</f>
        <v/>
      </c>
      <c r="Z674" s="95" t="str">
        <f t="shared" si="131"/>
        <v/>
      </c>
    </row>
    <row r="675" spans="1:26">
      <c r="A675" s="3" t="str">
        <f t="shared" si="120"/>
        <v/>
      </c>
      <c r="B675" s="12" t="str">
        <f t="shared" si="121"/>
        <v/>
      </c>
      <c r="C675" s="95" t="str">
        <f t="shared" si="122"/>
        <v/>
      </c>
      <c r="D675" s="95" t="str">
        <f t="shared" si="123"/>
        <v/>
      </c>
      <c r="E675" s="95" t="str">
        <f t="shared" si="124"/>
        <v/>
      </c>
      <c r="F675" s="95" t="str">
        <f>IF(A675&lt;&gt;"",SUM($E$10:E675),"")</f>
        <v/>
      </c>
      <c r="G675" s="95" t="str">
        <f t="shared" si="125"/>
        <v/>
      </c>
      <c r="T675" s="3" t="str">
        <f t="shared" si="126"/>
        <v/>
      </c>
      <c r="U675" s="12" t="str">
        <f t="shared" si="127"/>
        <v/>
      </c>
      <c r="V675" s="95" t="str">
        <f t="shared" si="128"/>
        <v/>
      </c>
      <c r="W675" s="95" t="str">
        <f t="shared" si="129"/>
        <v/>
      </c>
      <c r="X675" s="95" t="str">
        <f t="shared" si="130"/>
        <v/>
      </c>
      <c r="Y675" s="95" t="str">
        <f>IF(T675&lt;&gt;"",SUM($X$10:X675),"")</f>
        <v/>
      </c>
      <c r="Z675" s="95" t="str">
        <f t="shared" si="131"/>
        <v/>
      </c>
    </row>
    <row r="676" spans="1:26">
      <c r="A676" s="3" t="str">
        <f t="shared" si="120"/>
        <v/>
      </c>
      <c r="B676" s="12" t="str">
        <f t="shared" si="121"/>
        <v/>
      </c>
      <c r="C676" s="95" t="str">
        <f t="shared" si="122"/>
        <v/>
      </c>
      <c r="D676" s="95" t="str">
        <f t="shared" si="123"/>
        <v/>
      </c>
      <c r="E676" s="95" t="str">
        <f t="shared" si="124"/>
        <v/>
      </c>
      <c r="F676" s="95" t="str">
        <f>IF(A676&lt;&gt;"",SUM($E$10:E676),"")</f>
        <v/>
      </c>
      <c r="G676" s="95" t="str">
        <f t="shared" si="125"/>
        <v/>
      </c>
      <c r="T676" s="3" t="str">
        <f t="shared" si="126"/>
        <v/>
      </c>
      <c r="U676" s="12" t="str">
        <f t="shared" si="127"/>
        <v/>
      </c>
      <c r="V676" s="95" t="str">
        <f t="shared" si="128"/>
        <v/>
      </c>
      <c r="W676" s="95" t="str">
        <f t="shared" si="129"/>
        <v/>
      </c>
      <c r="X676" s="95" t="str">
        <f t="shared" si="130"/>
        <v/>
      </c>
      <c r="Y676" s="95" t="str">
        <f>IF(T676&lt;&gt;"",SUM($X$10:X676),"")</f>
        <v/>
      </c>
      <c r="Z676" s="95" t="str">
        <f t="shared" si="131"/>
        <v/>
      </c>
    </row>
    <row r="677" spans="1:26">
      <c r="A677" s="3" t="str">
        <f t="shared" si="120"/>
        <v/>
      </c>
      <c r="B677" s="12" t="str">
        <f t="shared" si="121"/>
        <v/>
      </c>
      <c r="C677" s="95" t="str">
        <f t="shared" si="122"/>
        <v/>
      </c>
      <c r="D677" s="95" t="str">
        <f t="shared" si="123"/>
        <v/>
      </c>
      <c r="E677" s="95" t="str">
        <f t="shared" si="124"/>
        <v/>
      </c>
      <c r="F677" s="95" t="str">
        <f>IF(A677&lt;&gt;"",SUM($E$10:E677),"")</f>
        <v/>
      </c>
      <c r="G677" s="95" t="str">
        <f t="shared" si="125"/>
        <v/>
      </c>
      <c r="T677" s="3" t="str">
        <f t="shared" si="126"/>
        <v/>
      </c>
      <c r="U677" s="12" t="str">
        <f t="shared" si="127"/>
        <v/>
      </c>
      <c r="V677" s="95" t="str">
        <f t="shared" si="128"/>
        <v/>
      </c>
      <c r="W677" s="95" t="str">
        <f t="shared" si="129"/>
        <v/>
      </c>
      <c r="X677" s="95" t="str">
        <f t="shared" si="130"/>
        <v/>
      </c>
      <c r="Y677" s="95" t="str">
        <f>IF(T677&lt;&gt;"",SUM($X$10:X677),"")</f>
        <v/>
      </c>
      <c r="Z677" s="95" t="str">
        <f t="shared" si="131"/>
        <v/>
      </c>
    </row>
    <row r="678" spans="1:26">
      <c r="A678" s="3" t="str">
        <f t="shared" si="120"/>
        <v/>
      </c>
      <c r="B678" s="12" t="str">
        <f t="shared" si="121"/>
        <v/>
      </c>
      <c r="C678" s="95" t="str">
        <f t="shared" si="122"/>
        <v/>
      </c>
      <c r="D678" s="95" t="str">
        <f t="shared" si="123"/>
        <v/>
      </c>
      <c r="E678" s="95" t="str">
        <f t="shared" si="124"/>
        <v/>
      </c>
      <c r="F678" s="95" t="str">
        <f>IF(A678&lt;&gt;"",SUM($E$10:E678),"")</f>
        <v/>
      </c>
      <c r="G678" s="95" t="str">
        <f t="shared" si="125"/>
        <v/>
      </c>
      <c r="T678" s="3" t="str">
        <f t="shared" si="126"/>
        <v/>
      </c>
      <c r="U678" s="12" t="str">
        <f t="shared" si="127"/>
        <v/>
      </c>
      <c r="V678" s="95" t="str">
        <f t="shared" si="128"/>
        <v/>
      </c>
      <c r="W678" s="95" t="str">
        <f t="shared" si="129"/>
        <v/>
      </c>
      <c r="X678" s="95" t="str">
        <f t="shared" si="130"/>
        <v/>
      </c>
      <c r="Y678" s="95" t="str">
        <f>IF(T678&lt;&gt;"",SUM($X$10:X678),"")</f>
        <v/>
      </c>
      <c r="Z678" s="95" t="str">
        <f t="shared" si="131"/>
        <v/>
      </c>
    </row>
    <row r="679" spans="1:26">
      <c r="A679" s="3" t="str">
        <f t="shared" si="120"/>
        <v/>
      </c>
      <c r="B679" s="12" t="str">
        <f t="shared" si="121"/>
        <v/>
      </c>
      <c r="C679" s="95" t="str">
        <f t="shared" si="122"/>
        <v/>
      </c>
      <c r="D679" s="95" t="str">
        <f t="shared" si="123"/>
        <v/>
      </c>
      <c r="E679" s="95" t="str">
        <f t="shared" si="124"/>
        <v/>
      </c>
      <c r="F679" s="95" t="str">
        <f>IF(A679&lt;&gt;"",SUM($E$10:E679),"")</f>
        <v/>
      </c>
      <c r="G679" s="95" t="str">
        <f t="shared" si="125"/>
        <v/>
      </c>
      <c r="T679" s="3" t="str">
        <f t="shared" si="126"/>
        <v/>
      </c>
      <c r="U679" s="12" t="str">
        <f t="shared" si="127"/>
        <v/>
      </c>
      <c r="V679" s="95" t="str">
        <f t="shared" si="128"/>
        <v/>
      </c>
      <c r="W679" s="95" t="str">
        <f t="shared" si="129"/>
        <v/>
      </c>
      <c r="X679" s="95" t="str">
        <f t="shared" si="130"/>
        <v/>
      </c>
      <c r="Y679" s="95" t="str">
        <f>IF(T679&lt;&gt;"",SUM($X$10:X679),"")</f>
        <v/>
      </c>
      <c r="Z679" s="95" t="str">
        <f t="shared" si="131"/>
        <v/>
      </c>
    </row>
    <row r="680" spans="1:26">
      <c r="A680" s="3" t="str">
        <f t="shared" si="120"/>
        <v/>
      </c>
      <c r="B680" s="12" t="str">
        <f t="shared" si="121"/>
        <v/>
      </c>
      <c r="C680" s="95" t="str">
        <f t="shared" si="122"/>
        <v/>
      </c>
      <c r="D680" s="95" t="str">
        <f t="shared" si="123"/>
        <v/>
      </c>
      <c r="E680" s="95" t="str">
        <f t="shared" si="124"/>
        <v/>
      </c>
      <c r="F680" s="95" t="str">
        <f>IF(A680&lt;&gt;"",SUM($E$10:E680),"")</f>
        <v/>
      </c>
      <c r="G680" s="95" t="str">
        <f t="shared" si="125"/>
        <v/>
      </c>
      <c r="T680" s="3" t="str">
        <f t="shared" si="126"/>
        <v/>
      </c>
      <c r="U680" s="12" t="str">
        <f t="shared" si="127"/>
        <v/>
      </c>
      <c r="V680" s="95" t="str">
        <f t="shared" si="128"/>
        <v/>
      </c>
      <c r="W680" s="95" t="str">
        <f t="shared" si="129"/>
        <v/>
      </c>
      <c r="X680" s="95" t="str">
        <f t="shared" si="130"/>
        <v/>
      </c>
      <c r="Y680" s="95" t="str">
        <f>IF(T680&lt;&gt;"",SUM($X$10:X680),"")</f>
        <v/>
      </c>
      <c r="Z680" s="95" t="str">
        <f t="shared" si="131"/>
        <v/>
      </c>
    </row>
    <row r="681" spans="1:26">
      <c r="A681" s="3" t="str">
        <f t="shared" si="120"/>
        <v/>
      </c>
      <c r="B681" s="12" t="str">
        <f t="shared" si="121"/>
        <v/>
      </c>
      <c r="C681" s="95" t="str">
        <f t="shared" si="122"/>
        <v/>
      </c>
      <c r="D681" s="95" t="str">
        <f t="shared" si="123"/>
        <v/>
      </c>
      <c r="E681" s="95" t="str">
        <f t="shared" si="124"/>
        <v/>
      </c>
      <c r="F681" s="95" t="str">
        <f>IF(A681&lt;&gt;"",SUM($E$10:E681),"")</f>
        <v/>
      </c>
      <c r="G681" s="95" t="str">
        <f t="shared" si="125"/>
        <v/>
      </c>
      <c r="T681" s="3" t="str">
        <f t="shared" si="126"/>
        <v/>
      </c>
      <c r="U681" s="12" t="str">
        <f t="shared" si="127"/>
        <v/>
      </c>
      <c r="V681" s="95" t="str">
        <f t="shared" si="128"/>
        <v/>
      </c>
      <c r="W681" s="95" t="str">
        <f t="shared" si="129"/>
        <v/>
      </c>
      <c r="X681" s="95" t="str">
        <f t="shared" si="130"/>
        <v/>
      </c>
      <c r="Y681" s="95" t="str">
        <f>IF(T681&lt;&gt;"",SUM($X$10:X681),"")</f>
        <v/>
      </c>
      <c r="Z681" s="95" t="str">
        <f t="shared" si="131"/>
        <v/>
      </c>
    </row>
    <row r="682" spans="1:26">
      <c r="A682" s="3" t="str">
        <f t="shared" si="120"/>
        <v/>
      </c>
      <c r="B682" s="12" t="str">
        <f t="shared" si="121"/>
        <v/>
      </c>
      <c r="C682" s="95" t="str">
        <f t="shared" si="122"/>
        <v/>
      </c>
      <c r="D682" s="95" t="str">
        <f t="shared" si="123"/>
        <v/>
      </c>
      <c r="E682" s="95" t="str">
        <f t="shared" si="124"/>
        <v/>
      </c>
      <c r="F682" s="95" t="str">
        <f>IF(A682&lt;&gt;"",SUM($E$10:E682),"")</f>
        <v/>
      </c>
      <c r="G682" s="95" t="str">
        <f t="shared" si="125"/>
        <v/>
      </c>
      <c r="T682" s="3" t="str">
        <f t="shared" si="126"/>
        <v/>
      </c>
      <c r="U682" s="12" t="str">
        <f t="shared" si="127"/>
        <v/>
      </c>
      <c r="V682" s="95" t="str">
        <f t="shared" si="128"/>
        <v/>
      </c>
      <c r="W682" s="95" t="str">
        <f t="shared" si="129"/>
        <v/>
      </c>
      <c r="X682" s="95" t="str">
        <f t="shared" si="130"/>
        <v/>
      </c>
      <c r="Y682" s="95" t="str">
        <f>IF(T682&lt;&gt;"",SUM($X$10:X682),"")</f>
        <v/>
      </c>
      <c r="Z682" s="95" t="str">
        <f t="shared" si="131"/>
        <v/>
      </c>
    </row>
    <row r="683" spans="1:26">
      <c r="A683" s="3" t="str">
        <f t="shared" si="120"/>
        <v/>
      </c>
      <c r="B683" s="12" t="str">
        <f t="shared" si="121"/>
        <v/>
      </c>
      <c r="C683" s="95" t="str">
        <f t="shared" si="122"/>
        <v/>
      </c>
      <c r="D683" s="95" t="str">
        <f t="shared" si="123"/>
        <v/>
      </c>
      <c r="E683" s="95" t="str">
        <f t="shared" si="124"/>
        <v/>
      </c>
      <c r="F683" s="95" t="str">
        <f>IF(A683&lt;&gt;"",SUM($E$10:E683),"")</f>
        <v/>
      </c>
      <c r="G683" s="95" t="str">
        <f t="shared" si="125"/>
        <v/>
      </c>
      <c r="T683" s="3" t="str">
        <f t="shared" si="126"/>
        <v/>
      </c>
      <c r="U683" s="12" t="str">
        <f t="shared" si="127"/>
        <v/>
      </c>
      <c r="V683" s="95" t="str">
        <f t="shared" si="128"/>
        <v/>
      </c>
      <c r="W683" s="95" t="str">
        <f t="shared" si="129"/>
        <v/>
      </c>
      <c r="X683" s="95" t="str">
        <f t="shared" si="130"/>
        <v/>
      </c>
      <c r="Y683" s="95" t="str">
        <f>IF(T683&lt;&gt;"",SUM($X$10:X683),"")</f>
        <v/>
      </c>
      <c r="Z683" s="95" t="str">
        <f t="shared" si="131"/>
        <v/>
      </c>
    </row>
    <row r="684" spans="1:26">
      <c r="A684" s="3" t="str">
        <f t="shared" si="120"/>
        <v/>
      </c>
      <c r="B684" s="12" t="str">
        <f t="shared" si="121"/>
        <v/>
      </c>
      <c r="C684" s="95" t="str">
        <f t="shared" si="122"/>
        <v/>
      </c>
      <c r="D684" s="95" t="str">
        <f t="shared" si="123"/>
        <v/>
      </c>
      <c r="E684" s="95" t="str">
        <f t="shared" si="124"/>
        <v/>
      </c>
      <c r="F684" s="95" t="str">
        <f>IF(A684&lt;&gt;"",SUM($E$10:E684),"")</f>
        <v/>
      </c>
      <c r="G684" s="95" t="str">
        <f t="shared" si="125"/>
        <v/>
      </c>
      <c r="T684" s="3" t="str">
        <f t="shared" si="126"/>
        <v/>
      </c>
      <c r="U684" s="12" t="str">
        <f t="shared" si="127"/>
        <v/>
      </c>
      <c r="V684" s="95" t="str">
        <f t="shared" si="128"/>
        <v/>
      </c>
      <c r="W684" s="95" t="str">
        <f t="shared" si="129"/>
        <v/>
      </c>
      <c r="X684" s="95" t="str">
        <f t="shared" si="130"/>
        <v/>
      </c>
      <c r="Y684" s="95" t="str">
        <f>IF(T684&lt;&gt;"",SUM($X$10:X684),"")</f>
        <v/>
      </c>
      <c r="Z684" s="95" t="str">
        <f t="shared" si="131"/>
        <v/>
      </c>
    </row>
    <row r="685" spans="1:26">
      <c r="A685" s="3" t="str">
        <f t="shared" si="120"/>
        <v/>
      </c>
      <c r="B685" s="12" t="str">
        <f t="shared" si="121"/>
        <v/>
      </c>
      <c r="C685" s="95" t="str">
        <f t="shared" si="122"/>
        <v/>
      </c>
      <c r="D685" s="95" t="str">
        <f t="shared" si="123"/>
        <v/>
      </c>
      <c r="E685" s="95" t="str">
        <f t="shared" si="124"/>
        <v/>
      </c>
      <c r="F685" s="95" t="str">
        <f>IF(A685&lt;&gt;"",SUM($E$10:E685),"")</f>
        <v/>
      </c>
      <c r="G685" s="95" t="str">
        <f t="shared" si="125"/>
        <v/>
      </c>
      <c r="T685" s="3" t="str">
        <f t="shared" si="126"/>
        <v/>
      </c>
      <c r="U685" s="12" t="str">
        <f t="shared" si="127"/>
        <v/>
      </c>
      <c r="V685" s="95" t="str">
        <f t="shared" si="128"/>
        <v/>
      </c>
      <c r="W685" s="95" t="str">
        <f t="shared" si="129"/>
        <v/>
      </c>
      <c r="X685" s="95" t="str">
        <f t="shared" si="130"/>
        <v/>
      </c>
      <c r="Y685" s="95" t="str">
        <f>IF(T685&lt;&gt;"",SUM($X$10:X685),"")</f>
        <v/>
      </c>
      <c r="Z685" s="95" t="str">
        <f t="shared" si="131"/>
        <v/>
      </c>
    </row>
    <row r="686" spans="1:26">
      <c r="A686" s="3" t="str">
        <f t="shared" si="120"/>
        <v/>
      </c>
      <c r="B686" s="12" t="str">
        <f t="shared" si="121"/>
        <v/>
      </c>
      <c r="C686" s="95" t="str">
        <f t="shared" si="122"/>
        <v/>
      </c>
      <c r="D686" s="95" t="str">
        <f t="shared" si="123"/>
        <v/>
      </c>
      <c r="E686" s="95" t="str">
        <f t="shared" si="124"/>
        <v/>
      </c>
      <c r="F686" s="95" t="str">
        <f>IF(A686&lt;&gt;"",SUM($E$10:E686),"")</f>
        <v/>
      </c>
      <c r="G686" s="95" t="str">
        <f t="shared" si="125"/>
        <v/>
      </c>
      <c r="T686" s="3" t="str">
        <f t="shared" si="126"/>
        <v/>
      </c>
      <c r="U686" s="12" t="str">
        <f t="shared" si="127"/>
        <v/>
      </c>
      <c r="V686" s="95" t="str">
        <f t="shared" si="128"/>
        <v/>
      </c>
      <c r="W686" s="95" t="str">
        <f t="shared" si="129"/>
        <v/>
      </c>
      <c r="X686" s="95" t="str">
        <f t="shared" si="130"/>
        <v/>
      </c>
      <c r="Y686" s="95" t="str">
        <f>IF(T686&lt;&gt;"",SUM($X$10:X686),"")</f>
        <v/>
      </c>
      <c r="Z686" s="95" t="str">
        <f t="shared" si="131"/>
        <v/>
      </c>
    </row>
    <row r="687" spans="1:26">
      <c r="A687" s="3" t="str">
        <f t="shared" si="120"/>
        <v/>
      </c>
      <c r="B687" s="12" t="str">
        <f t="shared" si="121"/>
        <v/>
      </c>
      <c r="C687" s="95" t="str">
        <f t="shared" si="122"/>
        <v/>
      </c>
      <c r="D687" s="95" t="str">
        <f t="shared" si="123"/>
        <v/>
      </c>
      <c r="E687" s="95" t="str">
        <f t="shared" si="124"/>
        <v/>
      </c>
      <c r="F687" s="95" t="str">
        <f>IF(A687&lt;&gt;"",SUM($E$10:E687),"")</f>
        <v/>
      </c>
      <c r="G687" s="95" t="str">
        <f t="shared" si="125"/>
        <v/>
      </c>
      <c r="T687" s="3" t="str">
        <f t="shared" si="126"/>
        <v/>
      </c>
      <c r="U687" s="12" t="str">
        <f t="shared" si="127"/>
        <v/>
      </c>
      <c r="V687" s="95" t="str">
        <f t="shared" si="128"/>
        <v/>
      </c>
      <c r="W687" s="95" t="str">
        <f t="shared" si="129"/>
        <v/>
      </c>
      <c r="X687" s="95" t="str">
        <f t="shared" si="130"/>
        <v/>
      </c>
      <c r="Y687" s="95" t="str">
        <f>IF(T687&lt;&gt;"",SUM($X$10:X687),"")</f>
        <v/>
      </c>
      <c r="Z687" s="95" t="str">
        <f t="shared" si="131"/>
        <v/>
      </c>
    </row>
    <row r="688" spans="1:26">
      <c r="A688" s="3" t="str">
        <f t="shared" si="120"/>
        <v/>
      </c>
      <c r="B688" s="12" t="str">
        <f t="shared" si="121"/>
        <v/>
      </c>
      <c r="C688" s="95" t="str">
        <f t="shared" si="122"/>
        <v/>
      </c>
      <c r="D688" s="95" t="str">
        <f t="shared" si="123"/>
        <v/>
      </c>
      <c r="E688" s="95" t="str">
        <f t="shared" si="124"/>
        <v/>
      </c>
      <c r="F688" s="95" t="str">
        <f>IF(A688&lt;&gt;"",SUM($E$10:E688),"")</f>
        <v/>
      </c>
      <c r="G688" s="95" t="str">
        <f t="shared" si="125"/>
        <v/>
      </c>
      <c r="T688" s="3" t="str">
        <f t="shared" si="126"/>
        <v/>
      </c>
      <c r="U688" s="12" t="str">
        <f t="shared" si="127"/>
        <v/>
      </c>
      <c r="V688" s="95" t="str">
        <f t="shared" si="128"/>
        <v/>
      </c>
      <c r="W688" s="95" t="str">
        <f t="shared" si="129"/>
        <v/>
      </c>
      <c r="X688" s="95" t="str">
        <f t="shared" si="130"/>
        <v/>
      </c>
      <c r="Y688" s="95" t="str">
        <f>IF(T688&lt;&gt;"",SUM($X$10:X688),"")</f>
        <v/>
      </c>
      <c r="Z688" s="95" t="str">
        <f t="shared" si="131"/>
        <v/>
      </c>
    </row>
    <row r="689" spans="1:26">
      <c r="A689" s="3" t="str">
        <f t="shared" si="120"/>
        <v/>
      </c>
      <c r="B689" s="12" t="str">
        <f t="shared" si="121"/>
        <v/>
      </c>
      <c r="C689" s="95" t="str">
        <f t="shared" si="122"/>
        <v/>
      </c>
      <c r="D689" s="95" t="str">
        <f t="shared" si="123"/>
        <v/>
      </c>
      <c r="E689" s="95" t="str">
        <f t="shared" si="124"/>
        <v/>
      </c>
      <c r="F689" s="95" t="str">
        <f>IF(A689&lt;&gt;"",SUM($E$10:E689),"")</f>
        <v/>
      </c>
      <c r="G689" s="95" t="str">
        <f t="shared" si="125"/>
        <v/>
      </c>
      <c r="T689" s="3" t="str">
        <f t="shared" si="126"/>
        <v/>
      </c>
      <c r="U689" s="12" t="str">
        <f t="shared" si="127"/>
        <v/>
      </c>
      <c r="V689" s="95" t="str">
        <f t="shared" si="128"/>
        <v/>
      </c>
      <c r="W689" s="95" t="str">
        <f t="shared" si="129"/>
        <v/>
      </c>
      <c r="X689" s="95" t="str">
        <f t="shared" si="130"/>
        <v/>
      </c>
      <c r="Y689" s="95" t="str">
        <f>IF(T689&lt;&gt;"",SUM($X$10:X689),"")</f>
        <v/>
      </c>
      <c r="Z689" s="95" t="str">
        <f t="shared" si="131"/>
        <v/>
      </c>
    </row>
    <row r="690" spans="1:26">
      <c r="A690" s="3" t="str">
        <f t="shared" si="120"/>
        <v/>
      </c>
      <c r="B690" s="12" t="str">
        <f t="shared" si="121"/>
        <v/>
      </c>
      <c r="C690" s="95" t="str">
        <f t="shared" si="122"/>
        <v/>
      </c>
      <c r="D690" s="95" t="str">
        <f t="shared" si="123"/>
        <v/>
      </c>
      <c r="E690" s="95" t="str">
        <f t="shared" si="124"/>
        <v/>
      </c>
      <c r="F690" s="95" t="str">
        <f>IF(A690&lt;&gt;"",SUM($E$10:E690),"")</f>
        <v/>
      </c>
      <c r="G690" s="95" t="str">
        <f t="shared" si="125"/>
        <v/>
      </c>
      <c r="T690" s="3" t="str">
        <f t="shared" si="126"/>
        <v/>
      </c>
      <c r="U690" s="12" t="str">
        <f t="shared" si="127"/>
        <v/>
      </c>
      <c r="V690" s="95" t="str">
        <f t="shared" si="128"/>
        <v/>
      </c>
      <c r="W690" s="95" t="str">
        <f t="shared" si="129"/>
        <v/>
      </c>
      <c r="X690" s="95" t="str">
        <f t="shared" si="130"/>
        <v/>
      </c>
      <c r="Y690" s="95" t="str">
        <f>IF(T690&lt;&gt;"",SUM($X$10:X690),"")</f>
        <v/>
      </c>
      <c r="Z690" s="95" t="str">
        <f t="shared" si="131"/>
        <v/>
      </c>
    </row>
    <row r="691" spans="1:26">
      <c r="A691" s="3" t="str">
        <f t="shared" si="120"/>
        <v/>
      </c>
      <c r="B691" s="12" t="str">
        <f t="shared" si="121"/>
        <v/>
      </c>
      <c r="C691" s="95" t="str">
        <f t="shared" si="122"/>
        <v/>
      </c>
      <c r="D691" s="95" t="str">
        <f t="shared" si="123"/>
        <v/>
      </c>
      <c r="E691" s="95" t="str">
        <f t="shared" si="124"/>
        <v/>
      </c>
      <c r="F691" s="95" t="str">
        <f>IF(A691&lt;&gt;"",SUM($E$10:E691),"")</f>
        <v/>
      </c>
      <c r="G691" s="95" t="str">
        <f t="shared" si="125"/>
        <v/>
      </c>
      <c r="T691" s="3" t="str">
        <f t="shared" si="126"/>
        <v/>
      </c>
      <c r="U691" s="12" t="str">
        <f t="shared" si="127"/>
        <v/>
      </c>
      <c r="V691" s="95" t="str">
        <f t="shared" si="128"/>
        <v/>
      </c>
      <c r="W691" s="95" t="str">
        <f t="shared" si="129"/>
        <v/>
      </c>
      <c r="X691" s="95" t="str">
        <f t="shared" si="130"/>
        <v/>
      </c>
      <c r="Y691" s="95" t="str">
        <f>IF(T691&lt;&gt;"",SUM($X$10:X691),"")</f>
        <v/>
      </c>
      <c r="Z691" s="95" t="str">
        <f t="shared" si="131"/>
        <v/>
      </c>
    </row>
    <row r="692" spans="1:26">
      <c r="A692" s="3" t="str">
        <f t="shared" si="120"/>
        <v/>
      </c>
      <c r="B692" s="12" t="str">
        <f t="shared" si="121"/>
        <v/>
      </c>
      <c r="C692" s="95" t="str">
        <f t="shared" si="122"/>
        <v/>
      </c>
      <c r="D692" s="95" t="str">
        <f t="shared" si="123"/>
        <v/>
      </c>
      <c r="E692" s="95" t="str">
        <f t="shared" si="124"/>
        <v/>
      </c>
      <c r="F692" s="95" t="str">
        <f>IF(A692&lt;&gt;"",SUM($E$10:E692),"")</f>
        <v/>
      </c>
      <c r="G692" s="95" t="str">
        <f t="shared" si="125"/>
        <v/>
      </c>
      <c r="T692" s="3" t="str">
        <f t="shared" si="126"/>
        <v/>
      </c>
      <c r="U692" s="12" t="str">
        <f t="shared" si="127"/>
        <v/>
      </c>
      <c r="V692" s="95" t="str">
        <f t="shared" si="128"/>
        <v/>
      </c>
      <c r="W692" s="95" t="str">
        <f t="shared" si="129"/>
        <v/>
      </c>
      <c r="X692" s="95" t="str">
        <f t="shared" si="130"/>
        <v/>
      </c>
      <c r="Y692" s="95" t="str">
        <f>IF(T692&lt;&gt;"",SUM($X$10:X692),"")</f>
        <v/>
      </c>
      <c r="Z692" s="95" t="str">
        <f t="shared" si="131"/>
        <v/>
      </c>
    </row>
    <row r="693" spans="1:26">
      <c r="A693" s="3" t="str">
        <f t="shared" si="120"/>
        <v/>
      </c>
      <c r="B693" s="12" t="str">
        <f t="shared" si="121"/>
        <v/>
      </c>
      <c r="C693" s="95" t="str">
        <f t="shared" si="122"/>
        <v/>
      </c>
      <c r="D693" s="95" t="str">
        <f t="shared" si="123"/>
        <v/>
      </c>
      <c r="E693" s="95" t="str">
        <f t="shared" si="124"/>
        <v/>
      </c>
      <c r="F693" s="95" t="str">
        <f>IF(A693&lt;&gt;"",SUM($E$10:E693),"")</f>
        <v/>
      </c>
      <c r="G693" s="95" t="str">
        <f t="shared" si="125"/>
        <v/>
      </c>
      <c r="T693" s="3" t="str">
        <f t="shared" si="126"/>
        <v/>
      </c>
      <c r="U693" s="12" t="str">
        <f t="shared" si="127"/>
        <v/>
      </c>
      <c r="V693" s="95" t="str">
        <f t="shared" si="128"/>
        <v/>
      </c>
      <c r="W693" s="95" t="str">
        <f t="shared" si="129"/>
        <v/>
      </c>
      <c r="X693" s="95" t="str">
        <f t="shared" si="130"/>
        <v/>
      </c>
      <c r="Y693" s="95" t="str">
        <f>IF(T693&lt;&gt;"",SUM($X$10:X693),"")</f>
        <v/>
      </c>
      <c r="Z693" s="95" t="str">
        <f t="shared" si="131"/>
        <v/>
      </c>
    </row>
    <row r="694" spans="1:26">
      <c r="A694" s="3" t="str">
        <f t="shared" si="120"/>
        <v/>
      </c>
      <c r="B694" s="12" t="str">
        <f t="shared" si="121"/>
        <v/>
      </c>
      <c r="C694" s="95" t="str">
        <f t="shared" si="122"/>
        <v/>
      </c>
      <c r="D694" s="95" t="str">
        <f t="shared" si="123"/>
        <v/>
      </c>
      <c r="E694" s="95" t="str">
        <f t="shared" si="124"/>
        <v/>
      </c>
      <c r="F694" s="95" t="str">
        <f>IF(A694&lt;&gt;"",SUM($E$10:E694),"")</f>
        <v/>
      </c>
      <c r="G694" s="95" t="str">
        <f t="shared" si="125"/>
        <v/>
      </c>
      <c r="T694" s="3" t="str">
        <f t="shared" si="126"/>
        <v/>
      </c>
      <c r="U694" s="12" t="str">
        <f t="shared" si="127"/>
        <v/>
      </c>
      <c r="V694" s="95" t="str">
        <f t="shared" si="128"/>
        <v/>
      </c>
      <c r="W694" s="95" t="str">
        <f t="shared" si="129"/>
        <v/>
      </c>
      <c r="X694" s="95" t="str">
        <f t="shared" si="130"/>
        <v/>
      </c>
      <c r="Y694" s="95" t="str">
        <f>IF(T694&lt;&gt;"",SUM($X$10:X694),"")</f>
        <v/>
      </c>
      <c r="Z694" s="95" t="str">
        <f t="shared" si="131"/>
        <v/>
      </c>
    </row>
    <row r="695" spans="1:26">
      <c r="A695" s="3" t="str">
        <f t="shared" si="120"/>
        <v/>
      </c>
      <c r="B695" s="12" t="str">
        <f t="shared" si="121"/>
        <v/>
      </c>
      <c r="C695" s="95" t="str">
        <f t="shared" si="122"/>
        <v/>
      </c>
      <c r="D695" s="95" t="str">
        <f t="shared" si="123"/>
        <v/>
      </c>
      <c r="E695" s="95" t="str">
        <f t="shared" si="124"/>
        <v/>
      </c>
      <c r="F695" s="95" t="str">
        <f>IF(A695&lt;&gt;"",SUM($E$10:E695),"")</f>
        <v/>
      </c>
      <c r="G695" s="95" t="str">
        <f t="shared" si="125"/>
        <v/>
      </c>
      <c r="T695" s="3" t="str">
        <f t="shared" si="126"/>
        <v/>
      </c>
      <c r="U695" s="12" t="str">
        <f t="shared" si="127"/>
        <v/>
      </c>
      <c r="V695" s="95" t="str">
        <f t="shared" si="128"/>
        <v/>
      </c>
      <c r="W695" s="95" t="str">
        <f t="shared" si="129"/>
        <v/>
      </c>
      <c r="X695" s="95" t="str">
        <f t="shared" si="130"/>
        <v/>
      </c>
      <c r="Y695" s="95" t="str">
        <f>IF(T695&lt;&gt;"",SUM($X$10:X695),"")</f>
        <v/>
      </c>
      <c r="Z695" s="95" t="str">
        <f t="shared" si="131"/>
        <v/>
      </c>
    </row>
    <row r="696" spans="1:26">
      <c r="A696" s="3" t="str">
        <f t="shared" si="120"/>
        <v/>
      </c>
      <c r="B696" s="12" t="str">
        <f t="shared" si="121"/>
        <v/>
      </c>
      <c r="C696" s="95" t="str">
        <f t="shared" si="122"/>
        <v/>
      </c>
      <c r="D696" s="95" t="str">
        <f t="shared" si="123"/>
        <v/>
      </c>
      <c r="E696" s="95" t="str">
        <f t="shared" si="124"/>
        <v/>
      </c>
      <c r="F696" s="95" t="str">
        <f>IF(A696&lt;&gt;"",SUM($E$10:E696),"")</f>
        <v/>
      </c>
      <c r="G696" s="95" t="str">
        <f t="shared" si="125"/>
        <v/>
      </c>
      <c r="T696" s="3" t="str">
        <f t="shared" si="126"/>
        <v/>
      </c>
      <c r="U696" s="12" t="str">
        <f t="shared" si="127"/>
        <v/>
      </c>
      <c r="V696" s="95" t="str">
        <f t="shared" si="128"/>
        <v/>
      </c>
      <c r="W696" s="95" t="str">
        <f t="shared" si="129"/>
        <v/>
      </c>
      <c r="X696" s="95" t="str">
        <f t="shared" si="130"/>
        <v/>
      </c>
      <c r="Y696" s="95" t="str">
        <f>IF(T696&lt;&gt;"",SUM($X$10:X696),"")</f>
        <v/>
      </c>
      <c r="Z696" s="95" t="str">
        <f t="shared" si="131"/>
        <v/>
      </c>
    </row>
    <row r="697" spans="1:26">
      <c r="A697" s="3" t="str">
        <f t="shared" si="120"/>
        <v/>
      </c>
      <c r="B697" s="12" t="str">
        <f t="shared" si="121"/>
        <v/>
      </c>
      <c r="C697" s="95" t="str">
        <f t="shared" si="122"/>
        <v/>
      </c>
      <c r="D697" s="95" t="str">
        <f t="shared" si="123"/>
        <v/>
      </c>
      <c r="E697" s="95" t="str">
        <f t="shared" si="124"/>
        <v/>
      </c>
      <c r="F697" s="95" t="str">
        <f>IF(A697&lt;&gt;"",SUM($E$10:E697),"")</f>
        <v/>
      </c>
      <c r="G697" s="95" t="str">
        <f t="shared" si="125"/>
        <v/>
      </c>
      <c r="T697" s="3" t="str">
        <f t="shared" si="126"/>
        <v/>
      </c>
      <c r="U697" s="12" t="str">
        <f t="shared" si="127"/>
        <v/>
      </c>
      <c r="V697" s="95" t="str">
        <f t="shared" si="128"/>
        <v/>
      </c>
      <c r="W697" s="95" t="str">
        <f t="shared" si="129"/>
        <v/>
      </c>
      <c r="X697" s="95" t="str">
        <f t="shared" si="130"/>
        <v/>
      </c>
      <c r="Y697" s="95" t="str">
        <f>IF(T697&lt;&gt;"",SUM($X$10:X697),"")</f>
        <v/>
      </c>
      <c r="Z697" s="95" t="str">
        <f t="shared" si="131"/>
        <v/>
      </c>
    </row>
    <row r="698" spans="1:26">
      <c r="A698" s="3" t="str">
        <f t="shared" si="120"/>
        <v/>
      </c>
      <c r="B698" s="12" t="str">
        <f t="shared" si="121"/>
        <v/>
      </c>
      <c r="C698" s="95" t="str">
        <f t="shared" si="122"/>
        <v/>
      </c>
      <c r="D698" s="95" t="str">
        <f t="shared" si="123"/>
        <v/>
      </c>
      <c r="E698" s="95" t="str">
        <f t="shared" si="124"/>
        <v/>
      </c>
      <c r="F698" s="95" t="str">
        <f>IF(A698&lt;&gt;"",SUM($E$10:E698),"")</f>
        <v/>
      </c>
      <c r="G698" s="95" t="str">
        <f t="shared" si="125"/>
        <v/>
      </c>
      <c r="T698" s="3" t="str">
        <f t="shared" si="126"/>
        <v/>
      </c>
      <c r="U698" s="12" t="str">
        <f t="shared" si="127"/>
        <v/>
      </c>
      <c r="V698" s="95" t="str">
        <f t="shared" si="128"/>
        <v/>
      </c>
      <c r="W698" s="95" t="str">
        <f t="shared" si="129"/>
        <v/>
      </c>
      <c r="X698" s="95" t="str">
        <f t="shared" si="130"/>
        <v/>
      </c>
      <c r="Y698" s="95" t="str">
        <f>IF(T698&lt;&gt;"",SUM($X$10:X698),"")</f>
        <v/>
      </c>
      <c r="Z698" s="95" t="str">
        <f t="shared" si="131"/>
        <v/>
      </c>
    </row>
    <row r="699" spans="1:26">
      <c r="A699" s="3" t="str">
        <f t="shared" si="120"/>
        <v/>
      </c>
      <c r="B699" s="12" t="str">
        <f t="shared" si="121"/>
        <v/>
      </c>
      <c r="C699" s="95" t="str">
        <f t="shared" si="122"/>
        <v/>
      </c>
      <c r="D699" s="95" t="str">
        <f t="shared" si="123"/>
        <v/>
      </c>
      <c r="E699" s="95" t="str">
        <f t="shared" si="124"/>
        <v/>
      </c>
      <c r="F699" s="95" t="str">
        <f>IF(A699&lt;&gt;"",SUM($E$10:E699),"")</f>
        <v/>
      </c>
      <c r="G699" s="95" t="str">
        <f t="shared" si="125"/>
        <v/>
      </c>
      <c r="T699" s="3" t="str">
        <f t="shared" si="126"/>
        <v/>
      </c>
      <c r="U699" s="12" t="str">
        <f t="shared" si="127"/>
        <v/>
      </c>
      <c r="V699" s="95" t="str">
        <f t="shared" si="128"/>
        <v/>
      </c>
      <c r="W699" s="95" t="str">
        <f t="shared" si="129"/>
        <v/>
      </c>
      <c r="X699" s="95" t="str">
        <f t="shared" si="130"/>
        <v/>
      </c>
      <c r="Y699" s="95" t="str">
        <f>IF(T699&lt;&gt;"",SUM($X$10:X699),"")</f>
        <v/>
      </c>
      <c r="Z699" s="95" t="str">
        <f t="shared" si="131"/>
        <v/>
      </c>
    </row>
    <row r="700" spans="1:26">
      <c r="A700" s="3" t="str">
        <f t="shared" si="120"/>
        <v/>
      </c>
      <c r="B700" s="12" t="str">
        <f t="shared" si="121"/>
        <v/>
      </c>
      <c r="C700" s="95" t="str">
        <f t="shared" si="122"/>
        <v/>
      </c>
      <c r="D700" s="95" t="str">
        <f t="shared" si="123"/>
        <v/>
      </c>
      <c r="E700" s="95" t="str">
        <f t="shared" si="124"/>
        <v/>
      </c>
      <c r="F700" s="95" t="str">
        <f>IF(A700&lt;&gt;"",SUM($E$10:E700),"")</f>
        <v/>
      </c>
      <c r="G700" s="95" t="str">
        <f t="shared" si="125"/>
        <v/>
      </c>
      <c r="T700" s="3" t="str">
        <f t="shared" si="126"/>
        <v/>
      </c>
      <c r="U700" s="12" t="str">
        <f t="shared" si="127"/>
        <v/>
      </c>
      <c r="V700" s="95" t="str">
        <f t="shared" si="128"/>
        <v/>
      </c>
      <c r="W700" s="95" t="str">
        <f t="shared" si="129"/>
        <v/>
      </c>
      <c r="X700" s="95" t="str">
        <f t="shared" si="130"/>
        <v/>
      </c>
      <c r="Y700" s="95" t="str">
        <f>IF(T700&lt;&gt;"",SUM($X$10:X700),"")</f>
        <v/>
      </c>
      <c r="Z700" s="95" t="str">
        <f t="shared" si="131"/>
        <v/>
      </c>
    </row>
    <row r="701" spans="1:26">
      <c r="A701" s="3" t="str">
        <f t="shared" si="120"/>
        <v/>
      </c>
      <c r="B701" s="12" t="str">
        <f t="shared" si="121"/>
        <v/>
      </c>
      <c r="C701" s="95" t="str">
        <f t="shared" si="122"/>
        <v/>
      </c>
      <c r="D701" s="95" t="str">
        <f t="shared" si="123"/>
        <v/>
      </c>
      <c r="E701" s="95" t="str">
        <f t="shared" si="124"/>
        <v/>
      </c>
      <c r="F701" s="95" t="str">
        <f>IF(A701&lt;&gt;"",SUM($E$10:E701),"")</f>
        <v/>
      </c>
      <c r="G701" s="95" t="str">
        <f t="shared" si="125"/>
        <v/>
      </c>
      <c r="T701" s="3" t="str">
        <f t="shared" si="126"/>
        <v/>
      </c>
      <c r="U701" s="12" t="str">
        <f t="shared" si="127"/>
        <v/>
      </c>
      <c r="V701" s="95" t="str">
        <f t="shared" si="128"/>
        <v/>
      </c>
      <c r="W701" s="95" t="str">
        <f t="shared" si="129"/>
        <v/>
      </c>
      <c r="X701" s="95" t="str">
        <f t="shared" si="130"/>
        <v/>
      </c>
      <c r="Y701" s="95" t="str">
        <f>IF(T701&lt;&gt;"",SUM($X$10:X701),"")</f>
        <v/>
      </c>
      <c r="Z701" s="95" t="str">
        <f t="shared" si="131"/>
        <v/>
      </c>
    </row>
    <row r="702" spans="1:26">
      <c r="A702" s="3" t="str">
        <f t="shared" si="120"/>
        <v/>
      </c>
      <c r="B702" s="12" t="str">
        <f t="shared" si="121"/>
        <v/>
      </c>
      <c r="C702" s="95" t="str">
        <f t="shared" si="122"/>
        <v/>
      </c>
      <c r="D702" s="95" t="str">
        <f t="shared" si="123"/>
        <v/>
      </c>
      <c r="E702" s="95" t="str">
        <f t="shared" si="124"/>
        <v/>
      </c>
      <c r="F702" s="95" t="str">
        <f>IF(A702&lt;&gt;"",SUM($E$10:E702),"")</f>
        <v/>
      </c>
      <c r="G702" s="95" t="str">
        <f t="shared" si="125"/>
        <v/>
      </c>
      <c r="T702" s="3" t="str">
        <f t="shared" si="126"/>
        <v/>
      </c>
      <c r="U702" s="12" t="str">
        <f t="shared" si="127"/>
        <v/>
      </c>
      <c r="V702" s="95" t="str">
        <f t="shared" si="128"/>
        <v/>
      </c>
      <c r="W702" s="95" t="str">
        <f t="shared" si="129"/>
        <v/>
      </c>
      <c r="X702" s="95" t="str">
        <f t="shared" si="130"/>
        <v/>
      </c>
      <c r="Y702" s="95" t="str">
        <f>IF(T702&lt;&gt;"",SUM($X$10:X702),"")</f>
        <v/>
      </c>
      <c r="Z702" s="95" t="str">
        <f t="shared" si="131"/>
        <v/>
      </c>
    </row>
    <row r="703" spans="1:26">
      <c r="A703" s="3" t="str">
        <f t="shared" si="120"/>
        <v/>
      </c>
      <c r="B703" s="12" t="str">
        <f t="shared" si="121"/>
        <v/>
      </c>
      <c r="C703" s="95" t="str">
        <f t="shared" si="122"/>
        <v/>
      </c>
      <c r="D703" s="95" t="str">
        <f t="shared" si="123"/>
        <v/>
      </c>
      <c r="E703" s="95" t="str">
        <f t="shared" si="124"/>
        <v/>
      </c>
      <c r="F703" s="95" t="str">
        <f>IF(A703&lt;&gt;"",SUM($E$10:E703),"")</f>
        <v/>
      </c>
      <c r="G703" s="95" t="str">
        <f t="shared" si="125"/>
        <v/>
      </c>
      <c r="T703" s="3" t="str">
        <f t="shared" si="126"/>
        <v/>
      </c>
      <c r="U703" s="12" t="str">
        <f t="shared" si="127"/>
        <v/>
      </c>
      <c r="V703" s="95" t="str">
        <f t="shared" si="128"/>
        <v/>
      </c>
      <c r="W703" s="95" t="str">
        <f t="shared" si="129"/>
        <v/>
      </c>
      <c r="X703" s="95" t="str">
        <f t="shared" si="130"/>
        <v/>
      </c>
      <c r="Y703" s="95" t="str">
        <f>IF(T703&lt;&gt;"",SUM($X$10:X703),"")</f>
        <v/>
      </c>
      <c r="Z703" s="95" t="str">
        <f t="shared" si="131"/>
        <v/>
      </c>
    </row>
    <row r="704" spans="1:26">
      <c r="A704" s="3" t="str">
        <f t="shared" si="120"/>
        <v/>
      </c>
      <c r="B704" s="12" t="str">
        <f t="shared" si="121"/>
        <v/>
      </c>
      <c r="C704" s="95" t="str">
        <f t="shared" si="122"/>
        <v/>
      </c>
      <c r="D704" s="95" t="str">
        <f t="shared" si="123"/>
        <v/>
      </c>
      <c r="E704" s="95" t="str">
        <f t="shared" si="124"/>
        <v/>
      </c>
      <c r="F704" s="95" t="str">
        <f>IF(A704&lt;&gt;"",SUM($E$10:E704),"")</f>
        <v/>
      </c>
      <c r="G704" s="95" t="str">
        <f t="shared" si="125"/>
        <v/>
      </c>
      <c r="T704" s="3" t="str">
        <f t="shared" si="126"/>
        <v/>
      </c>
      <c r="U704" s="12" t="str">
        <f t="shared" si="127"/>
        <v/>
      </c>
      <c r="V704" s="95" t="str">
        <f t="shared" si="128"/>
        <v/>
      </c>
      <c r="W704" s="95" t="str">
        <f t="shared" si="129"/>
        <v/>
      </c>
      <c r="X704" s="95" t="str">
        <f t="shared" si="130"/>
        <v/>
      </c>
      <c r="Y704" s="95" t="str">
        <f>IF(T704&lt;&gt;"",SUM($X$10:X704),"")</f>
        <v/>
      </c>
      <c r="Z704" s="95" t="str">
        <f t="shared" si="131"/>
        <v/>
      </c>
    </row>
    <row r="705" spans="1:26">
      <c r="A705" s="3" t="str">
        <f t="shared" si="120"/>
        <v/>
      </c>
      <c r="B705" s="12" t="str">
        <f t="shared" si="121"/>
        <v/>
      </c>
      <c r="C705" s="95" t="str">
        <f t="shared" si="122"/>
        <v/>
      </c>
      <c r="D705" s="95" t="str">
        <f t="shared" si="123"/>
        <v/>
      </c>
      <c r="E705" s="95" t="str">
        <f t="shared" si="124"/>
        <v/>
      </c>
      <c r="F705" s="95" t="str">
        <f>IF(A705&lt;&gt;"",SUM($E$10:E705),"")</f>
        <v/>
      </c>
      <c r="G705" s="95" t="str">
        <f t="shared" si="125"/>
        <v/>
      </c>
      <c r="T705" s="3" t="str">
        <f t="shared" si="126"/>
        <v/>
      </c>
      <c r="U705" s="12" t="str">
        <f t="shared" si="127"/>
        <v/>
      </c>
      <c r="V705" s="95" t="str">
        <f t="shared" si="128"/>
        <v/>
      </c>
      <c r="W705" s="95" t="str">
        <f t="shared" si="129"/>
        <v/>
      </c>
      <c r="X705" s="95" t="str">
        <f t="shared" si="130"/>
        <v/>
      </c>
      <c r="Y705" s="95" t="str">
        <f>IF(T705&lt;&gt;"",SUM($X$10:X705),"")</f>
        <v/>
      </c>
      <c r="Z705" s="95" t="str">
        <f t="shared" si="131"/>
        <v/>
      </c>
    </row>
    <row r="706" spans="1:26">
      <c r="A706" s="3" t="str">
        <f t="shared" si="120"/>
        <v/>
      </c>
      <c r="B706" s="12" t="str">
        <f t="shared" si="121"/>
        <v/>
      </c>
      <c r="C706" s="95" t="str">
        <f t="shared" si="122"/>
        <v/>
      </c>
      <c r="D706" s="95" t="str">
        <f t="shared" si="123"/>
        <v/>
      </c>
      <c r="E706" s="95" t="str">
        <f t="shared" si="124"/>
        <v/>
      </c>
      <c r="F706" s="95" t="str">
        <f>IF(A706&lt;&gt;"",SUM($E$10:E706),"")</f>
        <v/>
      </c>
      <c r="G706" s="95" t="str">
        <f t="shared" si="125"/>
        <v/>
      </c>
      <c r="T706" s="3" t="str">
        <f t="shared" si="126"/>
        <v/>
      </c>
      <c r="U706" s="12" t="str">
        <f t="shared" si="127"/>
        <v/>
      </c>
      <c r="V706" s="95" t="str">
        <f t="shared" si="128"/>
        <v/>
      </c>
      <c r="W706" s="95" t="str">
        <f t="shared" si="129"/>
        <v/>
      </c>
      <c r="X706" s="95" t="str">
        <f t="shared" si="130"/>
        <v/>
      </c>
      <c r="Y706" s="95" t="str">
        <f>IF(T706&lt;&gt;"",SUM($X$10:X706),"")</f>
        <v/>
      </c>
      <c r="Z706" s="95" t="str">
        <f t="shared" si="131"/>
        <v/>
      </c>
    </row>
    <row r="707" spans="1:26">
      <c r="A707" s="3" t="str">
        <f t="shared" si="120"/>
        <v/>
      </c>
      <c r="B707" s="12" t="str">
        <f t="shared" si="121"/>
        <v/>
      </c>
      <c r="C707" s="95" t="str">
        <f t="shared" si="122"/>
        <v/>
      </c>
      <c r="D707" s="95" t="str">
        <f t="shared" si="123"/>
        <v/>
      </c>
      <c r="E707" s="95" t="str">
        <f t="shared" si="124"/>
        <v/>
      </c>
      <c r="F707" s="95" t="str">
        <f>IF(A707&lt;&gt;"",SUM($E$10:E707),"")</f>
        <v/>
      </c>
      <c r="G707" s="95" t="str">
        <f t="shared" si="125"/>
        <v/>
      </c>
      <c r="T707" s="3" t="str">
        <f t="shared" si="126"/>
        <v/>
      </c>
      <c r="U707" s="12" t="str">
        <f t="shared" si="127"/>
        <v/>
      </c>
      <c r="V707" s="95" t="str">
        <f t="shared" si="128"/>
        <v/>
      </c>
      <c r="W707" s="95" t="str">
        <f t="shared" si="129"/>
        <v/>
      </c>
      <c r="X707" s="95" t="str">
        <f t="shared" si="130"/>
        <v/>
      </c>
      <c r="Y707" s="95" t="str">
        <f>IF(T707&lt;&gt;"",SUM($X$10:X707),"")</f>
        <v/>
      </c>
      <c r="Z707" s="95" t="str">
        <f t="shared" si="131"/>
        <v/>
      </c>
    </row>
    <row r="708" spans="1:26">
      <c r="A708" s="3" t="str">
        <f t="shared" si="120"/>
        <v/>
      </c>
      <c r="B708" s="12" t="str">
        <f t="shared" si="121"/>
        <v/>
      </c>
      <c r="C708" s="95" t="str">
        <f t="shared" si="122"/>
        <v/>
      </c>
      <c r="D708" s="95" t="str">
        <f t="shared" si="123"/>
        <v/>
      </c>
      <c r="E708" s="95" t="str">
        <f t="shared" si="124"/>
        <v/>
      </c>
      <c r="F708" s="95" t="str">
        <f>IF(A708&lt;&gt;"",SUM($E$10:E708),"")</f>
        <v/>
      </c>
      <c r="G708" s="95" t="str">
        <f t="shared" si="125"/>
        <v/>
      </c>
      <c r="T708" s="3" t="str">
        <f t="shared" si="126"/>
        <v/>
      </c>
      <c r="U708" s="12" t="str">
        <f t="shared" si="127"/>
        <v/>
      </c>
      <c r="V708" s="95" t="str">
        <f t="shared" si="128"/>
        <v/>
      </c>
      <c r="W708" s="95" t="str">
        <f t="shared" si="129"/>
        <v/>
      </c>
      <c r="X708" s="95" t="str">
        <f t="shared" si="130"/>
        <v/>
      </c>
      <c r="Y708" s="95" t="str">
        <f>IF(T708&lt;&gt;"",SUM($X$10:X708),"")</f>
        <v/>
      </c>
      <c r="Z708" s="95" t="str">
        <f t="shared" si="131"/>
        <v/>
      </c>
    </row>
    <row r="709" spans="1:26">
      <c r="A709" s="3" t="str">
        <f t="shared" si="120"/>
        <v/>
      </c>
      <c r="B709" s="12" t="str">
        <f t="shared" si="121"/>
        <v/>
      </c>
      <c r="C709" s="95" t="str">
        <f t="shared" si="122"/>
        <v/>
      </c>
      <c r="D709" s="95" t="str">
        <f t="shared" si="123"/>
        <v/>
      </c>
      <c r="E709" s="95" t="str">
        <f t="shared" si="124"/>
        <v/>
      </c>
      <c r="F709" s="95" t="str">
        <f>IF(A709&lt;&gt;"",SUM($E$10:E709),"")</f>
        <v/>
      </c>
      <c r="G709" s="95" t="str">
        <f t="shared" si="125"/>
        <v/>
      </c>
      <c r="T709" s="3" t="str">
        <f t="shared" si="126"/>
        <v/>
      </c>
      <c r="U709" s="12" t="str">
        <f t="shared" si="127"/>
        <v/>
      </c>
      <c r="V709" s="95" t="str">
        <f t="shared" si="128"/>
        <v/>
      </c>
      <c r="W709" s="95" t="str">
        <f t="shared" si="129"/>
        <v/>
      </c>
      <c r="X709" s="95" t="str">
        <f t="shared" si="130"/>
        <v/>
      </c>
      <c r="Y709" s="95" t="str">
        <f>IF(T709&lt;&gt;"",SUM($X$10:X709),"")</f>
        <v/>
      </c>
      <c r="Z709" s="95" t="str">
        <f t="shared" si="131"/>
        <v/>
      </c>
    </row>
    <row r="710" spans="1:26">
      <c r="A710" s="3" t="str">
        <f t="shared" si="120"/>
        <v/>
      </c>
      <c r="B710" s="12" t="str">
        <f t="shared" si="121"/>
        <v/>
      </c>
      <c r="C710" s="95" t="str">
        <f t="shared" si="122"/>
        <v/>
      </c>
      <c r="D710" s="95" t="str">
        <f t="shared" si="123"/>
        <v/>
      </c>
      <c r="E710" s="95" t="str">
        <f t="shared" si="124"/>
        <v/>
      </c>
      <c r="F710" s="95" t="str">
        <f>IF(A710&lt;&gt;"",SUM($E$10:E710),"")</f>
        <v/>
      </c>
      <c r="G710" s="95" t="str">
        <f t="shared" si="125"/>
        <v/>
      </c>
      <c r="T710" s="3" t="str">
        <f t="shared" si="126"/>
        <v/>
      </c>
      <c r="U710" s="12" t="str">
        <f t="shared" si="127"/>
        <v/>
      </c>
      <c r="V710" s="95" t="str">
        <f t="shared" si="128"/>
        <v/>
      </c>
      <c r="W710" s="95" t="str">
        <f t="shared" si="129"/>
        <v/>
      </c>
      <c r="X710" s="95" t="str">
        <f t="shared" si="130"/>
        <v/>
      </c>
      <c r="Y710" s="95" t="str">
        <f>IF(T710&lt;&gt;"",SUM($X$10:X710),"")</f>
        <v/>
      </c>
      <c r="Z710" s="95" t="str">
        <f t="shared" si="131"/>
        <v/>
      </c>
    </row>
    <row r="711" spans="1:26">
      <c r="A711" s="3" t="str">
        <f t="shared" si="120"/>
        <v/>
      </c>
      <c r="B711" s="12" t="str">
        <f t="shared" si="121"/>
        <v/>
      </c>
      <c r="C711" s="95" t="str">
        <f t="shared" si="122"/>
        <v/>
      </c>
      <c r="D711" s="95" t="str">
        <f t="shared" si="123"/>
        <v/>
      </c>
      <c r="E711" s="95" t="str">
        <f t="shared" si="124"/>
        <v/>
      </c>
      <c r="F711" s="95" t="str">
        <f>IF(A711&lt;&gt;"",SUM($E$10:E711),"")</f>
        <v/>
      </c>
      <c r="G711" s="95" t="str">
        <f t="shared" si="125"/>
        <v/>
      </c>
      <c r="T711" s="3" t="str">
        <f t="shared" si="126"/>
        <v/>
      </c>
      <c r="U711" s="12" t="str">
        <f t="shared" si="127"/>
        <v/>
      </c>
      <c r="V711" s="95" t="str">
        <f t="shared" si="128"/>
        <v/>
      </c>
      <c r="W711" s="95" t="str">
        <f t="shared" si="129"/>
        <v/>
      </c>
      <c r="X711" s="95" t="str">
        <f t="shared" si="130"/>
        <v/>
      </c>
      <c r="Y711" s="95" t="str">
        <f>IF(T711&lt;&gt;"",SUM($X$10:X711),"")</f>
        <v/>
      </c>
      <c r="Z711" s="95" t="str">
        <f t="shared" si="131"/>
        <v/>
      </c>
    </row>
    <row r="712" spans="1:26">
      <c r="A712" s="3" t="str">
        <f t="shared" si="120"/>
        <v/>
      </c>
      <c r="B712" s="12" t="str">
        <f t="shared" si="121"/>
        <v/>
      </c>
      <c r="C712" s="95" t="str">
        <f t="shared" si="122"/>
        <v/>
      </c>
      <c r="D712" s="95" t="str">
        <f t="shared" si="123"/>
        <v/>
      </c>
      <c r="E712" s="95" t="str">
        <f t="shared" si="124"/>
        <v/>
      </c>
      <c r="F712" s="95" t="str">
        <f>IF(A712&lt;&gt;"",SUM($E$10:E712),"")</f>
        <v/>
      </c>
      <c r="G712" s="95" t="str">
        <f t="shared" si="125"/>
        <v/>
      </c>
      <c r="T712" s="3" t="str">
        <f t="shared" si="126"/>
        <v/>
      </c>
      <c r="U712" s="12" t="str">
        <f t="shared" si="127"/>
        <v/>
      </c>
      <c r="V712" s="95" t="str">
        <f t="shared" si="128"/>
        <v/>
      </c>
      <c r="W712" s="95" t="str">
        <f t="shared" si="129"/>
        <v/>
      </c>
      <c r="X712" s="95" t="str">
        <f t="shared" si="130"/>
        <v/>
      </c>
      <c r="Y712" s="95" t="str">
        <f>IF(T712&lt;&gt;"",SUM($X$10:X712),"")</f>
        <v/>
      </c>
      <c r="Z712" s="95" t="str">
        <f t="shared" si="131"/>
        <v/>
      </c>
    </row>
    <row r="713" spans="1:26">
      <c r="A713" s="3" t="str">
        <f t="shared" si="120"/>
        <v/>
      </c>
      <c r="B713" s="12" t="str">
        <f t="shared" si="121"/>
        <v/>
      </c>
      <c r="C713" s="95" t="str">
        <f t="shared" si="122"/>
        <v/>
      </c>
      <c r="D713" s="95" t="str">
        <f t="shared" si="123"/>
        <v/>
      </c>
      <c r="E713" s="95" t="str">
        <f t="shared" si="124"/>
        <v/>
      </c>
      <c r="F713" s="95" t="str">
        <f>IF(A713&lt;&gt;"",SUM($E$10:E713),"")</f>
        <v/>
      </c>
      <c r="G713" s="95" t="str">
        <f t="shared" si="125"/>
        <v/>
      </c>
      <c r="T713" s="3" t="str">
        <f t="shared" si="126"/>
        <v/>
      </c>
      <c r="U713" s="12" t="str">
        <f t="shared" si="127"/>
        <v/>
      </c>
      <c r="V713" s="95" t="str">
        <f t="shared" si="128"/>
        <v/>
      </c>
      <c r="W713" s="95" t="str">
        <f t="shared" si="129"/>
        <v/>
      </c>
      <c r="X713" s="95" t="str">
        <f t="shared" si="130"/>
        <v/>
      </c>
      <c r="Y713" s="95" t="str">
        <f>IF(T713&lt;&gt;"",SUM($X$10:X713),"")</f>
        <v/>
      </c>
      <c r="Z713" s="95" t="str">
        <f t="shared" si="131"/>
        <v/>
      </c>
    </row>
    <row r="714" spans="1:26">
      <c r="A714" s="3" t="str">
        <f t="shared" si="120"/>
        <v/>
      </c>
      <c r="B714" s="12" t="str">
        <f t="shared" si="121"/>
        <v/>
      </c>
      <c r="C714" s="95" t="str">
        <f t="shared" si="122"/>
        <v/>
      </c>
      <c r="D714" s="95" t="str">
        <f t="shared" si="123"/>
        <v/>
      </c>
      <c r="E714" s="95" t="str">
        <f t="shared" si="124"/>
        <v/>
      </c>
      <c r="F714" s="95" t="str">
        <f>IF(A714&lt;&gt;"",SUM($E$10:E714),"")</f>
        <v/>
      </c>
      <c r="G714" s="95" t="str">
        <f t="shared" si="125"/>
        <v/>
      </c>
      <c r="T714" s="3" t="str">
        <f t="shared" si="126"/>
        <v/>
      </c>
      <c r="U714" s="12" t="str">
        <f t="shared" si="127"/>
        <v/>
      </c>
      <c r="V714" s="95" t="str">
        <f t="shared" si="128"/>
        <v/>
      </c>
      <c r="W714" s="95" t="str">
        <f t="shared" si="129"/>
        <v/>
      </c>
      <c r="X714" s="95" t="str">
        <f t="shared" si="130"/>
        <v/>
      </c>
      <c r="Y714" s="95" t="str">
        <f>IF(T714&lt;&gt;"",SUM($X$10:X714),"")</f>
        <v/>
      </c>
      <c r="Z714" s="95" t="str">
        <f t="shared" si="131"/>
        <v/>
      </c>
    </row>
    <row r="715" spans="1:26">
      <c r="A715" s="3" t="str">
        <f t="shared" si="120"/>
        <v/>
      </c>
      <c r="B715" s="12" t="str">
        <f t="shared" si="121"/>
        <v/>
      </c>
      <c r="C715" s="95" t="str">
        <f t="shared" si="122"/>
        <v/>
      </c>
      <c r="D715" s="95" t="str">
        <f t="shared" si="123"/>
        <v/>
      </c>
      <c r="E715" s="95" t="str">
        <f t="shared" si="124"/>
        <v/>
      </c>
      <c r="F715" s="95" t="str">
        <f>IF(A715&lt;&gt;"",SUM($E$10:E715),"")</f>
        <v/>
      </c>
      <c r="G715" s="95" t="str">
        <f t="shared" si="125"/>
        <v/>
      </c>
      <c r="T715" s="3" t="str">
        <f t="shared" si="126"/>
        <v/>
      </c>
      <c r="U715" s="12" t="str">
        <f t="shared" si="127"/>
        <v/>
      </c>
      <c r="V715" s="95" t="str">
        <f t="shared" si="128"/>
        <v/>
      </c>
      <c r="W715" s="95" t="str">
        <f t="shared" si="129"/>
        <v/>
      </c>
      <c r="X715" s="95" t="str">
        <f t="shared" si="130"/>
        <v/>
      </c>
      <c r="Y715" s="95" t="str">
        <f>IF(T715&lt;&gt;"",SUM($X$10:X715),"")</f>
        <v/>
      </c>
      <c r="Z715" s="95" t="str">
        <f t="shared" si="131"/>
        <v/>
      </c>
    </row>
    <row r="716" spans="1:26">
      <c r="A716" s="3" t="str">
        <f t="shared" ref="A716:A779" si="132">IF(A715&lt;$G$4,A715+1,"")</f>
        <v/>
      </c>
      <c r="B716" s="12" t="str">
        <f t="shared" ref="B716:B779" si="133">IF(A716&lt;&gt;"",EDATE($C$7,A716*12/$G$3),"")</f>
        <v/>
      </c>
      <c r="C716" s="95" t="str">
        <f t="shared" ref="C716:C779" si="134">IF(A716&lt;&gt;"",D716+E716,"")</f>
        <v/>
      </c>
      <c r="D716" s="95" t="str">
        <f t="shared" ref="D716:D779" si="135">IF(A716&lt;&gt;"",G715*$G$5,"")</f>
        <v/>
      </c>
      <c r="E716" s="95" t="str">
        <f t="shared" ref="E716:E779" si="136">IF(A716&lt;&gt;"",IF(A716=$G$4,$C$3,0),"")</f>
        <v/>
      </c>
      <c r="F716" s="95" t="str">
        <f>IF(A716&lt;&gt;"",SUM($E$10:E716),"")</f>
        <v/>
      </c>
      <c r="G716" s="95" t="str">
        <f t="shared" ref="G716:G779" si="137">IF(A716&lt;&gt;"",G715-E716,"")</f>
        <v/>
      </c>
      <c r="T716" s="3" t="str">
        <f t="shared" ref="T716:T779" si="138">IF(T715&lt;$G$4,T715+1,"")</f>
        <v/>
      </c>
      <c r="U716" s="12" t="str">
        <f t="shared" ref="U716:U779" si="139">IF(T716&lt;&gt;"",EDATE($C$7,T716*12/$G$3),"")</f>
        <v/>
      </c>
      <c r="V716" s="95" t="str">
        <f t="shared" ref="V716:V779" si="140">IF(T716&lt;&gt;"",C716,"")</f>
        <v/>
      </c>
      <c r="W716" s="95" t="str">
        <f t="shared" ref="W716:W779" si="141">IF(T716&lt;&gt;"",Z715*$Z$5,"")</f>
        <v/>
      </c>
      <c r="X716" s="95" t="str">
        <f t="shared" ref="X716:X779" si="142">IF(T716&lt;&gt;"",V716-W716,"")</f>
        <v/>
      </c>
      <c r="Y716" s="95" t="str">
        <f>IF(T716&lt;&gt;"",SUM($X$10:X716),"")</f>
        <v/>
      </c>
      <c r="Z716" s="95" t="str">
        <f t="shared" ref="Z716:Z779" si="143">IF(T716&lt;&gt;"",Z715-X716,"")</f>
        <v/>
      </c>
    </row>
    <row r="717" spans="1:26">
      <c r="A717" s="3" t="str">
        <f t="shared" si="132"/>
        <v/>
      </c>
      <c r="B717" s="12" t="str">
        <f t="shared" si="133"/>
        <v/>
      </c>
      <c r="C717" s="95" t="str">
        <f t="shared" si="134"/>
        <v/>
      </c>
      <c r="D717" s="95" t="str">
        <f t="shared" si="135"/>
        <v/>
      </c>
      <c r="E717" s="95" t="str">
        <f t="shared" si="136"/>
        <v/>
      </c>
      <c r="F717" s="95" t="str">
        <f>IF(A717&lt;&gt;"",SUM($E$10:E717),"")</f>
        <v/>
      </c>
      <c r="G717" s="95" t="str">
        <f t="shared" si="137"/>
        <v/>
      </c>
      <c r="T717" s="3" t="str">
        <f t="shared" si="138"/>
        <v/>
      </c>
      <c r="U717" s="12" t="str">
        <f t="shared" si="139"/>
        <v/>
      </c>
      <c r="V717" s="95" t="str">
        <f t="shared" si="140"/>
        <v/>
      </c>
      <c r="W717" s="95" t="str">
        <f t="shared" si="141"/>
        <v/>
      </c>
      <c r="X717" s="95" t="str">
        <f t="shared" si="142"/>
        <v/>
      </c>
      <c r="Y717" s="95" t="str">
        <f>IF(T717&lt;&gt;"",SUM($X$10:X717),"")</f>
        <v/>
      </c>
      <c r="Z717" s="95" t="str">
        <f t="shared" si="143"/>
        <v/>
      </c>
    </row>
    <row r="718" spans="1:26">
      <c r="A718" s="3" t="str">
        <f t="shared" si="132"/>
        <v/>
      </c>
      <c r="B718" s="12" t="str">
        <f t="shared" si="133"/>
        <v/>
      </c>
      <c r="C718" s="95" t="str">
        <f t="shared" si="134"/>
        <v/>
      </c>
      <c r="D718" s="95" t="str">
        <f t="shared" si="135"/>
        <v/>
      </c>
      <c r="E718" s="95" t="str">
        <f t="shared" si="136"/>
        <v/>
      </c>
      <c r="F718" s="95" t="str">
        <f>IF(A718&lt;&gt;"",SUM($E$10:E718),"")</f>
        <v/>
      </c>
      <c r="G718" s="95" t="str">
        <f t="shared" si="137"/>
        <v/>
      </c>
      <c r="T718" s="3" t="str">
        <f t="shared" si="138"/>
        <v/>
      </c>
      <c r="U718" s="12" t="str">
        <f t="shared" si="139"/>
        <v/>
      </c>
      <c r="V718" s="95" t="str">
        <f t="shared" si="140"/>
        <v/>
      </c>
      <c r="W718" s="95" t="str">
        <f t="shared" si="141"/>
        <v/>
      </c>
      <c r="X718" s="95" t="str">
        <f t="shared" si="142"/>
        <v/>
      </c>
      <c r="Y718" s="95" t="str">
        <f>IF(T718&lt;&gt;"",SUM($X$10:X718),"")</f>
        <v/>
      </c>
      <c r="Z718" s="95" t="str">
        <f t="shared" si="143"/>
        <v/>
      </c>
    </row>
    <row r="719" spans="1:26">
      <c r="A719" s="3" t="str">
        <f t="shared" si="132"/>
        <v/>
      </c>
      <c r="B719" s="12" t="str">
        <f t="shared" si="133"/>
        <v/>
      </c>
      <c r="C719" s="95" t="str">
        <f t="shared" si="134"/>
        <v/>
      </c>
      <c r="D719" s="95" t="str">
        <f t="shared" si="135"/>
        <v/>
      </c>
      <c r="E719" s="95" t="str">
        <f t="shared" si="136"/>
        <v/>
      </c>
      <c r="F719" s="95" t="str">
        <f>IF(A719&lt;&gt;"",SUM($E$10:E719),"")</f>
        <v/>
      </c>
      <c r="G719" s="95" t="str">
        <f t="shared" si="137"/>
        <v/>
      </c>
      <c r="T719" s="3" t="str">
        <f t="shared" si="138"/>
        <v/>
      </c>
      <c r="U719" s="12" t="str">
        <f t="shared" si="139"/>
        <v/>
      </c>
      <c r="V719" s="95" t="str">
        <f t="shared" si="140"/>
        <v/>
      </c>
      <c r="W719" s="95" t="str">
        <f t="shared" si="141"/>
        <v/>
      </c>
      <c r="X719" s="95" t="str">
        <f t="shared" si="142"/>
        <v/>
      </c>
      <c r="Y719" s="95" t="str">
        <f>IF(T719&lt;&gt;"",SUM($X$10:X719),"")</f>
        <v/>
      </c>
      <c r="Z719" s="95" t="str">
        <f t="shared" si="143"/>
        <v/>
      </c>
    </row>
    <row r="720" spans="1:26">
      <c r="A720" s="3" t="str">
        <f t="shared" si="132"/>
        <v/>
      </c>
      <c r="B720" s="12" t="str">
        <f t="shared" si="133"/>
        <v/>
      </c>
      <c r="C720" s="95" t="str">
        <f t="shared" si="134"/>
        <v/>
      </c>
      <c r="D720" s="95" t="str">
        <f t="shared" si="135"/>
        <v/>
      </c>
      <c r="E720" s="95" t="str">
        <f t="shared" si="136"/>
        <v/>
      </c>
      <c r="F720" s="95" t="str">
        <f>IF(A720&lt;&gt;"",SUM($E$10:E720),"")</f>
        <v/>
      </c>
      <c r="G720" s="95" t="str">
        <f t="shared" si="137"/>
        <v/>
      </c>
      <c r="T720" s="3" t="str">
        <f t="shared" si="138"/>
        <v/>
      </c>
      <c r="U720" s="12" t="str">
        <f t="shared" si="139"/>
        <v/>
      </c>
      <c r="V720" s="95" t="str">
        <f t="shared" si="140"/>
        <v/>
      </c>
      <c r="W720" s="95" t="str">
        <f t="shared" si="141"/>
        <v/>
      </c>
      <c r="X720" s="95" t="str">
        <f t="shared" si="142"/>
        <v/>
      </c>
      <c r="Y720" s="95" t="str">
        <f>IF(T720&lt;&gt;"",SUM($X$10:X720),"")</f>
        <v/>
      </c>
      <c r="Z720" s="95" t="str">
        <f t="shared" si="143"/>
        <v/>
      </c>
    </row>
    <row r="721" spans="1:26">
      <c r="A721" s="3" t="str">
        <f t="shared" si="132"/>
        <v/>
      </c>
      <c r="B721" s="12" t="str">
        <f t="shared" si="133"/>
        <v/>
      </c>
      <c r="C721" s="95" t="str">
        <f t="shared" si="134"/>
        <v/>
      </c>
      <c r="D721" s="95" t="str">
        <f t="shared" si="135"/>
        <v/>
      </c>
      <c r="E721" s="95" t="str">
        <f t="shared" si="136"/>
        <v/>
      </c>
      <c r="F721" s="95" t="str">
        <f>IF(A721&lt;&gt;"",SUM($E$10:E721),"")</f>
        <v/>
      </c>
      <c r="G721" s="95" t="str">
        <f t="shared" si="137"/>
        <v/>
      </c>
      <c r="T721" s="3" t="str">
        <f t="shared" si="138"/>
        <v/>
      </c>
      <c r="U721" s="12" t="str">
        <f t="shared" si="139"/>
        <v/>
      </c>
      <c r="V721" s="95" t="str">
        <f t="shared" si="140"/>
        <v/>
      </c>
      <c r="W721" s="95" t="str">
        <f t="shared" si="141"/>
        <v/>
      </c>
      <c r="X721" s="95" t="str">
        <f t="shared" si="142"/>
        <v/>
      </c>
      <c r="Y721" s="95" t="str">
        <f>IF(T721&lt;&gt;"",SUM($X$10:X721),"")</f>
        <v/>
      </c>
      <c r="Z721" s="95" t="str">
        <f t="shared" si="143"/>
        <v/>
      </c>
    </row>
    <row r="722" spans="1:26">
      <c r="A722" s="3" t="str">
        <f t="shared" si="132"/>
        <v/>
      </c>
      <c r="B722" s="12" t="str">
        <f t="shared" si="133"/>
        <v/>
      </c>
      <c r="C722" s="95" t="str">
        <f t="shared" si="134"/>
        <v/>
      </c>
      <c r="D722" s="95" t="str">
        <f t="shared" si="135"/>
        <v/>
      </c>
      <c r="E722" s="95" t="str">
        <f t="shared" si="136"/>
        <v/>
      </c>
      <c r="F722" s="95" t="str">
        <f>IF(A722&lt;&gt;"",SUM($E$10:E722),"")</f>
        <v/>
      </c>
      <c r="G722" s="95" t="str">
        <f t="shared" si="137"/>
        <v/>
      </c>
      <c r="T722" s="3" t="str">
        <f t="shared" si="138"/>
        <v/>
      </c>
      <c r="U722" s="12" t="str">
        <f t="shared" si="139"/>
        <v/>
      </c>
      <c r="V722" s="95" t="str">
        <f t="shared" si="140"/>
        <v/>
      </c>
      <c r="W722" s="95" t="str">
        <f t="shared" si="141"/>
        <v/>
      </c>
      <c r="X722" s="95" t="str">
        <f t="shared" si="142"/>
        <v/>
      </c>
      <c r="Y722" s="95" t="str">
        <f>IF(T722&lt;&gt;"",SUM($X$10:X722),"")</f>
        <v/>
      </c>
      <c r="Z722" s="95" t="str">
        <f t="shared" si="143"/>
        <v/>
      </c>
    </row>
    <row r="723" spans="1:26">
      <c r="A723" s="3" t="str">
        <f t="shared" si="132"/>
        <v/>
      </c>
      <c r="B723" s="12" t="str">
        <f t="shared" si="133"/>
        <v/>
      </c>
      <c r="C723" s="95" t="str">
        <f t="shared" si="134"/>
        <v/>
      </c>
      <c r="D723" s="95" t="str">
        <f t="shared" si="135"/>
        <v/>
      </c>
      <c r="E723" s="95" t="str">
        <f t="shared" si="136"/>
        <v/>
      </c>
      <c r="F723" s="95" t="str">
        <f>IF(A723&lt;&gt;"",SUM($E$10:E723),"")</f>
        <v/>
      </c>
      <c r="G723" s="95" t="str">
        <f t="shared" si="137"/>
        <v/>
      </c>
      <c r="T723" s="3" t="str">
        <f t="shared" si="138"/>
        <v/>
      </c>
      <c r="U723" s="12" t="str">
        <f t="shared" si="139"/>
        <v/>
      </c>
      <c r="V723" s="95" t="str">
        <f t="shared" si="140"/>
        <v/>
      </c>
      <c r="W723" s="95" t="str">
        <f t="shared" si="141"/>
        <v/>
      </c>
      <c r="X723" s="95" t="str">
        <f t="shared" si="142"/>
        <v/>
      </c>
      <c r="Y723" s="95" t="str">
        <f>IF(T723&lt;&gt;"",SUM($X$10:X723),"")</f>
        <v/>
      </c>
      <c r="Z723" s="95" t="str">
        <f t="shared" si="143"/>
        <v/>
      </c>
    </row>
    <row r="724" spans="1:26">
      <c r="A724" s="3" t="str">
        <f t="shared" si="132"/>
        <v/>
      </c>
      <c r="B724" s="12" t="str">
        <f t="shared" si="133"/>
        <v/>
      </c>
      <c r="C724" s="95" t="str">
        <f t="shared" si="134"/>
        <v/>
      </c>
      <c r="D724" s="95" t="str">
        <f t="shared" si="135"/>
        <v/>
      </c>
      <c r="E724" s="95" t="str">
        <f t="shared" si="136"/>
        <v/>
      </c>
      <c r="F724" s="95" t="str">
        <f>IF(A724&lt;&gt;"",SUM($E$10:E724),"")</f>
        <v/>
      </c>
      <c r="G724" s="95" t="str">
        <f t="shared" si="137"/>
        <v/>
      </c>
      <c r="T724" s="3" t="str">
        <f t="shared" si="138"/>
        <v/>
      </c>
      <c r="U724" s="12" t="str">
        <f t="shared" si="139"/>
        <v/>
      </c>
      <c r="V724" s="95" t="str">
        <f t="shared" si="140"/>
        <v/>
      </c>
      <c r="W724" s="95" t="str">
        <f t="shared" si="141"/>
        <v/>
      </c>
      <c r="X724" s="95" t="str">
        <f t="shared" si="142"/>
        <v/>
      </c>
      <c r="Y724" s="95" t="str">
        <f>IF(T724&lt;&gt;"",SUM($X$10:X724),"")</f>
        <v/>
      </c>
      <c r="Z724" s="95" t="str">
        <f t="shared" si="143"/>
        <v/>
      </c>
    </row>
    <row r="725" spans="1:26">
      <c r="A725" s="3" t="str">
        <f t="shared" si="132"/>
        <v/>
      </c>
      <c r="B725" s="12" t="str">
        <f t="shared" si="133"/>
        <v/>
      </c>
      <c r="C725" s="95" t="str">
        <f t="shared" si="134"/>
        <v/>
      </c>
      <c r="D725" s="95" t="str">
        <f t="shared" si="135"/>
        <v/>
      </c>
      <c r="E725" s="95" t="str">
        <f t="shared" si="136"/>
        <v/>
      </c>
      <c r="F725" s="95" t="str">
        <f>IF(A725&lt;&gt;"",SUM($E$10:E725),"")</f>
        <v/>
      </c>
      <c r="G725" s="95" t="str">
        <f t="shared" si="137"/>
        <v/>
      </c>
      <c r="T725" s="3" t="str">
        <f t="shared" si="138"/>
        <v/>
      </c>
      <c r="U725" s="12" t="str">
        <f t="shared" si="139"/>
        <v/>
      </c>
      <c r="V725" s="95" t="str">
        <f t="shared" si="140"/>
        <v/>
      </c>
      <c r="W725" s="95" t="str">
        <f t="shared" si="141"/>
        <v/>
      </c>
      <c r="X725" s="95" t="str">
        <f t="shared" si="142"/>
        <v/>
      </c>
      <c r="Y725" s="95" t="str">
        <f>IF(T725&lt;&gt;"",SUM($X$10:X725),"")</f>
        <v/>
      </c>
      <c r="Z725" s="95" t="str">
        <f t="shared" si="143"/>
        <v/>
      </c>
    </row>
    <row r="726" spans="1:26">
      <c r="A726" s="3" t="str">
        <f t="shared" si="132"/>
        <v/>
      </c>
      <c r="B726" s="12" t="str">
        <f t="shared" si="133"/>
        <v/>
      </c>
      <c r="C726" s="95" t="str">
        <f t="shared" si="134"/>
        <v/>
      </c>
      <c r="D726" s="95" t="str">
        <f t="shared" si="135"/>
        <v/>
      </c>
      <c r="E726" s="95" t="str">
        <f t="shared" si="136"/>
        <v/>
      </c>
      <c r="F726" s="95" t="str">
        <f>IF(A726&lt;&gt;"",SUM($E$10:E726),"")</f>
        <v/>
      </c>
      <c r="G726" s="95" t="str">
        <f t="shared" si="137"/>
        <v/>
      </c>
      <c r="T726" s="3" t="str">
        <f t="shared" si="138"/>
        <v/>
      </c>
      <c r="U726" s="12" t="str">
        <f t="shared" si="139"/>
        <v/>
      </c>
      <c r="V726" s="95" t="str">
        <f t="shared" si="140"/>
        <v/>
      </c>
      <c r="W726" s="95" t="str">
        <f t="shared" si="141"/>
        <v/>
      </c>
      <c r="X726" s="95" t="str">
        <f t="shared" si="142"/>
        <v/>
      </c>
      <c r="Y726" s="95" t="str">
        <f>IF(T726&lt;&gt;"",SUM($X$10:X726),"")</f>
        <v/>
      </c>
      <c r="Z726" s="95" t="str">
        <f t="shared" si="143"/>
        <v/>
      </c>
    </row>
    <row r="727" spans="1:26">
      <c r="A727" s="3" t="str">
        <f t="shared" si="132"/>
        <v/>
      </c>
      <c r="B727" s="12" t="str">
        <f t="shared" si="133"/>
        <v/>
      </c>
      <c r="C727" s="95" t="str">
        <f t="shared" si="134"/>
        <v/>
      </c>
      <c r="D727" s="95" t="str">
        <f t="shared" si="135"/>
        <v/>
      </c>
      <c r="E727" s="95" t="str">
        <f t="shared" si="136"/>
        <v/>
      </c>
      <c r="F727" s="95" t="str">
        <f>IF(A727&lt;&gt;"",SUM($E$10:E727),"")</f>
        <v/>
      </c>
      <c r="G727" s="95" t="str">
        <f t="shared" si="137"/>
        <v/>
      </c>
      <c r="T727" s="3" t="str">
        <f t="shared" si="138"/>
        <v/>
      </c>
      <c r="U727" s="12" t="str">
        <f t="shared" si="139"/>
        <v/>
      </c>
      <c r="V727" s="95" t="str">
        <f t="shared" si="140"/>
        <v/>
      </c>
      <c r="W727" s="95" t="str">
        <f t="shared" si="141"/>
        <v/>
      </c>
      <c r="X727" s="95" t="str">
        <f t="shared" si="142"/>
        <v/>
      </c>
      <c r="Y727" s="95" t="str">
        <f>IF(T727&lt;&gt;"",SUM($X$10:X727),"")</f>
        <v/>
      </c>
      <c r="Z727" s="95" t="str">
        <f t="shared" si="143"/>
        <v/>
      </c>
    </row>
    <row r="728" spans="1:26">
      <c r="A728" s="3" t="str">
        <f t="shared" si="132"/>
        <v/>
      </c>
      <c r="B728" s="12" t="str">
        <f t="shared" si="133"/>
        <v/>
      </c>
      <c r="C728" s="95" t="str">
        <f t="shared" si="134"/>
        <v/>
      </c>
      <c r="D728" s="95" t="str">
        <f t="shared" si="135"/>
        <v/>
      </c>
      <c r="E728" s="95" t="str">
        <f t="shared" si="136"/>
        <v/>
      </c>
      <c r="F728" s="95" t="str">
        <f>IF(A728&lt;&gt;"",SUM($E$10:E728),"")</f>
        <v/>
      </c>
      <c r="G728" s="95" t="str">
        <f t="shared" si="137"/>
        <v/>
      </c>
      <c r="T728" s="3" t="str">
        <f t="shared" si="138"/>
        <v/>
      </c>
      <c r="U728" s="12" t="str">
        <f t="shared" si="139"/>
        <v/>
      </c>
      <c r="V728" s="95" t="str">
        <f t="shared" si="140"/>
        <v/>
      </c>
      <c r="W728" s="95" t="str">
        <f t="shared" si="141"/>
        <v/>
      </c>
      <c r="X728" s="95" t="str">
        <f t="shared" si="142"/>
        <v/>
      </c>
      <c r="Y728" s="95" t="str">
        <f>IF(T728&lt;&gt;"",SUM($X$10:X728),"")</f>
        <v/>
      </c>
      <c r="Z728" s="95" t="str">
        <f t="shared" si="143"/>
        <v/>
      </c>
    </row>
    <row r="729" spans="1:26">
      <c r="A729" s="3" t="str">
        <f t="shared" si="132"/>
        <v/>
      </c>
      <c r="B729" s="12" t="str">
        <f t="shared" si="133"/>
        <v/>
      </c>
      <c r="C729" s="95" t="str">
        <f t="shared" si="134"/>
        <v/>
      </c>
      <c r="D729" s="95" t="str">
        <f t="shared" si="135"/>
        <v/>
      </c>
      <c r="E729" s="95" t="str">
        <f t="shared" si="136"/>
        <v/>
      </c>
      <c r="F729" s="95" t="str">
        <f>IF(A729&lt;&gt;"",SUM($E$10:E729),"")</f>
        <v/>
      </c>
      <c r="G729" s="95" t="str">
        <f t="shared" si="137"/>
        <v/>
      </c>
      <c r="T729" s="3" t="str">
        <f t="shared" si="138"/>
        <v/>
      </c>
      <c r="U729" s="12" t="str">
        <f t="shared" si="139"/>
        <v/>
      </c>
      <c r="V729" s="95" t="str">
        <f t="shared" si="140"/>
        <v/>
      </c>
      <c r="W729" s="95" t="str">
        <f t="shared" si="141"/>
        <v/>
      </c>
      <c r="X729" s="95" t="str">
        <f t="shared" si="142"/>
        <v/>
      </c>
      <c r="Y729" s="95" t="str">
        <f>IF(T729&lt;&gt;"",SUM($X$10:X729),"")</f>
        <v/>
      </c>
      <c r="Z729" s="95" t="str">
        <f t="shared" si="143"/>
        <v/>
      </c>
    </row>
    <row r="730" spans="1:26">
      <c r="A730" s="3" t="str">
        <f t="shared" si="132"/>
        <v/>
      </c>
      <c r="B730" s="12" t="str">
        <f t="shared" si="133"/>
        <v/>
      </c>
      <c r="C730" s="95" t="str">
        <f t="shared" si="134"/>
        <v/>
      </c>
      <c r="D730" s="95" t="str">
        <f t="shared" si="135"/>
        <v/>
      </c>
      <c r="E730" s="95" t="str">
        <f t="shared" si="136"/>
        <v/>
      </c>
      <c r="F730" s="95" t="str">
        <f>IF(A730&lt;&gt;"",SUM($E$10:E730),"")</f>
        <v/>
      </c>
      <c r="G730" s="95" t="str">
        <f t="shared" si="137"/>
        <v/>
      </c>
      <c r="T730" s="3" t="str">
        <f t="shared" si="138"/>
        <v/>
      </c>
      <c r="U730" s="12" t="str">
        <f t="shared" si="139"/>
        <v/>
      </c>
      <c r="V730" s="95" t="str">
        <f t="shared" si="140"/>
        <v/>
      </c>
      <c r="W730" s="95" t="str">
        <f t="shared" si="141"/>
        <v/>
      </c>
      <c r="X730" s="95" t="str">
        <f t="shared" si="142"/>
        <v/>
      </c>
      <c r="Y730" s="95" t="str">
        <f>IF(T730&lt;&gt;"",SUM($X$10:X730),"")</f>
        <v/>
      </c>
      <c r="Z730" s="95" t="str">
        <f t="shared" si="143"/>
        <v/>
      </c>
    </row>
    <row r="731" spans="1:26">
      <c r="A731" s="3" t="str">
        <f t="shared" si="132"/>
        <v/>
      </c>
      <c r="B731" s="12" t="str">
        <f t="shared" si="133"/>
        <v/>
      </c>
      <c r="C731" s="95" t="str">
        <f t="shared" si="134"/>
        <v/>
      </c>
      <c r="D731" s="95" t="str">
        <f t="shared" si="135"/>
        <v/>
      </c>
      <c r="E731" s="95" t="str">
        <f t="shared" si="136"/>
        <v/>
      </c>
      <c r="F731" s="95" t="str">
        <f>IF(A731&lt;&gt;"",SUM($E$10:E731),"")</f>
        <v/>
      </c>
      <c r="G731" s="95" t="str">
        <f t="shared" si="137"/>
        <v/>
      </c>
      <c r="T731" s="3" t="str">
        <f t="shared" si="138"/>
        <v/>
      </c>
      <c r="U731" s="12" t="str">
        <f t="shared" si="139"/>
        <v/>
      </c>
      <c r="V731" s="95" t="str">
        <f t="shared" si="140"/>
        <v/>
      </c>
      <c r="W731" s="95" t="str">
        <f t="shared" si="141"/>
        <v/>
      </c>
      <c r="X731" s="95" t="str">
        <f t="shared" si="142"/>
        <v/>
      </c>
      <c r="Y731" s="95" t="str">
        <f>IF(T731&lt;&gt;"",SUM($X$10:X731),"")</f>
        <v/>
      </c>
      <c r="Z731" s="95" t="str">
        <f t="shared" si="143"/>
        <v/>
      </c>
    </row>
    <row r="732" spans="1:26">
      <c r="A732" s="3" t="str">
        <f t="shared" si="132"/>
        <v/>
      </c>
      <c r="B732" s="12" t="str">
        <f t="shared" si="133"/>
        <v/>
      </c>
      <c r="C732" s="95" t="str">
        <f t="shared" si="134"/>
        <v/>
      </c>
      <c r="D732" s="95" t="str">
        <f t="shared" si="135"/>
        <v/>
      </c>
      <c r="E732" s="95" t="str">
        <f t="shared" si="136"/>
        <v/>
      </c>
      <c r="F732" s="95" t="str">
        <f>IF(A732&lt;&gt;"",SUM($E$10:E732),"")</f>
        <v/>
      </c>
      <c r="G732" s="95" t="str">
        <f t="shared" si="137"/>
        <v/>
      </c>
      <c r="T732" s="3" t="str">
        <f t="shared" si="138"/>
        <v/>
      </c>
      <c r="U732" s="12" t="str">
        <f t="shared" si="139"/>
        <v/>
      </c>
      <c r="V732" s="95" t="str">
        <f t="shared" si="140"/>
        <v/>
      </c>
      <c r="W732" s="95" t="str">
        <f t="shared" si="141"/>
        <v/>
      </c>
      <c r="X732" s="95" t="str">
        <f t="shared" si="142"/>
        <v/>
      </c>
      <c r="Y732" s="95" t="str">
        <f>IF(T732&lt;&gt;"",SUM($X$10:X732),"")</f>
        <v/>
      </c>
      <c r="Z732" s="95" t="str">
        <f t="shared" si="143"/>
        <v/>
      </c>
    </row>
    <row r="733" spans="1:26">
      <c r="A733" s="3" t="str">
        <f t="shared" si="132"/>
        <v/>
      </c>
      <c r="B733" s="12" t="str">
        <f t="shared" si="133"/>
        <v/>
      </c>
      <c r="C733" s="95" t="str">
        <f t="shared" si="134"/>
        <v/>
      </c>
      <c r="D733" s="95" t="str">
        <f t="shared" si="135"/>
        <v/>
      </c>
      <c r="E733" s="95" t="str">
        <f t="shared" si="136"/>
        <v/>
      </c>
      <c r="F733" s="95" t="str">
        <f>IF(A733&lt;&gt;"",SUM($E$10:E733),"")</f>
        <v/>
      </c>
      <c r="G733" s="95" t="str">
        <f t="shared" si="137"/>
        <v/>
      </c>
      <c r="T733" s="3" t="str">
        <f t="shared" si="138"/>
        <v/>
      </c>
      <c r="U733" s="12" t="str">
        <f t="shared" si="139"/>
        <v/>
      </c>
      <c r="V733" s="95" t="str">
        <f t="shared" si="140"/>
        <v/>
      </c>
      <c r="W733" s="95" t="str">
        <f t="shared" si="141"/>
        <v/>
      </c>
      <c r="X733" s="95" t="str">
        <f t="shared" si="142"/>
        <v/>
      </c>
      <c r="Y733" s="95" t="str">
        <f>IF(T733&lt;&gt;"",SUM($X$10:X733),"")</f>
        <v/>
      </c>
      <c r="Z733" s="95" t="str">
        <f t="shared" si="143"/>
        <v/>
      </c>
    </row>
    <row r="734" spans="1:26">
      <c r="A734" s="3" t="str">
        <f t="shared" si="132"/>
        <v/>
      </c>
      <c r="B734" s="12" t="str">
        <f t="shared" si="133"/>
        <v/>
      </c>
      <c r="C734" s="95" t="str">
        <f t="shared" si="134"/>
        <v/>
      </c>
      <c r="D734" s="95" t="str">
        <f t="shared" si="135"/>
        <v/>
      </c>
      <c r="E734" s="95" t="str">
        <f t="shared" si="136"/>
        <v/>
      </c>
      <c r="F734" s="95" t="str">
        <f>IF(A734&lt;&gt;"",SUM($E$10:E734),"")</f>
        <v/>
      </c>
      <c r="G734" s="95" t="str">
        <f t="shared" si="137"/>
        <v/>
      </c>
      <c r="T734" s="3" t="str">
        <f t="shared" si="138"/>
        <v/>
      </c>
      <c r="U734" s="12" t="str">
        <f t="shared" si="139"/>
        <v/>
      </c>
      <c r="V734" s="95" t="str">
        <f t="shared" si="140"/>
        <v/>
      </c>
      <c r="W734" s="95" t="str">
        <f t="shared" si="141"/>
        <v/>
      </c>
      <c r="X734" s="95" t="str">
        <f t="shared" si="142"/>
        <v/>
      </c>
      <c r="Y734" s="95" t="str">
        <f>IF(T734&lt;&gt;"",SUM($X$10:X734),"")</f>
        <v/>
      </c>
      <c r="Z734" s="95" t="str">
        <f t="shared" si="143"/>
        <v/>
      </c>
    </row>
    <row r="735" spans="1:26">
      <c r="A735" s="3" t="str">
        <f t="shared" si="132"/>
        <v/>
      </c>
      <c r="B735" s="12" t="str">
        <f t="shared" si="133"/>
        <v/>
      </c>
      <c r="C735" s="95" t="str">
        <f t="shared" si="134"/>
        <v/>
      </c>
      <c r="D735" s="95" t="str">
        <f t="shared" si="135"/>
        <v/>
      </c>
      <c r="E735" s="95" t="str">
        <f t="shared" si="136"/>
        <v/>
      </c>
      <c r="F735" s="95" t="str">
        <f>IF(A735&lt;&gt;"",SUM($E$10:E735),"")</f>
        <v/>
      </c>
      <c r="G735" s="95" t="str">
        <f t="shared" si="137"/>
        <v/>
      </c>
      <c r="T735" s="3" t="str">
        <f t="shared" si="138"/>
        <v/>
      </c>
      <c r="U735" s="12" t="str">
        <f t="shared" si="139"/>
        <v/>
      </c>
      <c r="V735" s="95" t="str">
        <f t="shared" si="140"/>
        <v/>
      </c>
      <c r="W735" s="95" t="str">
        <f t="shared" si="141"/>
        <v/>
      </c>
      <c r="X735" s="95" t="str">
        <f t="shared" si="142"/>
        <v/>
      </c>
      <c r="Y735" s="95" t="str">
        <f>IF(T735&lt;&gt;"",SUM($X$10:X735),"")</f>
        <v/>
      </c>
      <c r="Z735" s="95" t="str">
        <f t="shared" si="143"/>
        <v/>
      </c>
    </row>
    <row r="736" spans="1:26">
      <c r="A736" s="3" t="str">
        <f t="shared" si="132"/>
        <v/>
      </c>
      <c r="B736" s="12" t="str">
        <f t="shared" si="133"/>
        <v/>
      </c>
      <c r="C736" s="95" t="str">
        <f t="shared" si="134"/>
        <v/>
      </c>
      <c r="D736" s="95" t="str">
        <f t="shared" si="135"/>
        <v/>
      </c>
      <c r="E736" s="95" t="str">
        <f t="shared" si="136"/>
        <v/>
      </c>
      <c r="F736" s="95" t="str">
        <f>IF(A736&lt;&gt;"",SUM($E$10:E736),"")</f>
        <v/>
      </c>
      <c r="G736" s="95" t="str">
        <f t="shared" si="137"/>
        <v/>
      </c>
      <c r="T736" s="3" t="str">
        <f t="shared" si="138"/>
        <v/>
      </c>
      <c r="U736" s="12" t="str">
        <f t="shared" si="139"/>
        <v/>
      </c>
      <c r="V736" s="95" t="str">
        <f t="shared" si="140"/>
        <v/>
      </c>
      <c r="W736" s="95" t="str">
        <f t="shared" si="141"/>
        <v/>
      </c>
      <c r="X736" s="95" t="str">
        <f t="shared" si="142"/>
        <v/>
      </c>
      <c r="Y736" s="95" t="str">
        <f>IF(T736&lt;&gt;"",SUM($X$10:X736),"")</f>
        <v/>
      </c>
      <c r="Z736" s="95" t="str">
        <f t="shared" si="143"/>
        <v/>
      </c>
    </row>
    <row r="737" spans="1:26">
      <c r="A737" s="3" t="str">
        <f t="shared" si="132"/>
        <v/>
      </c>
      <c r="B737" s="12" t="str">
        <f t="shared" si="133"/>
        <v/>
      </c>
      <c r="C737" s="95" t="str">
        <f t="shared" si="134"/>
        <v/>
      </c>
      <c r="D737" s="95" t="str">
        <f t="shared" si="135"/>
        <v/>
      </c>
      <c r="E737" s="95" t="str">
        <f t="shared" si="136"/>
        <v/>
      </c>
      <c r="F737" s="95" t="str">
        <f>IF(A737&lt;&gt;"",SUM($E$10:E737),"")</f>
        <v/>
      </c>
      <c r="G737" s="95" t="str">
        <f t="shared" si="137"/>
        <v/>
      </c>
      <c r="T737" s="3" t="str">
        <f t="shared" si="138"/>
        <v/>
      </c>
      <c r="U737" s="12" t="str">
        <f t="shared" si="139"/>
        <v/>
      </c>
      <c r="V737" s="95" t="str">
        <f t="shared" si="140"/>
        <v/>
      </c>
      <c r="W737" s="95" t="str">
        <f t="shared" si="141"/>
        <v/>
      </c>
      <c r="X737" s="95" t="str">
        <f t="shared" si="142"/>
        <v/>
      </c>
      <c r="Y737" s="95" t="str">
        <f>IF(T737&lt;&gt;"",SUM($X$10:X737),"")</f>
        <v/>
      </c>
      <c r="Z737" s="95" t="str">
        <f t="shared" si="143"/>
        <v/>
      </c>
    </row>
    <row r="738" spans="1:26">
      <c r="A738" s="3" t="str">
        <f t="shared" si="132"/>
        <v/>
      </c>
      <c r="B738" s="12" t="str">
        <f t="shared" si="133"/>
        <v/>
      </c>
      <c r="C738" s="95" t="str">
        <f t="shared" si="134"/>
        <v/>
      </c>
      <c r="D738" s="95" t="str">
        <f t="shared" si="135"/>
        <v/>
      </c>
      <c r="E738" s="95" t="str">
        <f t="shared" si="136"/>
        <v/>
      </c>
      <c r="F738" s="95" t="str">
        <f>IF(A738&lt;&gt;"",SUM($E$10:E738),"")</f>
        <v/>
      </c>
      <c r="G738" s="95" t="str">
        <f t="shared" si="137"/>
        <v/>
      </c>
      <c r="T738" s="3" t="str">
        <f t="shared" si="138"/>
        <v/>
      </c>
      <c r="U738" s="12" t="str">
        <f t="shared" si="139"/>
        <v/>
      </c>
      <c r="V738" s="95" t="str">
        <f t="shared" si="140"/>
        <v/>
      </c>
      <c r="W738" s="95" t="str">
        <f t="shared" si="141"/>
        <v/>
      </c>
      <c r="X738" s="95" t="str">
        <f t="shared" si="142"/>
        <v/>
      </c>
      <c r="Y738" s="95" t="str">
        <f>IF(T738&lt;&gt;"",SUM($X$10:X738),"")</f>
        <v/>
      </c>
      <c r="Z738" s="95" t="str">
        <f t="shared" si="143"/>
        <v/>
      </c>
    </row>
    <row r="739" spans="1:26">
      <c r="A739" s="3" t="str">
        <f t="shared" si="132"/>
        <v/>
      </c>
      <c r="B739" s="12" t="str">
        <f t="shared" si="133"/>
        <v/>
      </c>
      <c r="C739" s="95" t="str">
        <f t="shared" si="134"/>
        <v/>
      </c>
      <c r="D739" s="95" t="str">
        <f t="shared" si="135"/>
        <v/>
      </c>
      <c r="E739" s="95" t="str">
        <f t="shared" si="136"/>
        <v/>
      </c>
      <c r="F739" s="95" t="str">
        <f>IF(A739&lt;&gt;"",SUM($E$10:E739),"")</f>
        <v/>
      </c>
      <c r="G739" s="95" t="str">
        <f t="shared" si="137"/>
        <v/>
      </c>
      <c r="T739" s="3" t="str">
        <f t="shared" si="138"/>
        <v/>
      </c>
      <c r="U739" s="12" t="str">
        <f t="shared" si="139"/>
        <v/>
      </c>
      <c r="V739" s="95" t="str">
        <f t="shared" si="140"/>
        <v/>
      </c>
      <c r="W739" s="95" t="str">
        <f t="shared" si="141"/>
        <v/>
      </c>
      <c r="X739" s="95" t="str">
        <f t="shared" si="142"/>
        <v/>
      </c>
      <c r="Y739" s="95" t="str">
        <f>IF(T739&lt;&gt;"",SUM($X$10:X739),"")</f>
        <v/>
      </c>
      <c r="Z739" s="95" t="str">
        <f t="shared" si="143"/>
        <v/>
      </c>
    </row>
    <row r="740" spans="1:26">
      <c r="A740" s="3" t="str">
        <f t="shared" si="132"/>
        <v/>
      </c>
      <c r="B740" s="12" t="str">
        <f t="shared" si="133"/>
        <v/>
      </c>
      <c r="C740" s="95" t="str">
        <f t="shared" si="134"/>
        <v/>
      </c>
      <c r="D740" s="95" t="str">
        <f t="shared" si="135"/>
        <v/>
      </c>
      <c r="E740" s="95" t="str">
        <f t="shared" si="136"/>
        <v/>
      </c>
      <c r="F740" s="95" t="str">
        <f>IF(A740&lt;&gt;"",SUM($E$10:E740),"")</f>
        <v/>
      </c>
      <c r="G740" s="95" t="str">
        <f t="shared" si="137"/>
        <v/>
      </c>
      <c r="T740" s="3" t="str">
        <f t="shared" si="138"/>
        <v/>
      </c>
      <c r="U740" s="12" t="str">
        <f t="shared" si="139"/>
        <v/>
      </c>
      <c r="V740" s="95" t="str">
        <f t="shared" si="140"/>
        <v/>
      </c>
      <c r="W740" s="95" t="str">
        <f t="shared" si="141"/>
        <v/>
      </c>
      <c r="X740" s="95" t="str">
        <f t="shared" si="142"/>
        <v/>
      </c>
      <c r="Y740" s="95" t="str">
        <f>IF(T740&lt;&gt;"",SUM($X$10:X740),"")</f>
        <v/>
      </c>
      <c r="Z740" s="95" t="str">
        <f t="shared" si="143"/>
        <v/>
      </c>
    </row>
    <row r="741" spans="1:26">
      <c r="A741" s="3" t="str">
        <f t="shared" si="132"/>
        <v/>
      </c>
      <c r="B741" s="12" t="str">
        <f t="shared" si="133"/>
        <v/>
      </c>
      <c r="C741" s="95" t="str">
        <f t="shared" si="134"/>
        <v/>
      </c>
      <c r="D741" s="95" t="str">
        <f t="shared" si="135"/>
        <v/>
      </c>
      <c r="E741" s="95" t="str">
        <f t="shared" si="136"/>
        <v/>
      </c>
      <c r="F741" s="95" t="str">
        <f>IF(A741&lt;&gt;"",SUM($E$10:E741),"")</f>
        <v/>
      </c>
      <c r="G741" s="95" t="str">
        <f t="shared" si="137"/>
        <v/>
      </c>
      <c r="T741" s="3" t="str">
        <f t="shared" si="138"/>
        <v/>
      </c>
      <c r="U741" s="12" t="str">
        <f t="shared" si="139"/>
        <v/>
      </c>
      <c r="V741" s="95" t="str">
        <f t="shared" si="140"/>
        <v/>
      </c>
      <c r="W741" s="95" t="str">
        <f t="shared" si="141"/>
        <v/>
      </c>
      <c r="X741" s="95" t="str">
        <f t="shared" si="142"/>
        <v/>
      </c>
      <c r="Y741" s="95" t="str">
        <f>IF(T741&lt;&gt;"",SUM($X$10:X741),"")</f>
        <v/>
      </c>
      <c r="Z741" s="95" t="str">
        <f t="shared" si="143"/>
        <v/>
      </c>
    </row>
    <row r="742" spans="1:26">
      <c r="A742" s="3" t="str">
        <f t="shared" si="132"/>
        <v/>
      </c>
      <c r="B742" s="12" t="str">
        <f t="shared" si="133"/>
        <v/>
      </c>
      <c r="C742" s="95" t="str">
        <f t="shared" si="134"/>
        <v/>
      </c>
      <c r="D742" s="95" t="str">
        <f t="shared" si="135"/>
        <v/>
      </c>
      <c r="E742" s="95" t="str">
        <f t="shared" si="136"/>
        <v/>
      </c>
      <c r="F742" s="95" t="str">
        <f>IF(A742&lt;&gt;"",SUM($E$10:E742),"")</f>
        <v/>
      </c>
      <c r="G742" s="95" t="str">
        <f t="shared" si="137"/>
        <v/>
      </c>
      <c r="T742" s="3" t="str">
        <f t="shared" si="138"/>
        <v/>
      </c>
      <c r="U742" s="12" t="str">
        <f t="shared" si="139"/>
        <v/>
      </c>
      <c r="V742" s="95" t="str">
        <f t="shared" si="140"/>
        <v/>
      </c>
      <c r="W742" s="95" t="str">
        <f t="shared" si="141"/>
        <v/>
      </c>
      <c r="X742" s="95" t="str">
        <f t="shared" si="142"/>
        <v/>
      </c>
      <c r="Y742" s="95" t="str">
        <f>IF(T742&lt;&gt;"",SUM($X$10:X742),"")</f>
        <v/>
      </c>
      <c r="Z742" s="95" t="str">
        <f t="shared" si="143"/>
        <v/>
      </c>
    </row>
    <row r="743" spans="1:26">
      <c r="A743" s="3" t="str">
        <f t="shared" si="132"/>
        <v/>
      </c>
      <c r="B743" s="12" t="str">
        <f t="shared" si="133"/>
        <v/>
      </c>
      <c r="C743" s="95" t="str">
        <f t="shared" si="134"/>
        <v/>
      </c>
      <c r="D743" s="95" t="str">
        <f t="shared" si="135"/>
        <v/>
      </c>
      <c r="E743" s="95" t="str">
        <f t="shared" si="136"/>
        <v/>
      </c>
      <c r="F743" s="95" t="str">
        <f>IF(A743&lt;&gt;"",SUM($E$10:E743),"")</f>
        <v/>
      </c>
      <c r="G743" s="95" t="str">
        <f t="shared" si="137"/>
        <v/>
      </c>
      <c r="T743" s="3" t="str">
        <f t="shared" si="138"/>
        <v/>
      </c>
      <c r="U743" s="12" t="str">
        <f t="shared" si="139"/>
        <v/>
      </c>
      <c r="V743" s="95" t="str">
        <f t="shared" si="140"/>
        <v/>
      </c>
      <c r="W743" s="95" t="str">
        <f t="shared" si="141"/>
        <v/>
      </c>
      <c r="X743" s="95" t="str">
        <f t="shared" si="142"/>
        <v/>
      </c>
      <c r="Y743" s="95" t="str">
        <f>IF(T743&lt;&gt;"",SUM($X$10:X743),"")</f>
        <v/>
      </c>
      <c r="Z743" s="95" t="str">
        <f t="shared" si="143"/>
        <v/>
      </c>
    </row>
    <row r="744" spans="1:26">
      <c r="A744" s="3" t="str">
        <f t="shared" si="132"/>
        <v/>
      </c>
      <c r="B744" s="12" t="str">
        <f t="shared" si="133"/>
        <v/>
      </c>
      <c r="C744" s="95" t="str">
        <f t="shared" si="134"/>
        <v/>
      </c>
      <c r="D744" s="95" t="str">
        <f t="shared" si="135"/>
        <v/>
      </c>
      <c r="E744" s="95" t="str">
        <f t="shared" si="136"/>
        <v/>
      </c>
      <c r="F744" s="95" t="str">
        <f>IF(A744&lt;&gt;"",SUM($E$10:E744),"")</f>
        <v/>
      </c>
      <c r="G744" s="95" t="str">
        <f t="shared" si="137"/>
        <v/>
      </c>
      <c r="T744" s="3" t="str">
        <f t="shared" si="138"/>
        <v/>
      </c>
      <c r="U744" s="12" t="str">
        <f t="shared" si="139"/>
        <v/>
      </c>
      <c r="V744" s="95" t="str">
        <f t="shared" si="140"/>
        <v/>
      </c>
      <c r="W744" s="95" t="str">
        <f t="shared" si="141"/>
        <v/>
      </c>
      <c r="X744" s="95" t="str">
        <f t="shared" si="142"/>
        <v/>
      </c>
      <c r="Y744" s="95" t="str">
        <f>IF(T744&lt;&gt;"",SUM($X$10:X744),"")</f>
        <v/>
      </c>
      <c r="Z744" s="95" t="str">
        <f t="shared" si="143"/>
        <v/>
      </c>
    </row>
    <row r="745" spans="1:26">
      <c r="A745" s="3" t="str">
        <f t="shared" si="132"/>
        <v/>
      </c>
      <c r="B745" s="12" t="str">
        <f t="shared" si="133"/>
        <v/>
      </c>
      <c r="C745" s="95" t="str">
        <f t="shared" si="134"/>
        <v/>
      </c>
      <c r="D745" s="95" t="str">
        <f t="shared" si="135"/>
        <v/>
      </c>
      <c r="E745" s="95" t="str">
        <f t="shared" si="136"/>
        <v/>
      </c>
      <c r="F745" s="95" t="str">
        <f>IF(A745&lt;&gt;"",SUM($E$10:E745),"")</f>
        <v/>
      </c>
      <c r="G745" s="95" t="str">
        <f t="shared" si="137"/>
        <v/>
      </c>
      <c r="T745" s="3" t="str">
        <f t="shared" si="138"/>
        <v/>
      </c>
      <c r="U745" s="12" t="str">
        <f t="shared" si="139"/>
        <v/>
      </c>
      <c r="V745" s="95" t="str">
        <f t="shared" si="140"/>
        <v/>
      </c>
      <c r="W745" s="95" t="str">
        <f t="shared" si="141"/>
        <v/>
      </c>
      <c r="X745" s="95" t="str">
        <f t="shared" si="142"/>
        <v/>
      </c>
      <c r="Y745" s="95" t="str">
        <f>IF(T745&lt;&gt;"",SUM($X$10:X745),"")</f>
        <v/>
      </c>
      <c r="Z745" s="95" t="str">
        <f t="shared" si="143"/>
        <v/>
      </c>
    </row>
    <row r="746" spans="1:26">
      <c r="A746" s="3" t="str">
        <f t="shared" si="132"/>
        <v/>
      </c>
      <c r="B746" s="12" t="str">
        <f t="shared" si="133"/>
        <v/>
      </c>
      <c r="C746" s="95" t="str">
        <f t="shared" si="134"/>
        <v/>
      </c>
      <c r="D746" s="95" t="str">
        <f t="shared" si="135"/>
        <v/>
      </c>
      <c r="E746" s="95" t="str">
        <f t="shared" si="136"/>
        <v/>
      </c>
      <c r="F746" s="95" t="str">
        <f>IF(A746&lt;&gt;"",SUM($E$10:E746),"")</f>
        <v/>
      </c>
      <c r="G746" s="95" t="str">
        <f t="shared" si="137"/>
        <v/>
      </c>
      <c r="T746" s="3" t="str">
        <f t="shared" si="138"/>
        <v/>
      </c>
      <c r="U746" s="12" t="str">
        <f t="shared" si="139"/>
        <v/>
      </c>
      <c r="V746" s="95" t="str">
        <f t="shared" si="140"/>
        <v/>
      </c>
      <c r="W746" s="95" t="str">
        <f t="shared" si="141"/>
        <v/>
      </c>
      <c r="X746" s="95" t="str">
        <f t="shared" si="142"/>
        <v/>
      </c>
      <c r="Y746" s="95" t="str">
        <f>IF(T746&lt;&gt;"",SUM($X$10:X746),"")</f>
        <v/>
      </c>
      <c r="Z746" s="95" t="str">
        <f t="shared" si="143"/>
        <v/>
      </c>
    </row>
    <row r="747" spans="1:26">
      <c r="A747" s="3" t="str">
        <f t="shared" si="132"/>
        <v/>
      </c>
      <c r="B747" s="12" t="str">
        <f t="shared" si="133"/>
        <v/>
      </c>
      <c r="C747" s="95" t="str">
        <f t="shared" si="134"/>
        <v/>
      </c>
      <c r="D747" s="95" t="str">
        <f t="shared" si="135"/>
        <v/>
      </c>
      <c r="E747" s="95" t="str">
        <f t="shared" si="136"/>
        <v/>
      </c>
      <c r="F747" s="95" t="str">
        <f>IF(A747&lt;&gt;"",SUM($E$10:E747),"")</f>
        <v/>
      </c>
      <c r="G747" s="95" t="str">
        <f t="shared" si="137"/>
        <v/>
      </c>
      <c r="T747" s="3" t="str">
        <f t="shared" si="138"/>
        <v/>
      </c>
      <c r="U747" s="12" t="str">
        <f t="shared" si="139"/>
        <v/>
      </c>
      <c r="V747" s="95" t="str">
        <f t="shared" si="140"/>
        <v/>
      </c>
      <c r="W747" s="95" t="str">
        <f t="shared" si="141"/>
        <v/>
      </c>
      <c r="X747" s="95" t="str">
        <f t="shared" si="142"/>
        <v/>
      </c>
      <c r="Y747" s="95" t="str">
        <f>IF(T747&lt;&gt;"",SUM($X$10:X747),"")</f>
        <v/>
      </c>
      <c r="Z747" s="95" t="str">
        <f t="shared" si="143"/>
        <v/>
      </c>
    </row>
    <row r="748" spans="1:26">
      <c r="A748" s="3" t="str">
        <f t="shared" si="132"/>
        <v/>
      </c>
      <c r="B748" s="12" t="str">
        <f t="shared" si="133"/>
        <v/>
      </c>
      <c r="C748" s="95" t="str">
        <f t="shared" si="134"/>
        <v/>
      </c>
      <c r="D748" s="95" t="str">
        <f t="shared" si="135"/>
        <v/>
      </c>
      <c r="E748" s="95" t="str">
        <f t="shared" si="136"/>
        <v/>
      </c>
      <c r="F748" s="95" t="str">
        <f>IF(A748&lt;&gt;"",SUM($E$10:E748),"")</f>
        <v/>
      </c>
      <c r="G748" s="95" t="str">
        <f t="shared" si="137"/>
        <v/>
      </c>
      <c r="T748" s="3" t="str">
        <f t="shared" si="138"/>
        <v/>
      </c>
      <c r="U748" s="12" t="str">
        <f t="shared" si="139"/>
        <v/>
      </c>
      <c r="V748" s="95" t="str">
        <f t="shared" si="140"/>
        <v/>
      </c>
      <c r="W748" s="95" t="str">
        <f t="shared" si="141"/>
        <v/>
      </c>
      <c r="X748" s="95" t="str">
        <f t="shared" si="142"/>
        <v/>
      </c>
      <c r="Y748" s="95" t="str">
        <f>IF(T748&lt;&gt;"",SUM($X$10:X748),"")</f>
        <v/>
      </c>
      <c r="Z748" s="95" t="str">
        <f t="shared" si="143"/>
        <v/>
      </c>
    </row>
    <row r="749" spans="1:26">
      <c r="A749" s="3" t="str">
        <f t="shared" si="132"/>
        <v/>
      </c>
      <c r="B749" s="12" t="str">
        <f t="shared" si="133"/>
        <v/>
      </c>
      <c r="C749" s="95" t="str">
        <f t="shared" si="134"/>
        <v/>
      </c>
      <c r="D749" s="95" t="str">
        <f t="shared" si="135"/>
        <v/>
      </c>
      <c r="E749" s="95" t="str">
        <f t="shared" si="136"/>
        <v/>
      </c>
      <c r="F749" s="95" t="str">
        <f>IF(A749&lt;&gt;"",SUM($E$10:E749),"")</f>
        <v/>
      </c>
      <c r="G749" s="95" t="str">
        <f t="shared" si="137"/>
        <v/>
      </c>
      <c r="T749" s="3" t="str">
        <f t="shared" si="138"/>
        <v/>
      </c>
      <c r="U749" s="12" t="str">
        <f t="shared" si="139"/>
        <v/>
      </c>
      <c r="V749" s="95" t="str">
        <f t="shared" si="140"/>
        <v/>
      </c>
      <c r="W749" s="95" t="str">
        <f t="shared" si="141"/>
        <v/>
      </c>
      <c r="X749" s="95" t="str">
        <f t="shared" si="142"/>
        <v/>
      </c>
      <c r="Y749" s="95" t="str">
        <f>IF(T749&lt;&gt;"",SUM($X$10:X749),"")</f>
        <v/>
      </c>
      <c r="Z749" s="95" t="str">
        <f t="shared" si="143"/>
        <v/>
      </c>
    </row>
    <row r="750" spans="1:26">
      <c r="A750" s="3" t="str">
        <f t="shared" si="132"/>
        <v/>
      </c>
      <c r="B750" s="12" t="str">
        <f t="shared" si="133"/>
        <v/>
      </c>
      <c r="C750" s="95" t="str">
        <f t="shared" si="134"/>
        <v/>
      </c>
      <c r="D750" s="95" t="str">
        <f t="shared" si="135"/>
        <v/>
      </c>
      <c r="E750" s="95" t="str">
        <f t="shared" si="136"/>
        <v/>
      </c>
      <c r="F750" s="95" t="str">
        <f>IF(A750&lt;&gt;"",SUM($E$10:E750),"")</f>
        <v/>
      </c>
      <c r="G750" s="95" t="str">
        <f t="shared" si="137"/>
        <v/>
      </c>
      <c r="T750" s="3" t="str">
        <f t="shared" si="138"/>
        <v/>
      </c>
      <c r="U750" s="12" t="str">
        <f t="shared" si="139"/>
        <v/>
      </c>
      <c r="V750" s="95" t="str">
        <f t="shared" si="140"/>
        <v/>
      </c>
      <c r="W750" s="95" t="str">
        <f t="shared" si="141"/>
        <v/>
      </c>
      <c r="X750" s="95" t="str">
        <f t="shared" si="142"/>
        <v/>
      </c>
      <c r="Y750" s="95" t="str">
        <f>IF(T750&lt;&gt;"",SUM($X$10:X750),"")</f>
        <v/>
      </c>
      <c r="Z750" s="95" t="str">
        <f t="shared" si="143"/>
        <v/>
      </c>
    </row>
    <row r="751" spans="1:26">
      <c r="A751" s="3" t="str">
        <f t="shared" si="132"/>
        <v/>
      </c>
      <c r="B751" s="12" t="str">
        <f t="shared" si="133"/>
        <v/>
      </c>
      <c r="C751" s="95" t="str">
        <f t="shared" si="134"/>
        <v/>
      </c>
      <c r="D751" s="95" t="str">
        <f t="shared" si="135"/>
        <v/>
      </c>
      <c r="E751" s="95" t="str">
        <f t="shared" si="136"/>
        <v/>
      </c>
      <c r="F751" s="95" t="str">
        <f>IF(A751&lt;&gt;"",SUM($E$10:E751),"")</f>
        <v/>
      </c>
      <c r="G751" s="95" t="str">
        <f t="shared" si="137"/>
        <v/>
      </c>
      <c r="T751" s="3" t="str">
        <f t="shared" si="138"/>
        <v/>
      </c>
      <c r="U751" s="12" t="str">
        <f t="shared" si="139"/>
        <v/>
      </c>
      <c r="V751" s="95" t="str">
        <f t="shared" si="140"/>
        <v/>
      </c>
      <c r="W751" s="95" t="str">
        <f t="shared" si="141"/>
        <v/>
      </c>
      <c r="X751" s="95" t="str">
        <f t="shared" si="142"/>
        <v/>
      </c>
      <c r="Y751" s="95" t="str">
        <f>IF(T751&lt;&gt;"",SUM($X$10:X751),"")</f>
        <v/>
      </c>
      <c r="Z751" s="95" t="str">
        <f t="shared" si="143"/>
        <v/>
      </c>
    </row>
    <row r="752" spans="1:26">
      <c r="A752" s="3" t="str">
        <f t="shared" si="132"/>
        <v/>
      </c>
      <c r="B752" s="12" t="str">
        <f t="shared" si="133"/>
        <v/>
      </c>
      <c r="C752" s="95" t="str">
        <f t="shared" si="134"/>
        <v/>
      </c>
      <c r="D752" s="95" t="str">
        <f t="shared" si="135"/>
        <v/>
      </c>
      <c r="E752" s="95" t="str">
        <f t="shared" si="136"/>
        <v/>
      </c>
      <c r="F752" s="95" t="str">
        <f>IF(A752&lt;&gt;"",SUM($E$10:E752),"")</f>
        <v/>
      </c>
      <c r="G752" s="95" t="str">
        <f t="shared" si="137"/>
        <v/>
      </c>
      <c r="T752" s="3" t="str">
        <f t="shared" si="138"/>
        <v/>
      </c>
      <c r="U752" s="12" t="str">
        <f t="shared" si="139"/>
        <v/>
      </c>
      <c r="V752" s="95" t="str">
        <f t="shared" si="140"/>
        <v/>
      </c>
      <c r="W752" s="95" t="str">
        <f t="shared" si="141"/>
        <v/>
      </c>
      <c r="X752" s="95" t="str">
        <f t="shared" si="142"/>
        <v/>
      </c>
      <c r="Y752" s="95" t="str">
        <f>IF(T752&lt;&gt;"",SUM($X$10:X752),"")</f>
        <v/>
      </c>
      <c r="Z752" s="95" t="str">
        <f t="shared" si="143"/>
        <v/>
      </c>
    </row>
    <row r="753" spans="1:26">
      <c r="A753" s="3" t="str">
        <f t="shared" si="132"/>
        <v/>
      </c>
      <c r="B753" s="12" t="str">
        <f t="shared" si="133"/>
        <v/>
      </c>
      <c r="C753" s="95" t="str">
        <f t="shared" si="134"/>
        <v/>
      </c>
      <c r="D753" s="95" t="str">
        <f t="shared" si="135"/>
        <v/>
      </c>
      <c r="E753" s="95" t="str">
        <f t="shared" si="136"/>
        <v/>
      </c>
      <c r="F753" s="95" t="str">
        <f>IF(A753&lt;&gt;"",SUM($E$10:E753),"")</f>
        <v/>
      </c>
      <c r="G753" s="95" t="str">
        <f t="shared" si="137"/>
        <v/>
      </c>
      <c r="T753" s="3" t="str">
        <f t="shared" si="138"/>
        <v/>
      </c>
      <c r="U753" s="12" t="str">
        <f t="shared" si="139"/>
        <v/>
      </c>
      <c r="V753" s="95" t="str">
        <f t="shared" si="140"/>
        <v/>
      </c>
      <c r="W753" s="95" t="str">
        <f t="shared" si="141"/>
        <v/>
      </c>
      <c r="X753" s="95" t="str">
        <f t="shared" si="142"/>
        <v/>
      </c>
      <c r="Y753" s="95" t="str">
        <f>IF(T753&lt;&gt;"",SUM($X$10:X753),"")</f>
        <v/>
      </c>
      <c r="Z753" s="95" t="str">
        <f t="shared" si="143"/>
        <v/>
      </c>
    </row>
    <row r="754" spans="1:26">
      <c r="A754" s="3" t="str">
        <f t="shared" si="132"/>
        <v/>
      </c>
      <c r="B754" s="12" t="str">
        <f t="shared" si="133"/>
        <v/>
      </c>
      <c r="C754" s="95" t="str">
        <f t="shared" si="134"/>
        <v/>
      </c>
      <c r="D754" s="95" t="str">
        <f t="shared" si="135"/>
        <v/>
      </c>
      <c r="E754" s="95" t="str">
        <f t="shared" si="136"/>
        <v/>
      </c>
      <c r="F754" s="95" t="str">
        <f>IF(A754&lt;&gt;"",SUM($E$10:E754),"")</f>
        <v/>
      </c>
      <c r="G754" s="95" t="str">
        <f t="shared" si="137"/>
        <v/>
      </c>
      <c r="T754" s="3" t="str">
        <f t="shared" si="138"/>
        <v/>
      </c>
      <c r="U754" s="12" t="str">
        <f t="shared" si="139"/>
        <v/>
      </c>
      <c r="V754" s="95" t="str">
        <f t="shared" si="140"/>
        <v/>
      </c>
      <c r="W754" s="95" t="str">
        <f t="shared" si="141"/>
        <v/>
      </c>
      <c r="X754" s="95" t="str">
        <f t="shared" si="142"/>
        <v/>
      </c>
      <c r="Y754" s="95" t="str">
        <f>IF(T754&lt;&gt;"",SUM($X$10:X754),"")</f>
        <v/>
      </c>
      <c r="Z754" s="95" t="str">
        <f t="shared" si="143"/>
        <v/>
      </c>
    </row>
    <row r="755" spans="1:26">
      <c r="A755" s="3" t="str">
        <f t="shared" si="132"/>
        <v/>
      </c>
      <c r="B755" s="12" t="str">
        <f t="shared" si="133"/>
        <v/>
      </c>
      <c r="C755" s="95" t="str">
        <f t="shared" si="134"/>
        <v/>
      </c>
      <c r="D755" s="95" t="str">
        <f t="shared" si="135"/>
        <v/>
      </c>
      <c r="E755" s="95" t="str">
        <f t="shared" si="136"/>
        <v/>
      </c>
      <c r="F755" s="95" t="str">
        <f>IF(A755&lt;&gt;"",SUM($E$10:E755),"")</f>
        <v/>
      </c>
      <c r="G755" s="95" t="str">
        <f t="shared" si="137"/>
        <v/>
      </c>
      <c r="T755" s="3" t="str">
        <f t="shared" si="138"/>
        <v/>
      </c>
      <c r="U755" s="12" t="str">
        <f t="shared" si="139"/>
        <v/>
      </c>
      <c r="V755" s="95" t="str">
        <f t="shared" si="140"/>
        <v/>
      </c>
      <c r="W755" s="95" t="str">
        <f t="shared" si="141"/>
        <v/>
      </c>
      <c r="X755" s="95" t="str">
        <f t="shared" si="142"/>
        <v/>
      </c>
      <c r="Y755" s="95" t="str">
        <f>IF(T755&lt;&gt;"",SUM($X$10:X755),"")</f>
        <v/>
      </c>
      <c r="Z755" s="95" t="str">
        <f t="shared" si="143"/>
        <v/>
      </c>
    </row>
    <row r="756" spans="1:26">
      <c r="A756" s="3" t="str">
        <f t="shared" si="132"/>
        <v/>
      </c>
      <c r="B756" s="12" t="str">
        <f t="shared" si="133"/>
        <v/>
      </c>
      <c r="C756" s="95" t="str">
        <f t="shared" si="134"/>
        <v/>
      </c>
      <c r="D756" s="95" t="str">
        <f t="shared" si="135"/>
        <v/>
      </c>
      <c r="E756" s="95" t="str">
        <f t="shared" si="136"/>
        <v/>
      </c>
      <c r="F756" s="95" t="str">
        <f>IF(A756&lt;&gt;"",SUM($E$10:E756),"")</f>
        <v/>
      </c>
      <c r="G756" s="95" t="str">
        <f t="shared" si="137"/>
        <v/>
      </c>
      <c r="T756" s="3" t="str">
        <f t="shared" si="138"/>
        <v/>
      </c>
      <c r="U756" s="12" t="str">
        <f t="shared" si="139"/>
        <v/>
      </c>
      <c r="V756" s="95" t="str">
        <f t="shared" si="140"/>
        <v/>
      </c>
      <c r="W756" s="95" t="str">
        <f t="shared" si="141"/>
        <v/>
      </c>
      <c r="X756" s="95" t="str">
        <f t="shared" si="142"/>
        <v/>
      </c>
      <c r="Y756" s="95" t="str">
        <f>IF(T756&lt;&gt;"",SUM($X$10:X756),"")</f>
        <v/>
      </c>
      <c r="Z756" s="95" t="str">
        <f t="shared" si="143"/>
        <v/>
      </c>
    </row>
    <row r="757" spans="1:26">
      <c r="A757" s="3" t="str">
        <f t="shared" si="132"/>
        <v/>
      </c>
      <c r="B757" s="12" t="str">
        <f t="shared" si="133"/>
        <v/>
      </c>
      <c r="C757" s="95" t="str">
        <f t="shared" si="134"/>
        <v/>
      </c>
      <c r="D757" s="95" t="str">
        <f t="shared" si="135"/>
        <v/>
      </c>
      <c r="E757" s="95" t="str">
        <f t="shared" si="136"/>
        <v/>
      </c>
      <c r="F757" s="95" t="str">
        <f>IF(A757&lt;&gt;"",SUM($E$10:E757),"")</f>
        <v/>
      </c>
      <c r="G757" s="95" t="str">
        <f t="shared" si="137"/>
        <v/>
      </c>
      <c r="T757" s="3" t="str">
        <f t="shared" si="138"/>
        <v/>
      </c>
      <c r="U757" s="12" t="str">
        <f t="shared" si="139"/>
        <v/>
      </c>
      <c r="V757" s="95" t="str">
        <f t="shared" si="140"/>
        <v/>
      </c>
      <c r="W757" s="95" t="str">
        <f t="shared" si="141"/>
        <v/>
      </c>
      <c r="X757" s="95" t="str">
        <f t="shared" si="142"/>
        <v/>
      </c>
      <c r="Y757" s="95" t="str">
        <f>IF(T757&lt;&gt;"",SUM($X$10:X757),"")</f>
        <v/>
      </c>
      <c r="Z757" s="95" t="str">
        <f t="shared" si="143"/>
        <v/>
      </c>
    </row>
    <row r="758" spans="1:26">
      <c r="A758" s="3" t="str">
        <f t="shared" si="132"/>
        <v/>
      </c>
      <c r="B758" s="12" t="str">
        <f t="shared" si="133"/>
        <v/>
      </c>
      <c r="C758" s="95" t="str">
        <f t="shared" si="134"/>
        <v/>
      </c>
      <c r="D758" s="95" t="str">
        <f t="shared" si="135"/>
        <v/>
      </c>
      <c r="E758" s="95" t="str">
        <f t="shared" si="136"/>
        <v/>
      </c>
      <c r="F758" s="95" t="str">
        <f>IF(A758&lt;&gt;"",SUM($E$10:E758),"")</f>
        <v/>
      </c>
      <c r="G758" s="95" t="str">
        <f t="shared" si="137"/>
        <v/>
      </c>
      <c r="T758" s="3" t="str">
        <f t="shared" si="138"/>
        <v/>
      </c>
      <c r="U758" s="12" t="str">
        <f t="shared" si="139"/>
        <v/>
      </c>
      <c r="V758" s="95" t="str">
        <f t="shared" si="140"/>
        <v/>
      </c>
      <c r="W758" s="95" t="str">
        <f t="shared" si="141"/>
        <v/>
      </c>
      <c r="X758" s="95" t="str">
        <f t="shared" si="142"/>
        <v/>
      </c>
      <c r="Y758" s="95" t="str">
        <f>IF(T758&lt;&gt;"",SUM($X$10:X758),"")</f>
        <v/>
      </c>
      <c r="Z758" s="95" t="str">
        <f t="shared" si="143"/>
        <v/>
      </c>
    </row>
    <row r="759" spans="1:26">
      <c r="A759" s="3" t="str">
        <f t="shared" si="132"/>
        <v/>
      </c>
      <c r="B759" s="12" t="str">
        <f t="shared" si="133"/>
        <v/>
      </c>
      <c r="C759" s="95" t="str">
        <f t="shared" si="134"/>
        <v/>
      </c>
      <c r="D759" s="95" t="str">
        <f t="shared" si="135"/>
        <v/>
      </c>
      <c r="E759" s="95" t="str">
        <f t="shared" si="136"/>
        <v/>
      </c>
      <c r="F759" s="95" t="str">
        <f>IF(A759&lt;&gt;"",SUM($E$10:E759),"")</f>
        <v/>
      </c>
      <c r="G759" s="95" t="str">
        <f t="shared" si="137"/>
        <v/>
      </c>
      <c r="T759" s="3" t="str">
        <f t="shared" si="138"/>
        <v/>
      </c>
      <c r="U759" s="12" t="str">
        <f t="shared" si="139"/>
        <v/>
      </c>
      <c r="V759" s="95" t="str">
        <f t="shared" si="140"/>
        <v/>
      </c>
      <c r="W759" s="95" t="str">
        <f t="shared" si="141"/>
        <v/>
      </c>
      <c r="X759" s="95" t="str">
        <f t="shared" si="142"/>
        <v/>
      </c>
      <c r="Y759" s="95" t="str">
        <f>IF(T759&lt;&gt;"",SUM($X$10:X759),"")</f>
        <v/>
      </c>
      <c r="Z759" s="95" t="str">
        <f t="shared" si="143"/>
        <v/>
      </c>
    </row>
    <row r="760" spans="1:26">
      <c r="A760" s="3" t="str">
        <f t="shared" si="132"/>
        <v/>
      </c>
      <c r="B760" s="12" t="str">
        <f t="shared" si="133"/>
        <v/>
      </c>
      <c r="C760" s="95" t="str">
        <f t="shared" si="134"/>
        <v/>
      </c>
      <c r="D760" s="95" t="str">
        <f t="shared" si="135"/>
        <v/>
      </c>
      <c r="E760" s="95" t="str">
        <f t="shared" si="136"/>
        <v/>
      </c>
      <c r="F760" s="95" t="str">
        <f>IF(A760&lt;&gt;"",SUM($E$10:E760),"")</f>
        <v/>
      </c>
      <c r="G760" s="95" t="str">
        <f t="shared" si="137"/>
        <v/>
      </c>
      <c r="T760" s="3" t="str">
        <f t="shared" si="138"/>
        <v/>
      </c>
      <c r="U760" s="12" t="str">
        <f t="shared" si="139"/>
        <v/>
      </c>
      <c r="V760" s="95" t="str">
        <f t="shared" si="140"/>
        <v/>
      </c>
      <c r="W760" s="95" t="str">
        <f t="shared" si="141"/>
        <v/>
      </c>
      <c r="X760" s="95" t="str">
        <f t="shared" si="142"/>
        <v/>
      </c>
      <c r="Y760" s="95" t="str">
        <f>IF(T760&lt;&gt;"",SUM($X$10:X760),"")</f>
        <v/>
      </c>
      <c r="Z760" s="95" t="str">
        <f t="shared" si="143"/>
        <v/>
      </c>
    </row>
    <row r="761" spans="1:26">
      <c r="A761" s="3" t="str">
        <f t="shared" si="132"/>
        <v/>
      </c>
      <c r="B761" s="12" t="str">
        <f t="shared" si="133"/>
        <v/>
      </c>
      <c r="C761" s="95" t="str">
        <f t="shared" si="134"/>
        <v/>
      </c>
      <c r="D761" s="95" t="str">
        <f t="shared" si="135"/>
        <v/>
      </c>
      <c r="E761" s="95" t="str">
        <f t="shared" si="136"/>
        <v/>
      </c>
      <c r="F761" s="95" t="str">
        <f>IF(A761&lt;&gt;"",SUM($E$10:E761),"")</f>
        <v/>
      </c>
      <c r="G761" s="95" t="str">
        <f t="shared" si="137"/>
        <v/>
      </c>
      <c r="T761" s="3" t="str">
        <f t="shared" si="138"/>
        <v/>
      </c>
      <c r="U761" s="12" t="str">
        <f t="shared" si="139"/>
        <v/>
      </c>
      <c r="V761" s="95" t="str">
        <f t="shared" si="140"/>
        <v/>
      </c>
      <c r="W761" s="95" t="str">
        <f t="shared" si="141"/>
        <v/>
      </c>
      <c r="X761" s="95" t="str">
        <f t="shared" si="142"/>
        <v/>
      </c>
      <c r="Y761" s="95" t="str">
        <f>IF(T761&lt;&gt;"",SUM($X$10:X761),"")</f>
        <v/>
      </c>
      <c r="Z761" s="95" t="str">
        <f t="shared" si="143"/>
        <v/>
      </c>
    </row>
    <row r="762" spans="1:26">
      <c r="A762" s="3" t="str">
        <f t="shared" si="132"/>
        <v/>
      </c>
      <c r="B762" s="12" t="str">
        <f t="shared" si="133"/>
        <v/>
      </c>
      <c r="C762" s="95" t="str">
        <f t="shared" si="134"/>
        <v/>
      </c>
      <c r="D762" s="95" t="str">
        <f t="shared" si="135"/>
        <v/>
      </c>
      <c r="E762" s="95" t="str">
        <f t="shared" si="136"/>
        <v/>
      </c>
      <c r="F762" s="95" t="str">
        <f>IF(A762&lt;&gt;"",SUM($E$10:E762),"")</f>
        <v/>
      </c>
      <c r="G762" s="95" t="str">
        <f t="shared" si="137"/>
        <v/>
      </c>
      <c r="T762" s="3" t="str">
        <f t="shared" si="138"/>
        <v/>
      </c>
      <c r="U762" s="12" t="str">
        <f t="shared" si="139"/>
        <v/>
      </c>
      <c r="V762" s="95" t="str">
        <f t="shared" si="140"/>
        <v/>
      </c>
      <c r="W762" s="95" t="str">
        <f t="shared" si="141"/>
        <v/>
      </c>
      <c r="X762" s="95" t="str">
        <f t="shared" si="142"/>
        <v/>
      </c>
      <c r="Y762" s="95" t="str">
        <f>IF(T762&lt;&gt;"",SUM($X$10:X762),"")</f>
        <v/>
      </c>
      <c r="Z762" s="95" t="str">
        <f t="shared" si="143"/>
        <v/>
      </c>
    </row>
    <row r="763" spans="1:26">
      <c r="A763" s="3" t="str">
        <f t="shared" si="132"/>
        <v/>
      </c>
      <c r="B763" s="12" t="str">
        <f t="shared" si="133"/>
        <v/>
      </c>
      <c r="C763" s="95" t="str">
        <f t="shared" si="134"/>
        <v/>
      </c>
      <c r="D763" s="95" t="str">
        <f t="shared" si="135"/>
        <v/>
      </c>
      <c r="E763" s="95" t="str">
        <f t="shared" si="136"/>
        <v/>
      </c>
      <c r="F763" s="95" t="str">
        <f>IF(A763&lt;&gt;"",SUM($E$10:E763),"")</f>
        <v/>
      </c>
      <c r="G763" s="95" t="str">
        <f t="shared" si="137"/>
        <v/>
      </c>
      <c r="T763" s="3" t="str">
        <f t="shared" si="138"/>
        <v/>
      </c>
      <c r="U763" s="12" t="str">
        <f t="shared" si="139"/>
        <v/>
      </c>
      <c r="V763" s="95" t="str">
        <f t="shared" si="140"/>
        <v/>
      </c>
      <c r="W763" s="95" t="str">
        <f t="shared" si="141"/>
        <v/>
      </c>
      <c r="X763" s="95" t="str">
        <f t="shared" si="142"/>
        <v/>
      </c>
      <c r="Y763" s="95" t="str">
        <f>IF(T763&lt;&gt;"",SUM($X$10:X763),"")</f>
        <v/>
      </c>
      <c r="Z763" s="95" t="str">
        <f t="shared" si="143"/>
        <v/>
      </c>
    </row>
    <row r="764" spans="1:26">
      <c r="A764" s="3" t="str">
        <f t="shared" si="132"/>
        <v/>
      </c>
      <c r="B764" s="12" t="str">
        <f t="shared" si="133"/>
        <v/>
      </c>
      <c r="C764" s="95" t="str">
        <f t="shared" si="134"/>
        <v/>
      </c>
      <c r="D764" s="95" t="str">
        <f t="shared" si="135"/>
        <v/>
      </c>
      <c r="E764" s="95" t="str">
        <f t="shared" si="136"/>
        <v/>
      </c>
      <c r="F764" s="95" t="str">
        <f>IF(A764&lt;&gt;"",SUM($E$10:E764),"")</f>
        <v/>
      </c>
      <c r="G764" s="95" t="str">
        <f t="shared" si="137"/>
        <v/>
      </c>
      <c r="T764" s="3" t="str">
        <f t="shared" si="138"/>
        <v/>
      </c>
      <c r="U764" s="12" t="str">
        <f t="shared" si="139"/>
        <v/>
      </c>
      <c r="V764" s="95" t="str">
        <f t="shared" si="140"/>
        <v/>
      </c>
      <c r="W764" s="95" t="str">
        <f t="shared" si="141"/>
        <v/>
      </c>
      <c r="X764" s="95" t="str">
        <f t="shared" si="142"/>
        <v/>
      </c>
      <c r="Y764" s="95" t="str">
        <f>IF(T764&lt;&gt;"",SUM($X$10:X764),"")</f>
        <v/>
      </c>
      <c r="Z764" s="95" t="str">
        <f t="shared" si="143"/>
        <v/>
      </c>
    </row>
    <row r="765" spans="1:26">
      <c r="A765" s="3" t="str">
        <f t="shared" si="132"/>
        <v/>
      </c>
      <c r="B765" s="12" t="str">
        <f t="shared" si="133"/>
        <v/>
      </c>
      <c r="C765" s="95" t="str">
        <f t="shared" si="134"/>
        <v/>
      </c>
      <c r="D765" s="95" t="str">
        <f t="shared" si="135"/>
        <v/>
      </c>
      <c r="E765" s="95" t="str">
        <f t="shared" si="136"/>
        <v/>
      </c>
      <c r="F765" s="95" t="str">
        <f>IF(A765&lt;&gt;"",SUM($E$10:E765),"")</f>
        <v/>
      </c>
      <c r="G765" s="95" t="str">
        <f t="shared" si="137"/>
        <v/>
      </c>
      <c r="T765" s="3" t="str">
        <f t="shared" si="138"/>
        <v/>
      </c>
      <c r="U765" s="12" t="str">
        <f t="shared" si="139"/>
        <v/>
      </c>
      <c r="V765" s="95" t="str">
        <f t="shared" si="140"/>
        <v/>
      </c>
      <c r="W765" s="95" t="str">
        <f t="shared" si="141"/>
        <v/>
      </c>
      <c r="X765" s="95" t="str">
        <f t="shared" si="142"/>
        <v/>
      </c>
      <c r="Y765" s="95" t="str">
        <f>IF(T765&lt;&gt;"",SUM($X$10:X765),"")</f>
        <v/>
      </c>
      <c r="Z765" s="95" t="str">
        <f t="shared" si="143"/>
        <v/>
      </c>
    </row>
    <row r="766" spans="1:26">
      <c r="A766" s="3" t="str">
        <f t="shared" si="132"/>
        <v/>
      </c>
      <c r="B766" s="12" t="str">
        <f t="shared" si="133"/>
        <v/>
      </c>
      <c r="C766" s="95" t="str">
        <f t="shared" si="134"/>
        <v/>
      </c>
      <c r="D766" s="95" t="str">
        <f t="shared" si="135"/>
        <v/>
      </c>
      <c r="E766" s="95" t="str">
        <f t="shared" si="136"/>
        <v/>
      </c>
      <c r="F766" s="95" t="str">
        <f>IF(A766&lt;&gt;"",SUM($E$10:E766),"")</f>
        <v/>
      </c>
      <c r="G766" s="95" t="str">
        <f t="shared" si="137"/>
        <v/>
      </c>
      <c r="T766" s="3" t="str">
        <f t="shared" si="138"/>
        <v/>
      </c>
      <c r="U766" s="12" t="str">
        <f t="shared" si="139"/>
        <v/>
      </c>
      <c r="V766" s="95" t="str">
        <f t="shared" si="140"/>
        <v/>
      </c>
      <c r="W766" s="95" t="str">
        <f t="shared" si="141"/>
        <v/>
      </c>
      <c r="X766" s="95" t="str">
        <f t="shared" si="142"/>
        <v/>
      </c>
      <c r="Y766" s="95" t="str">
        <f>IF(T766&lt;&gt;"",SUM($X$10:X766),"")</f>
        <v/>
      </c>
      <c r="Z766" s="95" t="str">
        <f t="shared" si="143"/>
        <v/>
      </c>
    </row>
    <row r="767" spans="1:26">
      <c r="A767" s="3" t="str">
        <f t="shared" si="132"/>
        <v/>
      </c>
      <c r="B767" s="12" t="str">
        <f t="shared" si="133"/>
        <v/>
      </c>
      <c r="C767" s="95" t="str">
        <f t="shared" si="134"/>
        <v/>
      </c>
      <c r="D767" s="95" t="str">
        <f t="shared" si="135"/>
        <v/>
      </c>
      <c r="E767" s="95" t="str">
        <f t="shared" si="136"/>
        <v/>
      </c>
      <c r="F767" s="95" t="str">
        <f>IF(A767&lt;&gt;"",SUM($E$10:E767),"")</f>
        <v/>
      </c>
      <c r="G767" s="95" t="str">
        <f t="shared" si="137"/>
        <v/>
      </c>
      <c r="T767" s="3" t="str">
        <f t="shared" si="138"/>
        <v/>
      </c>
      <c r="U767" s="12" t="str">
        <f t="shared" si="139"/>
        <v/>
      </c>
      <c r="V767" s="95" t="str">
        <f t="shared" si="140"/>
        <v/>
      </c>
      <c r="W767" s="95" t="str">
        <f t="shared" si="141"/>
        <v/>
      </c>
      <c r="X767" s="95" t="str">
        <f t="shared" si="142"/>
        <v/>
      </c>
      <c r="Y767" s="95" t="str">
        <f>IF(T767&lt;&gt;"",SUM($X$10:X767),"")</f>
        <v/>
      </c>
      <c r="Z767" s="95" t="str">
        <f t="shared" si="143"/>
        <v/>
      </c>
    </row>
    <row r="768" spans="1:26">
      <c r="A768" s="3" t="str">
        <f t="shared" si="132"/>
        <v/>
      </c>
      <c r="B768" s="12" t="str">
        <f t="shared" si="133"/>
        <v/>
      </c>
      <c r="C768" s="95" t="str">
        <f t="shared" si="134"/>
        <v/>
      </c>
      <c r="D768" s="95" t="str">
        <f t="shared" si="135"/>
        <v/>
      </c>
      <c r="E768" s="95" t="str">
        <f t="shared" si="136"/>
        <v/>
      </c>
      <c r="F768" s="95" t="str">
        <f>IF(A768&lt;&gt;"",SUM($E$10:E768),"")</f>
        <v/>
      </c>
      <c r="G768" s="95" t="str">
        <f t="shared" si="137"/>
        <v/>
      </c>
      <c r="T768" s="3" t="str">
        <f t="shared" si="138"/>
        <v/>
      </c>
      <c r="U768" s="12" t="str">
        <f t="shared" si="139"/>
        <v/>
      </c>
      <c r="V768" s="95" t="str">
        <f t="shared" si="140"/>
        <v/>
      </c>
      <c r="W768" s="95" t="str">
        <f t="shared" si="141"/>
        <v/>
      </c>
      <c r="X768" s="95" t="str">
        <f t="shared" si="142"/>
        <v/>
      </c>
      <c r="Y768" s="95" t="str">
        <f>IF(T768&lt;&gt;"",SUM($X$10:X768),"")</f>
        <v/>
      </c>
      <c r="Z768" s="95" t="str">
        <f t="shared" si="143"/>
        <v/>
      </c>
    </row>
    <row r="769" spans="1:26">
      <c r="A769" s="3" t="str">
        <f t="shared" si="132"/>
        <v/>
      </c>
      <c r="B769" s="12" t="str">
        <f t="shared" si="133"/>
        <v/>
      </c>
      <c r="C769" s="95" t="str">
        <f t="shared" si="134"/>
        <v/>
      </c>
      <c r="D769" s="95" t="str">
        <f t="shared" si="135"/>
        <v/>
      </c>
      <c r="E769" s="95" t="str">
        <f t="shared" si="136"/>
        <v/>
      </c>
      <c r="F769" s="95" t="str">
        <f>IF(A769&lt;&gt;"",SUM($E$10:E769),"")</f>
        <v/>
      </c>
      <c r="G769" s="95" t="str">
        <f t="shared" si="137"/>
        <v/>
      </c>
      <c r="T769" s="3" t="str">
        <f t="shared" si="138"/>
        <v/>
      </c>
      <c r="U769" s="12" t="str">
        <f t="shared" si="139"/>
        <v/>
      </c>
      <c r="V769" s="95" t="str">
        <f t="shared" si="140"/>
        <v/>
      </c>
      <c r="W769" s="95" t="str">
        <f t="shared" si="141"/>
        <v/>
      </c>
      <c r="X769" s="95" t="str">
        <f t="shared" si="142"/>
        <v/>
      </c>
      <c r="Y769" s="95" t="str">
        <f>IF(T769&lt;&gt;"",SUM($X$10:X769),"")</f>
        <v/>
      </c>
      <c r="Z769" s="95" t="str">
        <f t="shared" si="143"/>
        <v/>
      </c>
    </row>
    <row r="770" spans="1:26">
      <c r="A770" s="3" t="str">
        <f t="shared" si="132"/>
        <v/>
      </c>
      <c r="B770" s="12" t="str">
        <f t="shared" si="133"/>
        <v/>
      </c>
      <c r="C770" s="95" t="str">
        <f t="shared" si="134"/>
        <v/>
      </c>
      <c r="D770" s="95" t="str">
        <f t="shared" si="135"/>
        <v/>
      </c>
      <c r="E770" s="95" t="str">
        <f t="shared" si="136"/>
        <v/>
      </c>
      <c r="F770" s="95" t="str">
        <f>IF(A770&lt;&gt;"",SUM($E$10:E770),"")</f>
        <v/>
      </c>
      <c r="G770" s="95" t="str">
        <f t="shared" si="137"/>
        <v/>
      </c>
      <c r="T770" s="3" t="str">
        <f t="shared" si="138"/>
        <v/>
      </c>
      <c r="U770" s="12" t="str">
        <f t="shared" si="139"/>
        <v/>
      </c>
      <c r="V770" s="95" t="str">
        <f t="shared" si="140"/>
        <v/>
      </c>
      <c r="W770" s="95" t="str">
        <f t="shared" si="141"/>
        <v/>
      </c>
      <c r="X770" s="95" t="str">
        <f t="shared" si="142"/>
        <v/>
      </c>
      <c r="Y770" s="95" t="str">
        <f>IF(T770&lt;&gt;"",SUM($X$10:X770),"")</f>
        <v/>
      </c>
      <c r="Z770" s="95" t="str">
        <f t="shared" si="143"/>
        <v/>
      </c>
    </row>
    <row r="771" spans="1:26">
      <c r="A771" s="3" t="str">
        <f t="shared" si="132"/>
        <v/>
      </c>
      <c r="B771" s="12" t="str">
        <f t="shared" si="133"/>
        <v/>
      </c>
      <c r="C771" s="95" t="str">
        <f t="shared" si="134"/>
        <v/>
      </c>
      <c r="D771" s="95" t="str">
        <f t="shared" si="135"/>
        <v/>
      </c>
      <c r="E771" s="95" t="str">
        <f t="shared" si="136"/>
        <v/>
      </c>
      <c r="F771" s="95" t="str">
        <f>IF(A771&lt;&gt;"",SUM($E$10:E771),"")</f>
        <v/>
      </c>
      <c r="G771" s="95" t="str">
        <f t="shared" si="137"/>
        <v/>
      </c>
      <c r="T771" s="3" t="str">
        <f t="shared" si="138"/>
        <v/>
      </c>
      <c r="U771" s="12" t="str">
        <f t="shared" si="139"/>
        <v/>
      </c>
      <c r="V771" s="95" t="str">
        <f t="shared" si="140"/>
        <v/>
      </c>
      <c r="W771" s="95" t="str">
        <f t="shared" si="141"/>
        <v/>
      </c>
      <c r="X771" s="95" t="str">
        <f t="shared" si="142"/>
        <v/>
      </c>
      <c r="Y771" s="95" t="str">
        <f>IF(T771&lt;&gt;"",SUM($X$10:X771),"")</f>
        <v/>
      </c>
      <c r="Z771" s="95" t="str">
        <f t="shared" si="143"/>
        <v/>
      </c>
    </row>
    <row r="772" spans="1:26">
      <c r="A772" s="3" t="str">
        <f t="shared" si="132"/>
        <v/>
      </c>
      <c r="B772" s="12" t="str">
        <f t="shared" si="133"/>
        <v/>
      </c>
      <c r="C772" s="95" t="str">
        <f t="shared" si="134"/>
        <v/>
      </c>
      <c r="D772" s="95" t="str">
        <f t="shared" si="135"/>
        <v/>
      </c>
      <c r="E772" s="95" t="str">
        <f t="shared" si="136"/>
        <v/>
      </c>
      <c r="F772" s="95" t="str">
        <f>IF(A772&lt;&gt;"",SUM($E$10:E772),"")</f>
        <v/>
      </c>
      <c r="G772" s="95" t="str">
        <f t="shared" si="137"/>
        <v/>
      </c>
      <c r="T772" s="3" t="str">
        <f t="shared" si="138"/>
        <v/>
      </c>
      <c r="U772" s="12" t="str">
        <f t="shared" si="139"/>
        <v/>
      </c>
      <c r="V772" s="95" t="str">
        <f t="shared" si="140"/>
        <v/>
      </c>
      <c r="W772" s="95" t="str">
        <f t="shared" si="141"/>
        <v/>
      </c>
      <c r="X772" s="95" t="str">
        <f t="shared" si="142"/>
        <v/>
      </c>
      <c r="Y772" s="95" t="str">
        <f>IF(T772&lt;&gt;"",SUM($X$10:X772),"")</f>
        <v/>
      </c>
      <c r="Z772" s="95" t="str">
        <f t="shared" si="143"/>
        <v/>
      </c>
    </row>
    <row r="773" spans="1:26">
      <c r="A773" s="3" t="str">
        <f t="shared" si="132"/>
        <v/>
      </c>
      <c r="B773" s="12" t="str">
        <f t="shared" si="133"/>
        <v/>
      </c>
      <c r="C773" s="95" t="str">
        <f t="shared" si="134"/>
        <v/>
      </c>
      <c r="D773" s="95" t="str">
        <f t="shared" si="135"/>
        <v/>
      </c>
      <c r="E773" s="95" t="str">
        <f t="shared" si="136"/>
        <v/>
      </c>
      <c r="F773" s="95" t="str">
        <f>IF(A773&lt;&gt;"",SUM($E$10:E773),"")</f>
        <v/>
      </c>
      <c r="G773" s="95" t="str">
        <f t="shared" si="137"/>
        <v/>
      </c>
      <c r="T773" s="3" t="str">
        <f t="shared" si="138"/>
        <v/>
      </c>
      <c r="U773" s="12" t="str">
        <f t="shared" si="139"/>
        <v/>
      </c>
      <c r="V773" s="95" t="str">
        <f t="shared" si="140"/>
        <v/>
      </c>
      <c r="W773" s="95" t="str">
        <f t="shared" si="141"/>
        <v/>
      </c>
      <c r="X773" s="95" t="str">
        <f t="shared" si="142"/>
        <v/>
      </c>
      <c r="Y773" s="95" t="str">
        <f>IF(T773&lt;&gt;"",SUM($X$10:X773),"")</f>
        <v/>
      </c>
      <c r="Z773" s="95" t="str">
        <f t="shared" si="143"/>
        <v/>
      </c>
    </row>
    <row r="774" spans="1:26">
      <c r="A774" s="3" t="str">
        <f t="shared" si="132"/>
        <v/>
      </c>
      <c r="B774" s="12" t="str">
        <f t="shared" si="133"/>
        <v/>
      </c>
      <c r="C774" s="95" t="str">
        <f t="shared" si="134"/>
        <v/>
      </c>
      <c r="D774" s="95" t="str">
        <f t="shared" si="135"/>
        <v/>
      </c>
      <c r="E774" s="95" t="str">
        <f t="shared" si="136"/>
        <v/>
      </c>
      <c r="F774" s="95" t="str">
        <f>IF(A774&lt;&gt;"",SUM($E$10:E774),"")</f>
        <v/>
      </c>
      <c r="G774" s="95" t="str">
        <f t="shared" si="137"/>
        <v/>
      </c>
      <c r="T774" s="3" t="str">
        <f t="shared" si="138"/>
        <v/>
      </c>
      <c r="U774" s="12" t="str">
        <f t="shared" si="139"/>
        <v/>
      </c>
      <c r="V774" s="95" t="str">
        <f t="shared" si="140"/>
        <v/>
      </c>
      <c r="W774" s="95" t="str">
        <f t="shared" si="141"/>
        <v/>
      </c>
      <c r="X774" s="95" t="str">
        <f t="shared" si="142"/>
        <v/>
      </c>
      <c r="Y774" s="95" t="str">
        <f>IF(T774&lt;&gt;"",SUM($X$10:X774),"")</f>
        <v/>
      </c>
      <c r="Z774" s="95" t="str">
        <f t="shared" si="143"/>
        <v/>
      </c>
    </row>
    <row r="775" spans="1:26">
      <c r="A775" s="3" t="str">
        <f t="shared" si="132"/>
        <v/>
      </c>
      <c r="B775" s="12" t="str">
        <f t="shared" si="133"/>
        <v/>
      </c>
      <c r="C775" s="95" t="str">
        <f t="shared" si="134"/>
        <v/>
      </c>
      <c r="D775" s="95" t="str">
        <f t="shared" si="135"/>
        <v/>
      </c>
      <c r="E775" s="95" t="str">
        <f t="shared" si="136"/>
        <v/>
      </c>
      <c r="F775" s="95" t="str">
        <f>IF(A775&lt;&gt;"",SUM($E$10:E775),"")</f>
        <v/>
      </c>
      <c r="G775" s="95" t="str">
        <f t="shared" si="137"/>
        <v/>
      </c>
      <c r="T775" s="3" t="str">
        <f t="shared" si="138"/>
        <v/>
      </c>
      <c r="U775" s="12" t="str">
        <f t="shared" si="139"/>
        <v/>
      </c>
      <c r="V775" s="95" t="str">
        <f t="shared" si="140"/>
        <v/>
      </c>
      <c r="W775" s="95" t="str">
        <f t="shared" si="141"/>
        <v/>
      </c>
      <c r="X775" s="95" t="str">
        <f t="shared" si="142"/>
        <v/>
      </c>
      <c r="Y775" s="95" t="str">
        <f>IF(T775&lt;&gt;"",SUM($X$10:X775),"")</f>
        <v/>
      </c>
      <c r="Z775" s="95" t="str">
        <f t="shared" si="143"/>
        <v/>
      </c>
    </row>
    <row r="776" spans="1:26">
      <c r="A776" s="3" t="str">
        <f t="shared" si="132"/>
        <v/>
      </c>
      <c r="B776" s="12" t="str">
        <f t="shared" si="133"/>
        <v/>
      </c>
      <c r="C776" s="95" t="str">
        <f t="shared" si="134"/>
        <v/>
      </c>
      <c r="D776" s="95" t="str">
        <f t="shared" si="135"/>
        <v/>
      </c>
      <c r="E776" s="95" t="str">
        <f t="shared" si="136"/>
        <v/>
      </c>
      <c r="F776" s="95" t="str">
        <f>IF(A776&lt;&gt;"",SUM($E$10:E776),"")</f>
        <v/>
      </c>
      <c r="G776" s="95" t="str">
        <f t="shared" si="137"/>
        <v/>
      </c>
      <c r="T776" s="3" t="str">
        <f t="shared" si="138"/>
        <v/>
      </c>
      <c r="U776" s="12" t="str">
        <f t="shared" si="139"/>
        <v/>
      </c>
      <c r="V776" s="95" t="str">
        <f t="shared" si="140"/>
        <v/>
      </c>
      <c r="W776" s="95" t="str">
        <f t="shared" si="141"/>
        <v/>
      </c>
      <c r="X776" s="95" t="str">
        <f t="shared" si="142"/>
        <v/>
      </c>
      <c r="Y776" s="95" t="str">
        <f>IF(T776&lt;&gt;"",SUM($X$10:X776),"")</f>
        <v/>
      </c>
      <c r="Z776" s="95" t="str">
        <f t="shared" si="143"/>
        <v/>
      </c>
    </row>
    <row r="777" spans="1:26">
      <c r="A777" s="3" t="str">
        <f t="shared" si="132"/>
        <v/>
      </c>
      <c r="B777" s="12" t="str">
        <f t="shared" si="133"/>
        <v/>
      </c>
      <c r="C777" s="95" t="str">
        <f t="shared" si="134"/>
        <v/>
      </c>
      <c r="D777" s="95" t="str">
        <f t="shared" si="135"/>
        <v/>
      </c>
      <c r="E777" s="95" t="str">
        <f t="shared" si="136"/>
        <v/>
      </c>
      <c r="F777" s="95" t="str">
        <f>IF(A777&lt;&gt;"",SUM($E$10:E777),"")</f>
        <v/>
      </c>
      <c r="G777" s="95" t="str">
        <f t="shared" si="137"/>
        <v/>
      </c>
      <c r="T777" s="3" t="str">
        <f t="shared" si="138"/>
        <v/>
      </c>
      <c r="U777" s="12" t="str">
        <f t="shared" si="139"/>
        <v/>
      </c>
      <c r="V777" s="95" t="str">
        <f t="shared" si="140"/>
        <v/>
      </c>
      <c r="W777" s="95" t="str">
        <f t="shared" si="141"/>
        <v/>
      </c>
      <c r="X777" s="95" t="str">
        <f t="shared" si="142"/>
        <v/>
      </c>
      <c r="Y777" s="95" t="str">
        <f>IF(T777&lt;&gt;"",SUM($X$10:X777),"")</f>
        <v/>
      </c>
      <c r="Z777" s="95" t="str">
        <f t="shared" si="143"/>
        <v/>
      </c>
    </row>
    <row r="778" spans="1:26">
      <c r="A778" s="3" t="str">
        <f t="shared" si="132"/>
        <v/>
      </c>
      <c r="B778" s="12" t="str">
        <f t="shared" si="133"/>
        <v/>
      </c>
      <c r="C778" s="95" t="str">
        <f t="shared" si="134"/>
        <v/>
      </c>
      <c r="D778" s="95" t="str">
        <f t="shared" si="135"/>
        <v/>
      </c>
      <c r="E778" s="95" t="str">
        <f t="shared" si="136"/>
        <v/>
      </c>
      <c r="F778" s="95" t="str">
        <f>IF(A778&lt;&gt;"",SUM($E$10:E778),"")</f>
        <v/>
      </c>
      <c r="G778" s="95" t="str">
        <f t="shared" si="137"/>
        <v/>
      </c>
      <c r="T778" s="3" t="str">
        <f t="shared" si="138"/>
        <v/>
      </c>
      <c r="U778" s="12" t="str">
        <f t="shared" si="139"/>
        <v/>
      </c>
      <c r="V778" s="95" t="str">
        <f t="shared" si="140"/>
        <v/>
      </c>
      <c r="W778" s="95" t="str">
        <f t="shared" si="141"/>
        <v/>
      </c>
      <c r="X778" s="95" t="str">
        <f t="shared" si="142"/>
        <v/>
      </c>
      <c r="Y778" s="95" t="str">
        <f>IF(T778&lt;&gt;"",SUM($X$10:X778),"")</f>
        <v/>
      </c>
      <c r="Z778" s="95" t="str">
        <f t="shared" si="143"/>
        <v/>
      </c>
    </row>
    <row r="779" spans="1:26">
      <c r="A779" s="3" t="str">
        <f t="shared" si="132"/>
        <v/>
      </c>
      <c r="B779" s="12" t="str">
        <f t="shared" si="133"/>
        <v/>
      </c>
      <c r="C779" s="95" t="str">
        <f t="shared" si="134"/>
        <v/>
      </c>
      <c r="D779" s="95" t="str">
        <f t="shared" si="135"/>
        <v/>
      </c>
      <c r="E779" s="95" t="str">
        <f t="shared" si="136"/>
        <v/>
      </c>
      <c r="F779" s="95" t="str">
        <f>IF(A779&lt;&gt;"",SUM($E$10:E779),"")</f>
        <v/>
      </c>
      <c r="G779" s="95" t="str">
        <f t="shared" si="137"/>
        <v/>
      </c>
      <c r="T779" s="3" t="str">
        <f t="shared" si="138"/>
        <v/>
      </c>
      <c r="U779" s="12" t="str">
        <f t="shared" si="139"/>
        <v/>
      </c>
      <c r="V779" s="95" t="str">
        <f t="shared" si="140"/>
        <v/>
      </c>
      <c r="W779" s="95" t="str">
        <f t="shared" si="141"/>
        <v/>
      </c>
      <c r="X779" s="95" t="str">
        <f t="shared" si="142"/>
        <v/>
      </c>
      <c r="Y779" s="95" t="str">
        <f>IF(T779&lt;&gt;"",SUM($X$10:X779),"")</f>
        <v/>
      </c>
      <c r="Z779" s="95" t="str">
        <f t="shared" si="143"/>
        <v/>
      </c>
    </row>
    <row r="780" spans="1:26">
      <c r="A780" s="3" t="str">
        <f t="shared" ref="A780:A843" si="144">IF(A779&lt;$G$4,A779+1,"")</f>
        <v/>
      </c>
      <c r="B780" s="12" t="str">
        <f t="shared" ref="B780:B843" si="145">IF(A780&lt;&gt;"",EDATE($C$7,A780*12/$G$3),"")</f>
        <v/>
      </c>
      <c r="C780" s="95" t="str">
        <f t="shared" ref="C780:C843" si="146">IF(A780&lt;&gt;"",D780+E780,"")</f>
        <v/>
      </c>
      <c r="D780" s="95" t="str">
        <f t="shared" ref="D780:D843" si="147">IF(A780&lt;&gt;"",G779*$G$5,"")</f>
        <v/>
      </c>
      <c r="E780" s="95" t="str">
        <f t="shared" ref="E780:E843" si="148">IF(A780&lt;&gt;"",IF(A780=$G$4,$C$3,0),"")</f>
        <v/>
      </c>
      <c r="F780" s="95" t="str">
        <f>IF(A780&lt;&gt;"",SUM($E$10:E780),"")</f>
        <v/>
      </c>
      <c r="G780" s="95" t="str">
        <f t="shared" ref="G780:G843" si="149">IF(A780&lt;&gt;"",G779-E780,"")</f>
        <v/>
      </c>
      <c r="T780" s="3" t="str">
        <f t="shared" ref="T780:T843" si="150">IF(T779&lt;$G$4,T779+1,"")</f>
        <v/>
      </c>
      <c r="U780" s="12" t="str">
        <f t="shared" ref="U780:U843" si="151">IF(T780&lt;&gt;"",EDATE($C$7,T780*12/$G$3),"")</f>
        <v/>
      </c>
      <c r="V780" s="95" t="str">
        <f t="shared" ref="V780:V843" si="152">IF(T780&lt;&gt;"",C780,"")</f>
        <v/>
      </c>
      <c r="W780" s="95" t="str">
        <f t="shared" ref="W780:W843" si="153">IF(T780&lt;&gt;"",Z779*$Z$5,"")</f>
        <v/>
      </c>
      <c r="X780" s="95" t="str">
        <f t="shared" ref="X780:X843" si="154">IF(T780&lt;&gt;"",V780-W780,"")</f>
        <v/>
      </c>
      <c r="Y780" s="95" t="str">
        <f>IF(T780&lt;&gt;"",SUM($X$10:X780),"")</f>
        <v/>
      </c>
      <c r="Z780" s="95" t="str">
        <f t="shared" ref="Z780:Z843" si="155">IF(T780&lt;&gt;"",Z779-X780,"")</f>
        <v/>
      </c>
    </row>
    <row r="781" spans="1:26">
      <c r="A781" s="3" t="str">
        <f t="shared" si="144"/>
        <v/>
      </c>
      <c r="B781" s="12" t="str">
        <f t="shared" si="145"/>
        <v/>
      </c>
      <c r="C781" s="95" t="str">
        <f t="shared" si="146"/>
        <v/>
      </c>
      <c r="D781" s="95" t="str">
        <f t="shared" si="147"/>
        <v/>
      </c>
      <c r="E781" s="95" t="str">
        <f t="shared" si="148"/>
        <v/>
      </c>
      <c r="F781" s="95" t="str">
        <f>IF(A781&lt;&gt;"",SUM($E$10:E781),"")</f>
        <v/>
      </c>
      <c r="G781" s="95" t="str">
        <f t="shared" si="149"/>
        <v/>
      </c>
      <c r="T781" s="3" t="str">
        <f t="shared" si="150"/>
        <v/>
      </c>
      <c r="U781" s="12" t="str">
        <f t="shared" si="151"/>
        <v/>
      </c>
      <c r="V781" s="95" t="str">
        <f t="shared" si="152"/>
        <v/>
      </c>
      <c r="W781" s="95" t="str">
        <f t="shared" si="153"/>
        <v/>
      </c>
      <c r="X781" s="95" t="str">
        <f t="shared" si="154"/>
        <v/>
      </c>
      <c r="Y781" s="95" t="str">
        <f>IF(T781&lt;&gt;"",SUM($X$10:X781),"")</f>
        <v/>
      </c>
      <c r="Z781" s="95" t="str">
        <f t="shared" si="155"/>
        <v/>
      </c>
    </row>
    <row r="782" spans="1:26">
      <c r="A782" s="3" t="str">
        <f t="shared" si="144"/>
        <v/>
      </c>
      <c r="B782" s="12" t="str">
        <f t="shared" si="145"/>
        <v/>
      </c>
      <c r="C782" s="95" t="str">
        <f t="shared" si="146"/>
        <v/>
      </c>
      <c r="D782" s="95" t="str">
        <f t="shared" si="147"/>
        <v/>
      </c>
      <c r="E782" s="95" t="str">
        <f t="shared" si="148"/>
        <v/>
      </c>
      <c r="F782" s="95" t="str">
        <f>IF(A782&lt;&gt;"",SUM($E$10:E782),"")</f>
        <v/>
      </c>
      <c r="G782" s="95" t="str">
        <f t="shared" si="149"/>
        <v/>
      </c>
      <c r="T782" s="3" t="str">
        <f t="shared" si="150"/>
        <v/>
      </c>
      <c r="U782" s="12" t="str">
        <f t="shared" si="151"/>
        <v/>
      </c>
      <c r="V782" s="95" t="str">
        <f t="shared" si="152"/>
        <v/>
      </c>
      <c r="W782" s="95" t="str">
        <f t="shared" si="153"/>
        <v/>
      </c>
      <c r="X782" s="95" t="str">
        <f t="shared" si="154"/>
        <v/>
      </c>
      <c r="Y782" s="95" t="str">
        <f>IF(T782&lt;&gt;"",SUM($X$10:X782),"")</f>
        <v/>
      </c>
      <c r="Z782" s="95" t="str">
        <f t="shared" si="155"/>
        <v/>
      </c>
    </row>
    <row r="783" spans="1:26">
      <c r="A783" s="3" t="str">
        <f t="shared" si="144"/>
        <v/>
      </c>
      <c r="B783" s="12" t="str">
        <f t="shared" si="145"/>
        <v/>
      </c>
      <c r="C783" s="95" t="str">
        <f t="shared" si="146"/>
        <v/>
      </c>
      <c r="D783" s="95" t="str">
        <f t="shared" si="147"/>
        <v/>
      </c>
      <c r="E783" s="95" t="str">
        <f t="shared" si="148"/>
        <v/>
      </c>
      <c r="F783" s="95" t="str">
        <f>IF(A783&lt;&gt;"",SUM($E$10:E783),"")</f>
        <v/>
      </c>
      <c r="G783" s="95" t="str">
        <f t="shared" si="149"/>
        <v/>
      </c>
      <c r="T783" s="3" t="str">
        <f t="shared" si="150"/>
        <v/>
      </c>
      <c r="U783" s="12" t="str">
        <f t="shared" si="151"/>
        <v/>
      </c>
      <c r="V783" s="95" t="str">
        <f t="shared" si="152"/>
        <v/>
      </c>
      <c r="W783" s="95" t="str">
        <f t="shared" si="153"/>
        <v/>
      </c>
      <c r="X783" s="95" t="str">
        <f t="shared" si="154"/>
        <v/>
      </c>
      <c r="Y783" s="95" t="str">
        <f>IF(T783&lt;&gt;"",SUM($X$10:X783),"")</f>
        <v/>
      </c>
      <c r="Z783" s="95" t="str">
        <f t="shared" si="155"/>
        <v/>
      </c>
    </row>
    <row r="784" spans="1:26">
      <c r="A784" s="3" t="str">
        <f t="shared" si="144"/>
        <v/>
      </c>
      <c r="B784" s="12" t="str">
        <f t="shared" si="145"/>
        <v/>
      </c>
      <c r="C784" s="95" t="str">
        <f t="shared" si="146"/>
        <v/>
      </c>
      <c r="D784" s="95" t="str">
        <f t="shared" si="147"/>
        <v/>
      </c>
      <c r="E784" s="95" t="str">
        <f t="shared" si="148"/>
        <v/>
      </c>
      <c r="F784" s="95" t="str">
        <f>IF(A784&lt;&gt;"",SUM($E$10:E784),"")</f>
        <v/>
      </c>
      <c r="G784" s="95" t="str">
        <f t="shared" si="149"/>
        <v/>
      </c>
      <c r="T784" s="3" t="str">
        <f t="shared" si="150"/>
        <v/>
      </c>
      <c r="U784" s="12" t="str">
        <f t="shared" si="151"/>
        <v/>
      </c>
      <c r="V784" s="95" t="str">
        <f t="shared" si="152"/>
        <v/>
      </c>
      <c r="W784" s="95" t="str">
        <f t="shared" si="153"/>
        <v/>
      </c>
      <c r="X784" s="95" t="str">
        <f t="shared" si="154"/>
        <v/>
      </c>
      <c r="Y784" s="95" t="str">
        <f>IF(T784&lt;&gt;"",SUM($X$10:X784),"")</f>
        <v/>
      </c>
      <c r="Z784" s="95" t="str">
        <f t="shared" si="155"/>
        <v/>
      </c>
    </row>
    <row r="785" spans="1:26">
      <c r="A785" s="3" t="str">
        <f t="shared" si="144"/>
        <v/>
      </c>
      <c r="B785" s="12" t="str">
        <f t="shared" si="145"/>
        <v/>
      </c>
      <c r="C785" s="95" t="str">
        <f t="shared" si="146"/>
        <v/>
      </c>
      <c r="D785" s="95" t="str">
        <f t="shared" si="147"/>
        <v/>
      </c>
      <c r="E785" s="95" t="str">
        <f t="shared" si="148"/>
        <v/>
      </c>
      <c r="F785" s="95" t="str">
        <f>IF(A785&lt;&gt;"",SUM($E$10:E785),"")</f>
        <v/>
      </c>
      <c r="G785" s="95" t="str">
        <f t="shared" si="149"/>
        <v/>
      </c>
      <c r="T785" s="3" t="str">
        <f t="shared" si="150"/>
        <v/>
      </c>
      <c r="U785" s="12" t="str">
        <f t="shared" si="151"/>
        <v/>
      </c>
      <c r="V785" s="95" t="str">
        <f t="shared" si="152"/>
        <v/>
      </c>
      <c r="W785" s="95" t="str">
        <f t="shared" si="153"/>
        <v/>
      </c>
      <c r="X785" s="95" t="str">
        <f t="shared" si="154"/>
        <v/>
      </c>
      <c r="Y785" s="95" t="str">
        <f>IF(T785&lt;&gt;"",SUM($X$10:X785),"")</f>
        <v/>
      </c>
      <c r="Z785" s="95" t="str">
        <f t="shared" si="155"/>
        <v/>
      </c>
    </row>
    <row r="786" spans="1:26">
      <c r="A786" s="3" t="str">
        <f t="shared" si="144"/>
        <v/>
      </c>
      <c r="B786" s="12" t="str">
        <f t="shared" si="145"/>
        <v/>
      </c>
      <c r="C786" s="95" t="str">
        <f t="shared" si="146"/>
        <v/>
      </c>
      <c r="D786" s="95" t="str">
        <f t="shared" si="147"/>
        <v/>
      </c>
      <c r="E786" s="95" t="str">
        <f t="shared" si="148"/>
        <v/>
      </c>
      <c r="F786" s="95" t="str">
        <f>IF(A786&lt;&gt;"",SUM($E$10:E786),"")</f>
        <v/>
      </c>
      <c r="G786" s="95" t="str">
        <f t="shared" si="149"/>
        <v/>
      </c>
      <c r="T786" s="3" t="str">
        <f t="shared" si="150"/>
        <v/>
      </c>
      <c r="U786" s="12" t="str">
        <f t="shared" si="151"/>
        <v/>
      </c>
      <c r="V786" s="95" t="str">
        <f t="shared" si="152"/>
        <v/>
      </c>
      <c r="W786" s="95" t="str">
        <f t="shared" si="153"/>
        <v/>
      </c>
      <c r="X786" s="95" t="str">
        <f t="shared" si="154"/>
        <v/>
      </c>
      <c r="Y786" s="95" t="str">
        <f>IF(T786&lt;&gt;"",SUM($X$10:X786),"")</f>
        <v/>
      </c>
      <c r="Z786" s="95" t="str">
        <f t="shared" si="155"/>
        <v/>
      </c>
    </row>
    <row r="787" spans="1:26">
      <c r="A787" s="3" t="str">
        <f t="shared" si="144"/>
        <v/>
      </c>
      <c r="B787" s="12" t="str">
        <f t="shared" si="145"/>
        <v/>
      </c>
      <c r="C787" s="95" t="str">
        <f t="shared" si="146"/>
        <v/>
      </c>
      <c r="D787" s="95" t="str">
        <f t="shared" si="147"/>
        <v/>
      </c>
      <c r="E787" s="95" t="str">
        <f t="shared" si="148"/>
        <v/>
      </c>
      <c r="F787" s="95" t="str">
        <f>IF(A787&lt;&gt;"",SUM($E$10:E787),"")</f>
        <v/>
      </c>
      <c r="G787" s="95" t="str">
        <f t="shared" si="149"/>
        <v/>
      </c>
      <c r="T787" s="3" t="str">
        <f t="shared" si="150"/>
        <v/>
      </c>
      <c r="U787" s="12" t="str">
        <f t="shared" si="151"/>
        <v/>
      </c>
      <c r="V787" s="95" t="str">
        <f t="shared" si="152"/>
        <v/>
      </c>
      <c r="W787" s="95" t="str">
        <f t="shared" si="153"/>
        <v/>
      </c>
      <c r="X787" s="95" t="str">
        <f t="shared" si="154"/>
        <v/>
      </c>
      <c r="Y787" s="95" t="str">
        <f>IF(T787&lt;&gt;"",SUM($X$10:X787),"")</f>
        <v/>
      </c>
      <c r="Z787" s="95" t="str">
        <f t="shared" si="155"/>
        <v/>
      </c>
    </row>
    <row r="788" spans="1:26">
      <c r="A788" s="3" t="str">
        <f t="shared" si="144"/>
        <v/>
      </c>
      <c r="B788" s="12" t="str">
        <f t="shared" si="145"/>
        <v/>
      </c>
      <c r="C788" s="95" t="str">
        <f t="shared" si="146"/>
        <v/>
      </c>
      <c r="D788" s="95" t="str">
        <f t="shared" si="147"/>
        <v/>
      </c>
      <c r="E788" s="95" t="str">
        <f t="shared" si="148"/>
        <v/>
      </c>
      <c r="F788" s="95" t="str">
        <f>IF(A788&lt;&gt;"",SUM($E$10:E788),"")</f>
        <v/>
      </c>
      <c r="G788" s="95" t="str">
        <f t="shared" si="149"/>
        <v/>
      </c>
      <c r="T788" s="3" t="str">
        <f t="shared" si="150"/>
        <v/>
      </c>
      <c r="U788" s="12" t="str">
        <f t="shared" si="151"/>
        <v/>
      </c>
      <c r="V788" s="95" t="str">
        <f t="shared" si="152"/>
        <v/>
      </c>
      <c r="W788" s="95" t="str">
        <f t="shared" si="153"/>
        <v/>
      </c>
      <c r="X788" s="95" t="str">
        <f t="shared" si="154"/>
        <v/>
      </c>
      <c r="Y788" s="95" t="str">
        <f>IF(T788&lt;&gt;"",SUM($X$10:X788),"")</f>
        <v/>
      </c>
      <c r="Z788" s="95" t="str">
        <f t="shared" si="155"/>
        <v/>
      </c>
    </row>
    <row r="789" spans="1:26">
      <c r="A789" s="3" t="str">
        <f t="shared" si="144"/>
        <v/>
      </c>
      <c r="B789" s="12" t="str">
        <f t="shared" si="145"/>
        <v/>
      </c>
      <c r="C789" s="95" t="str">
        <f t="shared" si="146"/>
        <v/>
      </c>
      <c r="D789" s="95" t="str">
        <f t="shared" si="147"/>
        <v/>
      </c>
      <c r="E789" s="95" t="str">
        <f t="shared" si="148"/>
        <v/>
      </c>
      <c r="F789" s="95" t="str">
        <f>IF(A789&lt;&gt;"",SUM($E$10:E789),"")</f>
        <v/>
      </c>
      <c r="G789" s="95" t="str">
        <f t="shared" si="149"/>
        <v/>
      </c>
      <c r="T789" s="3" t="str">
        <f t="shared" si="150"/>
        <v/>
      </c>
      <c r="U789" s="12" t="str">
        <f t="shared" si="151"/>
        <v/>
      </c>
      <c r="V789" s="95" t="str">
        <f t="shared" si="152"/>
        <v/>
      </c>
      <c r="W789" s="95" t="str">
        <f t="shared" si="153"/>
        <v/>
      </c>
      <c r="X789" s="95" t="str">
        <f t="shared" si="154"/>
        <v/>
      </c>
      <c r="Y789" s="95" t="str">
        <f>IF(T789&lt;&gt;"",SUM($X$10:X789),"")</f>
        <v/>
      </c>
      <c r="Z789" s="95" t="str">
        <f t="shared" si="155"/>
        <v/>
      </c>
    </row>
    <row r="790" spans="1:26">
      <c r="A790" s="3" t="str">
        <f t="shared" si="144"/>
        <v/>
      </c>
      <c r="B790" s="12" t="str">
        <f t="shared" si="145"/>
        <v/>
      </c>
      <c r="C790" s="95" t="str">
        <f t="shared" si="146"/>
        <v/>
      </c>
      <c r="D790" s="95" t="str">
        <f t="shared" si="147"/>
        <v/>
      </c>
      <c r="E790" s="95" t="str">
        <f t="shared" si="148"/>
        <v/>
      </c>
      <c r="F790" s="95" t="str">
        <f>IF(A790&lt;&gt;"",SUM($E$10:E790),"")</f>
        <v/>
      </c>
      <c r="G790" s="95" t="str">
        <f t="shared" si="149"/>
        <v/>
      </c>
      <c r="T790" s="3" t="str">
        <f t="shared" si="150"/>
        <v/>
      </c>
      <c r="U790" s="12" t="str">
        <f t="shared" si="151"/>
        <v/>
      </c>
      <c r="V790" s="95" t="str">
        <f t="shared" si="152"/>
        <v/>
      </c>
      <c r="W790" s="95" t="str">
        <f t="shared" si="153"/>
        <v/>
      </c>
      <c r="X790" s="95" t="str">
        <f t="shared" si="154"/>
        <v/>
      </c>
      <c r="Y790" s="95" t="str">
        <f>IF(T790&lt;&gt;"",SUM($X$10:X790),"")</f>
        <v/>
      </c>
      <c r="Z790" s="95" t="str">
        <f t="shared" si="155"/>
        <v/>
      </c>
    </row>
    <row r="791" spans="1:26">
      <c r="A791" s="3" t="str">
        <f t="shared" si="144"/>
        <v/>
      </c>
      <c r="B791" s="12" t="str">
        <f t="shared" si="145"/>
        <v/>
      </c>
      <c r="C791" s="95" t="str">
        <f t="shared" si="146"/>
        <v/>
      </c>
      <c r="D791" s="95" t="str">
        <f t="shared" si="147"/>
        <v/>
      </c>
      <c r="E791" s="95" t="str">
        <f t="shared" si="148"/>
        <v/>
      </c>
      <c r="F791" s="95" t="str">
        <f>IF(A791&lt;&gt;"",SUM($E$10:E791),"")</f>
        <v/>
      </c>
      <c r="G791" s="95" t="str">
        <f t="shared" si="149"/>
        <v/>
      </c>
      <c r="T791" s="3" t="str">
        <f t="shared" si="150"/>
        <v/>
      </c>
      <c r="U791" s="12" t="str">
        <f t="shared" si="151"/>
        <v/>
      </c>
      <c r="V791" s="95" t="str">
        <f t="shared" si="152"/>
        <v/>
      </c>
      <c r="W791" s="95" t="str">
        <f t="shared" si="153"/>
        <v/>
      </c>
      <c r="X791" s="95" t="str">
        <f t="shared" si="154"/>
        <v/>
      </c>
      <c r="Y791" s="95" t="str">
        <f>IF(T791&lt;&gt;"",SUM($X$10:X791),"")</f>
        <v/>
      </c>
      <c r="Z791" s="95" t="str">
        <f t="shared" si="155"/>
        <v/>
      </c>
    </row>
    <row r="792" spans="1:26">
      <c r="A792" s="3" t="str">
        <f t="shared" si="144"/>
        <v/>
      </c>
      <c r="B792" s="12" t="str">
        <f t="shared" si="145"/>
        <v/>
      </c>
      <c r="C792" s="95" t="str">
        <f t="shared" si="146"/>
        <v/>
      </c>
      <c r="D792" s="95" t="str">
        <f t="shared" si="147"/>
        <v/>
      </c>
      <c r="E792" s="95" t="str">
        <f t="shared" si="148"/>
        <v/>
      </c>
      <c r="F792" s="95" t="str">
        <f>IF(A792&lt;&gt;"",SUM($E$10:E792),"")</f>
        <v/>
      </c>
      <c r="G792" s="95" t="str">
        <f t="shared" si="149"/>
        <v/>
      </c>
      <c r="T792" s="3" t="str">
        <f t="shared" si="150"/>
        <v/>
      </c>
      <c r="U792" s="12" t="str">
        <f t="shared" si="151"/>
        <v/>
      </c>
      <c r="V792" s="95" t="str">
        <f t="shared" si="152"/>
        <v/>
      </c>
      <c r="W792" s="95" t="str">
        <f t="shared" si="153"/>
        <v/>
      </c>
      <c r="X792" s="95" t="str">
        <f t="shared" si="154"/>
        <v/>
      </c>
      <c r="Y792" s="95" t="str">
        <f>IF(T792&lt;&gt;"",SUM($X$10:X792),"")</f>
        <v/>
      </c>
      <c r="Z792" s="95" t="str">
        <f t="shared" si="155"/>
        <v/>
      </c>
    </row>
    <row r="793" spans="1:26">
      <c r="A793" s="3" t="str">
        <f t="shared" si="144"/>
        <v/>
      </c>
      <c r="B793" s="12" t="str">
        <f t="shared" si="145"/>
        <v/>
      </c>
      <c r="C793" s="95" t="str">
        <f t="shared" si="146"/>
        <v/>
      </c>
      <c r="D793" s="95" t="str">
        <f t="shared" si="147"/>
        <v/>
      </c>
      <c r="E793" s="95" t="str">
        <f t="shared" si="148"/>
        <v/>
      </c>
      <c r="F793" s="95" t="str">
        <f>IF(A793&lt;&gt;"",SUM($E$10:E793),"")</f>
        <v/>
      </c>
      <c r="G793" s="95" t="str">
        <f t="shared" si="149"/>
        <v/>
      </c>
      <c r="T793" s="3" t="str">
        <f t="shared" si="150"/>
        <v/>
      </c>
      <c r="U793" s="12" t="str">
        <f t="shared" si="151"/>
        <v/>
      </c>
      <c r="V793" s="95" t="str">
        <f t="shared" si="152"/>
        <v/>
      </c>
      <c r="W793" s="95" t="str">
        <f t="shared" si="153"/>
        <v/>
      </c>
      <c r="X793" s="95" t="str">
        <f t="shared" si="154"/>
        <v/>
      </c>
      <c r="Y793" s="95" t="str">
        <f>IF(T793&lt;&gt;"",SUM($X$10:X793),"")</f>
        <v/>
      </c>
      <c r="Z793" s="95" t="str">
        <f t="shared" si="155"/>
        <v/>
      </c>
    </row>
    <row r="794" spans="1:26">
      <c r="A794" s="3" t="str">
        <f t="shared" si="144"/>
        <v/>
      </c>
      <c r="B794" s="12" t="str">
        <f t="shared" si="145"/>
        <v/>
      </c>
      <c r="C794" s="95" t="str">
        <f t="shared" si="146"/>
        <v/>
      </c>
      <c r="D794" s="95" t="str">
        <f t="shared" si="147"/>
        <v/>
      </c>
      <c r="E794" s="95" t="str">
        <f t="shared" si="148"/>
        <v/>
      </c>
      <c r="F794" s="95" t="str">
        <f>IF(A794&lt;&gt;"",SUM($E$10:E794),"")</f>
        <v/>
      </c>
      <c r="G794" s="95" t="str">
        <f t="shared" si="149"/>
        <v/>
      </c>
      <c r="T794" s="3" t="str">
        <f t="shared" si="150"/>
        <v/>
      </c>
      <c r="U794" s="12" t="str">
        <f t="shared" si="151"/>
        <v/>
      </c>
      <c r="V794" s="95" t="str">
        <f t="shared" si="152"/>
        <v/>
      </c>
      <c r="W794" s="95" t="str">
        <f t="shared" si="153"/>
        <v/>
      </c>
      <c r="X794" s="95" t="str">
        <f t="shared" si="154"/>
        <v/>
      </c>
      <c r="Y794" s="95" t="str">
        <f>IF(T794&lt;&gt;"",SUM($X$10:X794),"")</f>
        <v/>
      </c>
      <c r="Z794" s="95" t="str">
        <f t="shared" si="155"/>
        <v/>
      </c>
    </row>
    <row r="795" spans="1:26">
      <c r="A795" s="3" t="str">
        <f t="shared" si="144"/>
        <v/>
      </c>
      <c r="B795" s="12" t="str">
        <f t="shared" si="145"/>
        <v/>
      </c>
      <c r="C795" s="95" t="str">
        <f t="shared" si="146"/>
        <v/>
      </c>
      <c r="D795" s="95" t="str">
        <f t="shared" si="147"/>
        <v/>
      </c>
      <c r="E795" s="95" t="str">
        <f t="shared" si="148"/>
        <v/>
      </c>
      <c r="F795" s="95" t="str">
        <f>IF(A795&lt;&gt;"",SUM($E$10:E795),"")</f>
        <v/>
      </c>
      <c r="G795" s="95" t="str">
        <f t="shared" si="149"/>
        <v/>
      </c>
      <c r="T795" s="3" t="str">
        <f t="shared" si="150"/>
        <v/>
      </c>
      <c r="U795" s="12" t="str">
        <f t="shared" si="151"/>
        <v/>
      </c>
      <c r="V795" s="95" t="str">
        <f t="shared" si="152"/>
        <v/>
      </c>
      <c r="W795" s="95" t="str">
        <f t="shared" si="153"/>
        <v/>
      </c>
      <c r="X795" s="95" t="str">
        <f t="shared" si="154"/>
        <v/>
      </c>
      <c r="Y795" s="95" t="str">
        <f>IF(T795&lt;&gt;"",SUM($X$10:X795),"")</f>
        <v/>
      </c>
      <c r="Z795" s="95" t="str">
        <f t="shared" si="155"/>
        <v/>
      </c>
    </row>
    <row r="796" spans="1:26">
      <c r="A796" s="3" t="str">
        <f t="shared" si="144"/>
        <v/>
      </c>
      <c r="B796" s="12" t="str">
        <f t="shared" si="145"/>
        <v/>
      </c>
      <c r="C796" s="95" t="str">
        <f t="shared" si="146"/>
        <v/>
      </c>
      <c r="D796" s="95" t="str">
        <f t="shared" si="147"/>
        <v/>
      </c>
      <c r="E796" s="95" t="str">
        <f t="shared" si="148"/>
        <v/>
      </c>
      <c r="F796" s="95" t="str">
        <f>IF(A796&lt;&gt;"",SUM($E$10:E796),"")</f>
        <v/>
      </c>
      <c r="G796" s="95" t="str">
        <f t="shared" si="149"/>
        <v/>
      </c>
      <c r="T796" s="3" t="str">
        <f t="shared" si="150"/>
        <v/>
      </c>
      <c r="U796" s="12" t="str">
        <f t="shared" si="151"/>
        <v/>
      </c>
      <c r="V796" s="95" t="str">
        <f t="shared" si="152"/>
        <v/>
      </c>
      <c r="W796" s="95" t="str">
        <f t="shared" si="153"/>
        <v/>
      </c>
      <c r="X796" s="95" t="str">
        <f t="shared" si="154"/>
        <v/>
      </c>
      <c r="Y796" s="95" t="str">
        <f>IF(T796&lt;&gt;"",SUM($X$10:X796),"")</f>
        <v/>
      </c>
      <c r="Z796" s="95" t="str">
        <f t="shared" si="155"/>
        <v/>
      </c>
    </row>
    <row r="797" spans="1:26">
      <c r="A797" s="3" t="str">
        <f t="shared" si="144"/>
        <v/>
      </c>
      <c r="B797" s="12" t="str">
        <f t="shared" si="145"/>
        <v/>
      </c>
      <c r="C797" s="95" t="str">
        <f t="shared" si="146"/>
        <v/>
      </c>
      <c r="D797" s="95" t="str">
        <f t="shared" si="147"/>
        <v/>
      </c>
      <c r="E797" s="95" t="str">
        <f t="shared" si="148"/>
        <v/>
      </c>
      <c r="F797" s="95" t="str">
        <f>IF(A797&lt;&gt;"",SUM($E$10:E797),"")</f>
        <v/>
      </c>
      <c r="G797" s="95" t="str">
        <f t="shared" si="149"/>
        <v/>
      </c>
      <c r="T797" s="3" t="str">
        <f t="shared" si="150"/>
        <v/>
      </c>
      <c r="U797" s="12" t="str">
        <f t="shared" si="151"/>
        <v/>
      </c>
      <c r="V797" s="95" t="str">
        <f t="shared" si="152"/>
        <v/>
      </c>
      <c r="W797" s="95" t="str">
        <f t="shared" si="153"/>
        <v/>
      </c>
      <c r="X797" s="95" t="str">
        <f t="shared" si="154"/>
        <v/>
      </c>
      <c r="Y797" s="95" t="str">
        <f>IF(T797&lt;&gt;"",SUM($X$10:X797),"")</f>
        <v/>
      </c>
      <c r="Z797" s="95" t="str">
        <f t="shared" si="155"/>
        <v/>
      </c>
    </row>
    <row r="798" spans="1:26">
      <c r="A798" s="3" t="str">
        <f t="shared" si="144"/>
        <v/>
      </c>
      <c r="B798" s="12" t="str">
        <f t="shared" si="145"/>
        <v/>
      </c>
      <c r="C798" s="95" t="str">
        <f t="shared" si="146"/>
        <v/>
      </c>
      <c r="D798" s="95" t="str">
        <f t="shared" si="147"/>
        <v/>
      </c>
      <c r="E798" s="95" t="str">
        <f t="shared" si="148"/>
        <v/>
      </c>
      <c r="F798" s="95" t="str">
        <f>IF(A798&lt;&gt;"",SUM($E$10:E798),"")</f>
        <v/>
      </c>
      <c r="G798" s="95" t="str">
        <f t="shared" si="149"/>
        <v/>
      </c>
      <c r="T798" s="3" t="str">
        <f t="shared" si="150"/>
        <v/>
      </c>
      <c r="U798" s="12" t="str">
        <f t="shared" si="151"/>
        <v/>
      </c>
      <c r="V798" s="95" t="str">
        <f t="shared" si="152"/>
        <v/>
      </c>
      <c r="W798" s="95" t="str">
        <f t="shared" si="153"/>
        <v/>
      </c>
      <c r="X798" s="95" t="str">
        <f t="shared" si="154"/>
        <v/>
      </c>
      <c r="Y798" s="95" t="str">
        <f>IF(T798&lt;&gt;"",SUM($X$10:X798),"")</f>
        <v/>
      </c>
      <c r="Z798" s="95" t="str">
        <f t="shared" si="155"/>
        <v/>
      </c>
    </row>
    <row r="799" spans="1:26">
      <c r="A799" s="3" t="str">
        <f t="shared" si="144"/>
        <v/>
      </c>
      <c r="B799" s="12" t="str">
        <f t="shared" si="145"/>
        <v/>
      </c>
      <c r="C799" s="95" t="str">
        <f t="shared" si="146"/>
        <v/>
      </c>
      <c r="D799" s="95" t="str">
        <f t="shared" si="147"/>
        <v/>
      </c>
      <c r="E799" s="95" t="str">
        <f t="shared" si="148"/>
        <v/>
      </c>
      <c r="F799" s="95" t="str">
        <f>IF(A799&lt;&gt;"",SUM($E$10:E799),"")</f>
        <v/>
      </c>
      <c r="G799" s="95" t="str">
        <f t="shared" si="149"/>
        <v/>
      </c>
      <c r="T799" s="3" t="str">
        <f t="shared" si="150"/>
        <v/>
      </c>
      <c r="U799" s="12" t="str">
        <f t="shared" si="151"/>
        <v/>
      </c>
      <c r="V799" s="95" t="str">
        <f t="shared" si="152"/>
        <v/>
      </c>
      <c r="W799" s="95" t="str">
        <f t="shared" si="153"/>
        <v/>
      </c>
      <c r="X799" s="95" t="str">
        <f t="shared" si="154"/>
        <v/>
      </c>
      <c r="Y799" s="95" t="str">
        <f>IF(T799&lt;&gt;"",SUM($X$10:X799),"")</f>
        <v/>
      </c>
      <c r="Z799" s="95" t="str">
        <f t="shared" si="155"/>
        <v/>
      </c>
    </row>
    <row r="800" spans="1:26">
      <c r="A800" s="3" t="str">
        <f t="shared" si="144"/>
        <v/>
      </c>
      <c r="B800" s="12" t="str">
        <f t="shared" si="145"/>
        <v/>
      </c>
      <c r="C800" s="95" t="str">
        <f t="shared" si="146"/>
        <v/>
      </c>
      <c r="D800" s="95" t="str">
        <f t="shared" si="147"/>
        <v/>
      </c>
      <c r="E800" s="95" t="str">
        <f t="shared" si="148"/>
        <v/>
      </c>
      <c r="F800" s="95" t="str">
        <f>IF(A800&lt;&gt;"",SUM($E$10:E800),"")</f>
        <v/>
      </c>
      <c r="G800" s="95" t="str">
        <f t="shared" si="149"/>
        <v/>
      </c>
      <c r="T800" s="3" t="str">
        <f t="shared" si="150"/>
        <v/>
      </c>
      <c r="U800" s="12" t="str">
        <f t="shared" si="151"/>
        <v/>
      </c>
      <c r="V800" s="95" t="str">
        <f t="shared" si="152"/>
        <v/>
      </c>
      <c r="W800" s="95" t="str">
        <f t="shared" si="153"/>
        <v/>
      </c>
      <c r="X800" s="95" t="str">
        <f t="shared" si="154"/>
        <v/>
      </c>
      <c r="Y800" s="95" t="str">
        <f>IF(T800&lt;&gt;"",SUM($X$10:X800),"")</f>
        <v/>
      </c>
      <c r="Z800" s="95" t="str">
        <f t="shared" si="155"/>
        <v/>
      </c>
    </row>
    <row r="801" spans="1:26">
      <c r="A801" s="3" t="str">
        <f t="shared" si="144"/>
        <v/>
      </c>
      <c r="B801" s="12" t="str">
        <f t="shared" si="145"/>
        <v/>
      </c>
      <c r="C801" s="95" t="str">
        <f t="shared" si="146"/>
        <v/>
      </c>
      <c r="D801" s="95" t="str">
        <f t="shared" si="147"/>
        <v/>
      </c>
      <c r="E801" s="95" t="str">
        <f t="shared" si="148"/>
        <v/>
      </c>
      <c r="F801" s="95" t="str">
        <f>IF(A801&lt;&gt;"",SUM($E$10:E801),"")</f>
        <v/>
      </c>
      <c r="G801" s="95" t="str">
        <f t="shared" si="149"/>
        <v/>
      </c>
      <c r="T801" s="3" t="str">
        <f t="shared" si="150"/>
        <v/>
      </c>
      <c r="U801" s="12" t="str">
        <f t="shared" si="151"/>
        <v/>
      </c>
      <c r="V801" s="95" t="str">
        <f t="shared" si="152"/>
        <v/>
      </c>
      <c r="W801" s="95" t="str">
        <f t="shared" si="153"/>
        <v/>
      </c>
      <c r="X801" s="95" t="str">
        <f t="shared" si="154"/>
        <v/>
      </c>
      <c r="Y801" s="95" t="str">
        <f>IF(T801&lt;&gt;"",SUM($X$10:X801),"")</f>
        <v/>
      </c>
      <c r="Z801" s="95" t="str">
        <f t="shared" si="155"/>
        <v/>
      </c>
    </row>
    <row r="802" spans="1:26">
      <c r="A802" s="3" t="str">
        <f t="shared" si="144"/>
        <v/>
      </c>
      <c r="B802" s="12" t="str">
        <f t="shared" si="145"/>
        <v/>
      </c>
      <c r="C802" s="95" t="str">
        <f t="shared" si="146"/>
        <v/>
      </c>
      <c r="D802" s="95" t="str">
        <f t="shared" si="147"/>
        <v/>
      </c>
      <c r="E802" s="95" t="str">
        <f t="shared" si="148"/>
        <v/>
      </c>
      <c r="F802" s="95" t="str">
        <f>IF(A802&lt;&gt;"",SUM($E$10:E802),"")</f>
        <v/>
      </c>
      <c r="G802" s="95" t="str">
        <f t="shared" si="149"/>
        <v/>
      </c>
      <c r="T802" s="3" t="str">
        <f t="shared" si="150"/>
        <v/>
      </c>
      <c r="U802" s="12" t="str">
        <f t="shared" si="151"/>
        <v/>
      </c>
      <c r="V802" s="95" t="str">
        <f t="shared" si="152"/>
        <v/>
      </c>
      <c r="W802" s="95" t="str">
        <f t="shared" si="153"/>
        <v/>
      </c>
      <c r="X802" s="95" t="str">
        <f t="shared" si="154"/>
        <v/>
      </c>
      <c r="Y802" s="95" t="str">
        <f>IF(T802&lt;&gt;"",SUM($X$10:X802),"")</f>
        <v/>
      </c>
      <c r="Z802" s="95" t="str">
        <f t="shared" si="155"/>
        <v/>
      </c>
    </row>
    <row r="803" spans="1:26">
      <c r="A803" s="3" t="str">
        <f t="shared" si="144"/>
        <v/>
      </c>
      <c r="B803" s="12" t="str">
        <f t="shared" si="145"/>
        <v/>
      </c>
      <c r="C803" s="95" t="str">
        <f t="shared" si="146"/>
        <v/>
      </c>
      <c r="D803" s="95" t="str">
        <f t="shared" si="147"/>
        <v/>
      </c>
      <c r="E803" s="95" t="str">
        <f t="shared" si="148"/>
        <v/>
      </c>
      <c r="F803" s="95" t="str">
        <f>IF(A803&lt;&gt;"",SUM($E$10:E803),"")</f>
        <v/>
      </c>
      <c r="G803" s="95" t="str">
        <f t="shared" si="149"/>
        <v/>
      </c>
      <c r="T803" s="3" t="str">
        <f t="shared" si="150"/>
        <v/>
      </c>
      <c r="U803" s="12" t="str">
        <f t="shared" si="151"/>
        <v/>
      </c>
      <c r="V803" s="95" t="str">
        <f t="shared" si="152"/>
        <v/>
      </c>
      <c r="W803" s="95" t="str">
        <f t="shared" si="153"/>
        <v/>
      </c>
      <c r="X803" s="95" t="str">
        <f t="shared" si="154"/>
        <v/>
      </c>
      <c r="Y803" s="95" t="str">
        <f>IF(T803&lt;&gt;"",SUM($X$10:X803),"")</f>
        <v/>
      </c>
      <c r="Z803" s="95" t="str">
        <f t="shared" si="155"/>
        <v/>
      </c>
    </row>
    <row r="804" spans="1:26">
      <c r="A804" s="3" t="str">
        <f t="shared" si="144"/>
        <v/>
      </c>
      <c r="B804" s="12" t="str">
        <f t="shared" si="145"/>
        <v/>
      </c>
      <c r="C804" s="95" t="str">
        <f t="shared" si="146"/>
        <v/>
      </c>
      <c r="D804" s="95" t="str">
        <f t="shared" si="147"/>
        <v/>
      </c>
      <c r="E804" s="95" t="str">
        <f t="shared" si="148"/>
        <v/>
      </c>
      <c r="F804" s="95" t="str">
        <f>IF(A804&lt;&gt;"",SUM($E$10:E804),"")</f>
        <v/>
      </c>
      <c r="G804" s="95" t="str">
        <f t="shared" si="149"/>
        <v/>
      </c>
      <c r="T804" s="3" t="str">
        <f t="shared" si="150"/>
        <v/>
      </c>
      <c r="U804" s="12" t="str">
        <f t="shared" si="151"/>
        <v/>
      </c>
      <c r="V804" s="95" t="str">
        <f t="shared" si="152"/>
        <v/>
      </c>
      <c r="W804" s="95" t="str">
        <f t="shared" si="153"/>
        <v/>
      </c>
      <c r="X804" s="95" t="str">
        <f t="shared" si="154"/>
        <v/>
      </c>
      <c r="Y804" s="95" t="str">
        <f>IF(T804&lt;&gt;"",SUM($X$10:X804),"")</f>
        <v/>
      </c>
      <c r="Z804" s="95" t="str">
        <f t="shared" si="155"/>
        <v/>
      </c>
    </row>
    <row r="805" spans="1:26">
      <c r="A805" s="3" t="str">
        <f t="shared" si="144"/>
        <v/>
      </c>
      <c r="B805" s="12" t="str">
        <f t="shared" si="145"/>
        <v/>
      </c>
      <c r="C805" s="95" t="str">
        <f t="shared" si="146"/>
        <v/>
      </c>
      <c r="D805" s="95" t="str">
        <f t="shared" si="147"/>
        <v/>
      </c>
      <c r="E805" s="95" t="str">
        <f t="shared" si="148"/>
        <v/>
      </c>
      <c r="F805" s="95" t="str">
        <f>IF(A805&lt;&gt;"",SUM($E$10:E805),"")</f>
        <v/>
      </c>
      <c r="G805" s="95" t="str">
        <f t="shared" si="149"/>
        <v/>
      </c>
      <c r="T805" s="3" t="str">
        <f t="shared" si="150"/>
        <v/>
      </c>
      <c r="U805" s="12" t="str">
        <f t="shared" si="151"/>
        <v/>
      </c>
      <c r="V805" s="95" t="str">
        <f t="shared" si="152"/>
        <v/>
      </c>
      <c r="W805" s="95" t="str">
        <f t="shared" si="153"/>
        <v/>
      </c>
      <c r="X805" s="95" t="str">
        <f t="shared" si="154"/>
        <v/>
      </c>
      <c r="Y805" s="95" t="str">
        <f>IF(T805&lt;&gt;"",SUM($X$10:X805),"")</f>
        <v/>
      </c>
      <c r="Z805" s="95" t="str">
        <f t="shared" si="155"/>
        <v/>
      </c>
    </row>
    <row r="806" spans="1:26">
      <c r="A806" s="3" t="str">
        <f t="shared" si="144"/>
        <v/>
      </c>
      <c r="B806" s="12" t="str">
        <f t="shared" si="145"/>
        <v/>
      </c>
      <c r="C806" s="95" t="str">
        <f t="shared" si="146"/>
        <v/>
      </c>
      <c r="D806" s="95" t="str">
        <f t="shared" si="147"/>
        <v/>
      </c>
      <c r="E806" s="95" t="str">
        <f t="shared" si="148"/>
        <v/>
      </c>
      <c r="F806" s="95" t="str">
        <f>IF(A806&lt;&gt;"",SUM($E$10:E806),"")</f>
        <v/>
      </c>
      <c r="G806" s="95" t="str">
        <f t="shared" si="149"/>
        <v/>
      </c>
      <c r="T806" s="3" t="str">
        <f t="shared" si="150"/>
        <v/>
      </c>
      <c r="U806" s="12" t="str">
        <f t="shared" si="151"/>
        <v/>
      </c>
      <c r="V806" s="95" t="str">
        <f t="shared" si="152"/>
        <v/>
      </c>
      <c r="W806" s="95" t="str">
        <f t="shared" si="153"/>
        <v/>
      </c>
      <c r="X806" s="95" t="str">
        <f t="shared" si="154"/>
        <v/>
      </c>
      <c r="Y806" s="95" t="str">
        <f>IF(T806&lt;&gt;"",SUM($X$10:X806),"")</f>
        <v/>
      </c>
      <c r="Z806" s="95" t="str">
        <f t="shared" si="155"/>
        <v/>
      </c>
    </row>
    <row r="807" spans="1:26">
      <c r="A807" s="3" t="str">
        <f t="shared" si="144"/>
        <v/>
      </c>
      <c r="B807" s="12" t="str">
        <f t="shared" si="145"/>
        <v/>
      </c>
      <c r="C807" s="95" t="str">
        <f t="shared" si="146"/>
        <v/>
      </c>
      <c r="D807" s="95" t="str">
        <f t="shared" si="147"/>
        <v/>
      </c>
      <c r="E807" s="95" t="str">
        <f t="shared" si="148"/>
        <v/>
      </c>
      <c r="F807" s="95" t="str">
        <f>IF(A807&lt;&gt;"",SUM($E$10:E807),"")</f>
        <v/>
      </c>
      <c r="G807" s="95" t="str">
        <f t="shared" si="149"/>
        <v/>
      </c>
      <c r="T807" s="3" t="str">
        <f t="shared" si="150"/>
        <v/>
      </c>
      <c r="U807" s="12" t="str">
        <f t="shared" si="151"/>
        <v/>
      </c>
      <c r="V807" s="95" t="str">
        <f t="shared" si="152"/>
        <v/>
      </c>
      <c r="W807" s="95" t="str">
        <f t="shared" si="153"/>
        <v/>
      </c>
      <c r="X807" s="95" t="str">
        <f t="shared" si="154"/>
        <v/>
      </c>
      <c r="Y807" s="95" t="str">
        <f>IF(T807&lt;&gt;"",SUM($X$10:X807),"")</f>
        <v/>
      </c>
      <c r="Z807" s="95" t="str">
        <f t="shared" si="155"/>
        <v/>
      </c>
    </row>
    <row r="808" spans="1:26">
      <c r="A808" s="3" t="str">
        <f t="shared" si="144"/>
        <v/>
      </c>
      <c r="B808" s="12" t="str">
        <f t="shared" si="145"/>
        <v/>
      </c>
      <c r="C808" s="95" t="str">
        <f t="shared" si="146"/>
        <v/>
      </c>
      <c r="D808" s="95" t="str">
        <f t="shared" si="147"/>
        <v/>
      </c>
      <c r="E808" s="95" t="str">
        <f t="shared" si="148"/>
        <v/>
      </c>
      <c r="F808" s="95" t="str">
        <f>IF(A808&lt;&gt;"",SUM($E$10:E808),"")</f>
        <v/>
      </c>
      <c r="G808" s="95" t="str">
        <f t="shared" si="149"/>
        <v/>
      </c>
      <c r="T808" s="3" t="str">
        <f t="shared" si="150"/>
        <v/>
      </c>
      <c r="U808" s="12" t="str">
        <f t="shared" si="151"/>
        <v/>
      </c>
      <c r="V808" s="95" t="str">
        <f t="shared" si="152"/>
        <v/>
      </c>
      <c r="W808" s="95" t="str">
        <f t="shared" si="153"/>
        <v/>
      </c>
      <c r="X808" s="95" t="str">
        <f t="shared" si="154"/>
        <v/>
      </c>
      <c r="Y808" s="95" t="str">
        <f>IF(T808&lt;&gt;"",SUM($X$10:X808),"")</f>
        <v/>
      </c>
      <c r="Z808" s="95" t="str">
        <f t="shared" si="155"/>
        <v/>
      </c>
    </row>
    <row r="809" spans="1:26">
      <c r="A809" s="3" t="str">
        <f t="shared" si="144"/>
        <v/>
      </c>
      <c r="B809" s="12" t="str">
        <f t="shared" si="145"/>
        <v/>
      </c>
      <c r="C809" s="95" t="str">
        <f t="shared" si="146"/>
        <v/>
      </c>
      <c r="D809" s="95" t="str">
        <f t="shared" si="147"/>
        <v/>
      </c>
      <c r="E809" s="95" t="str">
        <f t="shared" si="148"/>
        <v/>
      </c>
      <c r="F809" s="95" t="str">
        <f>IF(A809&lt;&gt;"",SUM($E$10:E809),"")</f>
        <v/>
      </c>
      <c r="G809" s="95" t="str">
        <f t="shared" si="149"/>
        <v/>
      </c>
      <c r="T809" s="3" t="str">
        <f t="shared" si="150"/>
        <v/>
      </c>
      <c r="U809" s="12" t="str">
        <f t="shared" si="151"/>
        <v/>
      </c>
      <c r="V809" s="95" t="str">
        <f t="shared" si="152"/>
        <v/>
      </c>
      <c r="W809" s="95" t="str">
        <f t="shared" si="153"/>
        <v/>
      </c>
      <c r="X809" s="95" t="str">
        <f t="shared" si="154"/>
        <v/>
      </c>
      <c r="Y809" s="95" t="str">
        <f>IF(T809&lt;&gt;"",SUM($X$10:X809),"")</f>
        <v/>
      </c>
      <c r="Z809" s="95" t="str">
        <f t="shared" si="155"/>
        <v/>
      </c>
    </row>
    <row r="810" spans="1:26">
      <c r="A810" s="3" t="str">
        <f t="shared" si="144"/>
        <v/>
      </c>
      <c r="B810" s="12" t="str">
        <f t="shared" si="145"/>
        <v/>
      </c>
      <c r="C810" s="95" t="str">
        <f t="shared" si="146"/>
        <v/>
      </c>
      <c r="D810" s="95" t="str">
        <f t="shared" si="147"/>
        <v/>
      </c>
      <c r="E810" s="95" t="str">
        <f t="shared" si="148"/>
        <v/>
      </c>
      <c r="F810" s="95" t="str">
        <f>IF(A810&lt;&gt;"",SUM($E$10:E810),"")</f>
        <v/>
      </c>
      <c r="G810" s="95" t="str">
        <f t="shared" si="149"/>
        <v/>
      </c>
      <c r="T810" s="3" t="str">
        <f t="shared" si="150"/>
        <v/>
      </c>
      <c r="U810" s="12" t="str">
        <f t="shared" si="151"/>
        <v/>
      </c>
      <c r="V810" s="95" t="str">
        <f t="shared" si="152"/>
        <v/>
      </c>
      <c r="W810" s="95" t="str">
        <f t="shared" si="153"/>
        <v/>
      </c>
      <c r="X810" s="95" t="str">
        <f t="shared" si="154"/>
        <v/>
      </c>
      <c r="Y810" s="95" t="str">
        <f>IF(T810&lt;&gt;"",SUM($X$10:X810),"")</f>
        <v/>
      </c>
      <c r="Z810" s="95" t="str">
        <f t="shared" si="155"/>
        <v/>
      </c>
    </row>
    <row r="811" spans="1:26">
      <c r="A811" s="3" t="str">
        <f t="shared" si="144"/>
        <v/>
      </c>
      <c r="B811" s="12" t="str">
        <f t="shared" si="145"/>
        <v/>
      </c>
      <c r="C811" s="95" t="str">
        <f t="shared" si="146"/>
        <v/>
      </c>
      <c r="D811" s="95" t="str">
        <f t="shared" si="147"/>
        <v/>
      </c>
      <c r="E811" s="95" t="str">
        <f t="shared" si="148"/>
        <v/>
      </c>
      <c r="F811" s="95" t="str">
        <f>IF(A811&lt;&gt;"",SUM($E$10:E811),"")</f>
        <v/>
      </c>
      <c r="G811" s="95" t="str">
        <f t="shared" si="149"/>
        <v/>
      </c>
      <c r="T811" s="3" t="str">
        <f t="shared" si="150"/>
        <v/>
      </c>
      <c r="U811" s="12" t="str">
        <f t="shared" si="151"/>
        <v/>
      </c>
      <c r="V811" s="95" t="str">
        <f t="shared" si="152"/>
        <v/>
      </c>
      <c r="W811" s="95" t="str">
        <f t="shared" si="153"/>
        <v/>
      </c>
      <c r="X811" s="95" t="str">
        <f t="shared" si="154"/>
        <v/>
      </c>
      <c r="Y811" s="95" t="str">
        <f>IF(T811&lt;&gt;"",SUM($X$10:X811),"")</f>
        <v/>
      </c>
      <c r="Z811" s="95" t="str">
        <f t="shared" si="155"/>
        <v/>
      </c>
    </row>
    <row r="812" spans="1:26">
      <c r="A812" s="3" t="str">
        <f t="shared" si="144"/>
        <v/>
      </c>
      <c r="B812" s="12" t="str">
        <f t="shared" si="145"/>
        <v/>
      </c>
      <c r="C812" s="95" t="str">
        <f t="shared" si="146"/>
        <v/>
      </c>
      <c r="D812" s="95" t="str">
        <f t="shared" si="147"/>
        <v/>
      </c>
      <c r="E812" s="95" t="str">
        <f t="shared" si="148"/>
        <v/>
      </c>
      <c r="F812" s="95" t="str">
        <f>IF(A812&lt;&gt;"",SUM($E$10:E812),"")</f>
        <v/>
      </c>
      <c r="G812" s="95" t="str">
        <f t="shared" si="149"/>
        <v/>
      </c>
      <c r="T812" s="3" t="str">
        <f t="shared" si="150"/>
        <v/>
      </c>
      <c r="U812" s="12" t="str">
        <f t="shared" si="151"/>
        <v/>
      </c>
      <c r="V812" s="95" t="str">
        <f t="shared" si="152"/>
        <v/>
      </c>
      <c r="W812" s="95" t="str">
        <f t="shared" si="153"/>
        <v/>
      </c>
      <c r="X812" s="95" t="str">
        <f t="shared" si="154"/>
        <v/>
      </c>
      <c r="Y812" s="95" t="str">
        <f>IF(T812&lt;&gt;"",SUM($X$10:X812),"")</f>
        <v/>
      </c>
      <c r="Z812" s="95" t="str">
        <f t="shared" si="155"/>
        <v/>
      </c>
    </row>
    <row r="813" spans="1:26">
      <c r="A813" s="3" t="str">
        <f t="shared" si="144"/>
        <v/>
      </c>
      <c r="B813" s="12" t="str">
        <f t="shared" si="145"/>
        <v/>
      </c>
      <c r="C813" s="95" t="str">
        <f t="shared" si="146"/>
        <v/>
      </c>
      <c r="D813" s="95" t="str">
        <f t="shared" si="147"/>
        <v/>
      </c>
      <c r="E813" s="95" t="str">
        <f t="shared" si="148"/>
        <v/>
      </c>
      <c r="F813" s="95" t="str">
        <f>IF(A813&lt;&gt;"",SUM($E$10:E813),"")</f>
        <v/>
      </c>
      <c r="G813" s="95" t="str">
        <f t="shared" si="149"/>
        <v/>
      </c>
      <c r="T813" s="3" t="str">
        <f t="shared" si="150"/>
        <v/>
      </c>
      <c r="U813" s="12" t="str">
        <f t="shared" si="151"/>
        <v/>
      </c>
      <c r="V813" s="95" t="str">
        <f t="shared" si="152"/>
        <v/>
      </c>
      <c r="W813" s="95" t="str">
        <f t="shared" si="153"/>
        <v/>
      </c>
      <c r="X813" s="95" t="str">
        <f t="shared" si="154"/>
        <v/>
      </c>
      <c r="Y813" s="95" t="str">
        <f>IF(T813&lt;&gt;"",SUM($X$10:X813),"")</f>
        <v/>
      </c>
      <c r="Z813" s="95" t="str">
        <f t="shared" si="155"/>
        <v/>
      </c>
    </row>
    <row r="814" spans="1:26">
      <c r="A814" s="3" t="str">
        <f t="shared" si="144"/>
        <v/>
      </c>
      <c r="B814" s="12" t="str">
        <f t="shared" si="145"/>
        <v/>
      </c>
      <c r="C814" s="95" t="str">
        <f t="shared" si="146"/>
        <v/>
      </c>
      <c r="D814" s="95" t="str">
        <f t="shared" si="147"/>
        <v/>
      </c>
      <c r="E814" s="95" t="str">
        <f t="shared" si="148"/>
        <v/>
      </c>
      <c r="F814" s="95" t="str">
        <f>IF(A814&lt;&gt;"",SUM($E$10:E814),"")</f>
        <v/>
      </c>
      <c r="G814" s="95" t="str">
        <f t="shared" si="149"/>
        <v/>
      </c>
      <c r="T814" s="3" t="str">
        <f t="shared" si="150"/>
        <v/>
      </c>
      <c r="U814" s="12" t="str">
        <f t="shared" si="151"/>
        <v/>
      </c>
      <c r="V814" s="95" t="str">
        <f t="shared" si="152"/>
        <v/>
      </c>
      <c r="W814" s="95" t="str">
        <f t="shared" si="153"/>
        <v/>
      </c>
      <c r="X814" s="95" t="str">
        <f t="shared" si="154"/>
        <v/>
      </c>
      <c r="Y814" s="95" t="str">
        <f>IF(T814&lt;&gt;"",SUM($X$10:X814),"")</f>
        <v/>
      </c>
      <c r="Z814" s="95" t="str">
        <f t="shared" si="155"/>
        <v/>
      </c>
    </row>
    <row r="815" spans="1:26">
      <c r="A815" s="3" t="str">
        <f t="shared" si="144"/>
        <v/>
      </c>
      <c r="B815" s="12" t="str">
        <f t="shared" si="145"/>
        <v/>
      </c>
      <c r="C815" s="95" t="str">
        <f t="shared" si="146"/>
        <v/>
      </c>
      <c r="D815" s="95" t="str">
        <f t="shared" si="147"/>
        <v/>
      </c>
      <c r="E815" s="95" t="str">
        <f t="shared" si="148"/>
        <v/>
      </c>
      <c r="F815" s="95" t="str">
        <f>IF(A815&lt;&gt;"",SUM($E$10:E815),"")</f>
        <v/>
      </c>
      <c r="G815" s="95" t="str">
        <f t="shared" si="149"/>
        <v/>
      </c>
      <c r="T815" s="3" t="str">
        <f t="shared" si="150"/>
        <v/>
      </c>
      <c r="U815" s="12" t="str">
        <f t="shared" si="151"/>
        <v/>
      </c>
      <c r="V815" s="95" t="str">
        <f t="shared" si="152"/>
        <v/>
      </c>
      <c r="W815" s="95" t="str">
        <f t="shared" si="153"/>
        <v/>
      </c>
      <c r="X815" s="95" t="str">
        <f t="shared" si="154"/>
        <v/>
      </c>
      <c r="Y815" s="95" t="str">
        <f>IF(T815&lt;&gt;"",SUM($X$10:X815),"")</f>
        <v/>
      </c>
      <c r="Z815" s="95" t="str">
        <f t="shared" si="155"/>
        <v/>
      </c>
    </row>
    <row r="816" spans="1:26">
      <c r="A816" s="3" t="str">
        <f t="shared" si="144"/>
        <v/>
      </c>
      <c r="B816" s="12" t="str">
        <f t="shared" si="145"/>
        <v/>
      </c>
      <c r="C816" s="95" t="str">
        <f t="shared" si="146"/>
        <v/>
      </c>
      <c r="D816" s="95" t="str">
        <f t="shared" si="147"/>
        <v/>
      </c>
      <c r="E816" s="95" t="str">
        <f t="shared" si="148"/>
        <v/>
      </c>
      <c r="F816" s="95" t="str">
        <f>IF(A816&lt;&gt;"",SUM($E$10:E816),"")</f>
        <v/>
      </c>
      <c r="G816" s="95" t="str">
        <f t="shared" si="149"/>
        <v/>
      </c>
      <c r="T816" s="3" t="str">
        <f t="shared" si="150"/>
        <v/>
      </c>
      <c r="U816" s="12" t="str">
        <f t="shared" si="151"/>
        <v/>
      </c>
      <c r="V816" s="95" t="str">
        <f t="shared" si="152"/>
        <v/>
      </c>
      <c r="W816" s="95" t="str">
        <f t="shared" si="153"/>
        <v/>
      </c>
      <c r="X816" s="95" t="str">
        <f t="shared" si="154"/>
        <v/>
      </c>
      <c r="Y816" s="95" t="str">
        <f>IF(T816&lt;&gt;"",SUM($X$10:X816),"")</f>
        <v/>
      </c>
      <c r="Z816" s="95" t="str">
        <f t="shared" si="155"/>
        <v/>
      </c>
    </row>
    <row r="817" spans="1:26">
      <c r="A817" s="3" t="str">
        <f t="shared" si="144"/>
        <v/>
      </c>
      <c r="B817" s="12" t="str">
        <f t="shared" si="145"/>
        <v/>
      </c>
      <c r="C817" s="95" t="str">
        <f t="shared" si="146"/>
        <v/>
      </c>
      <c r="D817" s="95" t="str">
        <f t="shared" si="147"/>
        <v/>
      </c>
      <c r="E817" s="95" t="str">
        <f t="shared" si="148"/>
        <v/>
      </c>
      <c r="F817" s="95" t="str">
        <f>IF(A817&lt;&gt;"",SUM($E$10:E817),"")</f>
        <v/>
      </c>
      <c r="G817" s="95" t="str">
        <f t="shared" si="149"/>
        <v/>
      </c>
      <c r="T817" s="3" t="str">
        <f t="shared" si="150"/>
        <v/>
      </c>
      <c r="U817" s="12" t="str">
        <f t="shared" si="151"/>
        <v/>
      </c>
      <c r="V817" s="95" t="str">
        <f t="shared" si="152"/>
        <v/>
      </c>
      <c r="W817" s="95" t="str">
        <f t="shared" si="153"/>
        <v/>
      </c>
      <c r="X817" s="95" t="str">
        <f t="shared" si="154"/>
        <v/>
      </c>
      <c r="Y817" s="95" t="str">
        <f>IF(T817&lt;&gt;"",SUM($X$10:X817),"")</f>
        <v/>
      </c>
      <c r="Z817" s="95" t="str">
        <f t="shared" si="155"/>
        <v/>
      </c>
    </row>
    <row r="818" spans="1:26">
      <c r="A818" s="3" t="str">
        <f t="shared" si="144"/>
        <v/>
      </c>
      <c r="B818" s="12" t="str">
        <f t="shared" si="145"/>
        <v/>
      </c>
      <c r="C818" s="95" t="str">
        <f t="shared" si="146"/>
        <v/>
      </c>
      <c r="D818" s="95" t="str">
        <f t="shared" si="147"/>
        <v/>
      </c>
      <c r="E818" s="95" t="str">
        <f t="shared" si="148"/>
        <v/>
      </c>
      <c r="F818" s="95" t="str">
        <f>IF(A818&lt;&gt;"",SUM($E$10:E818),"")</f>
        <v/>
      </c>
      <c r="G818" s="95" t="str">
        <f t="shared" si="149"/>
        <v/>
      </c>
      <c r="T818" s="3" t="str">
        <f t="shared" si="150"/>
        <v/>
      </c>
      <c r="U818" s="12" t="str">
        <f t="shared" si="151"/>
        <v/>
      </c>
      <c r="V818" s="95" t="str">
        <f t="shared" si="152"/>
        <v/>
      </c>
      <c r="W818" s="95" t="str">
        <f t="shared" si="153"/>
        <v/>
      </c>
      <c r="X818" s="95" t="str">
        <f t="shared" si="154"/>
        <v/>
      </c>
      <c r="Y818" s="95" t="str">
        <f>IF(T818&lt;&gt;"",SUM($X$10:X818),"")</f>
        <v/>
      </c>
      <c r="Z818" s="95" t="str">
        <f t="shared" si="155"/>
        <v/>
      </c>
    </row>
    <row r="819" spans="1:26">
      <c r="A819" s="3" t="str">
        <f t="shared" si="144"/>
        <v/>
      </c>
      <c r="B819" s="12" t="str">
        <f t="shared" si="145"/>
        <v/>
      </c>
      <c r="C819" s="95" t="str">
        <f t="shared" si="146"/>
        <v/>
      </c>
      <c r="D819" s="95" t="str">
        <f t="shared" si="147"/>
        <v/>
      </c>
      <c r="E819" s="95" t="str">
        <f t="shared" si="148"/>
        <v/>
      </c>
      <c r="F819" s="95" t="str">
        <f>IF(A819&lt;&gt;"",SUM($E$10:E819),"")</f>
        <v/>
      </c>
      <c r="G819" s="95" t="str">
        <f t="shared" si="149"/>
        <v/>
      </c>
      <c r="T819" s="3" t="str">
        <f t="shared" si="150"/>
        <v/>
      </c>
      <c r="U819" s="12" t="str">
        <f t="shared" si="151"/>
        <v/>
      </c>
      <c r="V819" s="95" t="str">
        <f t="shared" si="152"/>
        <v/>
      </c>
      <c r="W819" s="95" t="str">
        <f t="shared" si="153"/>
        <v/>
      </c>
      <c r="X819" s="95" t="str">
        <f t="shared" si="154"/>
        <v/>
      </c>
      <c r="Y819" s="95" t="str">
        <f>IF(T819&lt;&gt;"",SUM($X$10:X819),"")</f>
        <v/>
      </c>
      <c r="Z819" s="95" t="str">
        <f t="shared" si="155"/>
        <v/>
      </c>
    </row>
    <row r="820" spans="1:26">
      <c r="A820" s="3" t="str">
        <f t="shared" si="144"/>
        <v/>
      </c>
      <c r="B820" s="12" t="str">
        <f t="shared" si="145"/>
        <v/>
      </c>
      <c r="C820" s="95" t="str">
        <f t="shared" si="146"/>
        <v/>
      </c>
      <c r="D820" s="95" t="str">
        <f t="shared" si="147"/>
        <v/>
      </c>
      <c r="E820" s="95" t="str">
        <f t="shared" si="148"/>
        <v/>
      </c>
      <c r="F820" s="95" t="str">
        <f>IF(A820&lt;&gt;"",SUM($E$10:E820),"")</f>
        <v/>
      </c>
      <c r="G820" s="95" t="str">
        <f t="shared" si="149"/>
        <v/>
      </c>
      <c r="T820" s="3" t="str">
        <f t="shared" si="150"/>
        <v/>
      </c>
      <c r="U820" s="12" t="str">
        <f t="shared" si="151"/>
        <v/>
      </c>
      <c r="V820" s="95" t="str">
        <f t="shared" si="152"/>
        <v/>
      </c>
      <c r="W820" s="95" t="str">
        <f t="shared" si="153"/>
        <v/>
      </c>
      <c r="X820" s="95" t="str">
        <f t="shared" si="154"/>
        <v/>
      </c>
      <c r="Y820" s="95" t="str">
        <f>IF(T820&lt;&gt;"",SUM($X$10:X820),"")</f>
        <v/>
      </c>
      <c r="Z820" s="95" t="str">
        <f t="shared" si="155"/>
        <v/>
      </c>
    </row>
    <row r="821" spans="1:26">
      <c r="A821" s="3" t="str">
        <f t="shared" si="144"/>
        <v/>
      </c>
      <c r="B821" s="12" t="str">
        <f t="shared" si="145"/>
        <v/>
      </c>
      <c r="C821" s="95" t="str">
        <f t="shared" si="146"/>
        <v/>
      </c>
      <c r="D821" s="95" t="str">
        <f t="shared" si="147"/>
        <v/>
      </c>
      <c r="E821" s="95" t="str">
        <f t="shared" si="148"/>
        <v/>
      </c>
      <c r="F821" s="95" t="str">
        <f>IF(A821&lt;&gt;"",SUM($E$10:E821),"")</f>
        <v/>
      </c>
      <c r="G821" s="95" t="str">
        <f t="shared" si="149"/>
        <v/>
      </c>
      <c r="T821" s="3" t="str">
        <f t="shared" si="150"/>
        <v/>
      </c>
      <c r="U821" s="12" t="str">
        <f t="shared" si="151"/>
        <v/>
      </c>
      <c r="V821" s="95" t="str">
        <f t="shared" si="152"/>
        <v/>
      </c>
      <c r="W821" s="95" t="str">
        <f t="shared" si="153"/>
        <v/>
      </c>
      <c r="X821" s="95" t="str">
        <f t="shared" si="154"/>
        <v/>
      </c>
      <c r="Y821" s="95" t="str">
        <f>IF(T821&lt;&gt;"",SUM($X$10:X821),"")</f>
        <v/>
      </c>
      <c r="Z821" s="95" t="str">
        <f t="shared" si="155"/>
        <v/>
      </c>
    </row>
    <row r="822" spans="1:26">
      <c r="A822" s="3" t="str">
        <f t="shared" si="144"/>
        <v/>
      </c>
      <c r="B822" s="12" t="str">
        <f t="shared" si="145"/>
        <v/>
      </c>
      <c r="C822" s="95" t="str">
        <f t="shared" si="146"/>
        <v/>
      </c>
      <c r="D822" s="95" t="str">
        <f t="shared" si="147"/>
        <v/>
      </c>
      <c r="E822" s="95" t="str">
        <f t="shared" si="148"/>
        <v/>
      </c>
      <c r="F822" s="95" t="str">
        <f>IF(A822&lt;&gt;"",SUM($E$10:E822),"")</f>
        <v/>
      </c>
      <c r="G822" s="95" t="str">
        <f t="shared" si="149"/>
        <v/>
      </c>
      <c r="T822" s="3" t="str">
        <f t="shared" si="150"/>
        <v/>
      </c>
      <c r="U822" s="12" t="str">
        <f t="shared" si="151"/>
        <v/>
      </c>
      <c r="V822" s="95" t="str">
        <f t="shared" si="152"/>
        <v/>
      </c>
      <c r="W822" s="95" t="str">
        <f t="shared" si="153"/>
        <v/>
      </c>
      <c r="X822" s="95" t="str">
        <f t="shared" si="154"/>
        <v/>
      </c>
      <c r="Y822" s="95" t="str">
        <f>IF(T822&lt;&gt;"",SUM($X$10:X822),"")</f>
        <v/>
      </c>
      <c r="Z822" s="95" t="str">
        <f t="shared" si="155"/>
        <v/>
      </c>
    </row>
    <row r="823" spans="1:26">
      <c r="A823" s="3" t="str">
        <f t="shared" si="144"/>
        <v/>
      </c>
      <c r="B823" s="12" t="str">
        <f t="shared" si="145"/>
        <v/>
      </c>
      <c r="C823" s="95" t="str">
        <f t="shared" si="146"/>
        <v/>
      </c>
      <c r="D823" s="95" t="str">
        <f t="shared" si="147"/>
        <v/>
      </c>
      <c r="E823" s="95" t="str">
        <f t="shared" si="148"/>
        <v/>
      </c>
      <c r="F823" s="95" t="str">
        <f>IF(A823&lt;&gt;"",SUM($E$10:E823),"")</f>
        <v/>
      </c>
      <c r="G823" s="95" t="str">
        <f t="shared" si="149"/>
        <v/>
      </c>
      <c r="T823" s="3" t="str">
        <f t="shared" si="150"/>
        <v/>
      </c>
      <c r="U823" s="12" t="str">
        <f t="shared" si="151"/>
        <v/>
      </c>
      <c r="V823" s="95" t="str">
        <f t="shared" si="152"/>
        <v/>
      </c>
      <c r="W823" s="95" t="str">
        <f t="shared" si="153"/>
        <v/>
      </c>
      <c r="X823" s="95" t="str">
        <f t="shared" si="154"/>
        <v/>
      </c>
      <c r="Y823" s="95" t="str">
        <f>IF(T823&lt;&gt;"",SUM($X$10:X823),"")</f>
        <v/>
      </c>
      <c r="Z823" s="95" t="str">
        <f t="shared" si="155"/>
        <v/>
      </c>
    </row>
    <row r="824" spans="1:26">
      <c r="A824" s="3" t="str">
        <f t="shared" si="144"/>
        <v/>
      </c>
      <c r="B824" s="12" t="str">
        <f t="shared" si="145"/>
        <v/>
      </c>
      <c r="C824" s="95" t="str">
        <f t="shared" si="146"/>
        <v/>
      </c>
      <c r="D824" s="95" t="str">
        <f t="shared" si="147"/>
        <v/>
      </c>
      <c r="E824" s="95" t="str">
        <f t="shared" si="148"/>
        <v/>
      </c>
      <c r="F824" s="95" t="str">
        <f>IF(A824&lt;&gt;"",SUM($E$10:E824),"")</f>
        <v/>
      </c>
      <c r="G824" s="95" t="str">
        <f t="shared" si="149"/>
        <v/>
      </c>
      <c r="T824" s="3" t="str">
        <f t="shared" si="150"/>
        <v/>
      </c>
      <c r="U824" s="12" t="str">
        <f t="shared" si="151"/>
        <v/>
      </c>
      <c r="V824" s="95" t="str">
        <f t="shared" si="152"/>
        <v/>
      </c>
      <c r="W824" s="95" t="str">
        <f t="shared" si="153"/>
        <v/>
      </c>
      <c r="X824" s="95" t="str">
        <f t="shared" si="154"/>
        <v/>
      </c>
      <c r="Y824" s="95" t="str">
        <f>IF(T824&lt;&gt;"",SUM($X$10:X824),"")</f>
        <v/>
      </c>
      <c r="Z824" s="95" t="str">
        <f t="shared" si="155"/>
        <v/>
      </c>
    </row>
    <row r="825" spans="1:26">
      <c r="A825" s="3" t="str">
        <f t="shared" si="144"/>
        <v/>
      </c>
      <c r="B825" s="12" t="str">
        <f t="shared" si="145"/>
        <v/>
      </c>
      <c r="C825" s="95" t="str">
        <f t="shared" si="146"/>
        <v/>
      </c>
      <c r="D825" s="95" t="str">
        <f t="shared" si="147"/>
        <v/>
      </c>
      <c r="E825" s="95" t="str">
        <f t="shared" si="148"/>
        <v/>
      </c>
      <c r="F825" s="95" t="str">
        <f>IF(A825&lt;&gt;"",SUM($E$10:E825),"")</f>
        <v/>
      </c>
      <c r="G825" s="95" t="str">
        <f t="shared" si="149"/>
        <v/>
      </c>
      <c r="T825" s="3" t="str">
        <f t="shared" si="150"/>
        <v/>
      </c>
      <c r="U825" s="12" t="str">
        <f t="shared" si="151"/>
        <v/>
      </c>
      <c r="V825" s="95" t="str">
        <f t="shared" si="152"/>
        <v/>
      </c>
      <c r="W825" s="95" t="str">
        <f t="shared" si="153"/>
        <v/>
      </c>
      <c r="X825" s="95" t="str">
        <f t="shared" si="154"/>
        <v/>
      </c>
      <c r="Y825" s="95" t="str">
        <f>IF(T825&lt;&gt;"",SUM($X$10:X825),"")</f>
        <v/>
      </c>
      <c r="Z825" s="95" t="str">
        <f t="shared" si="155"/>
        <v/>
      </c>
    </row>
    <row r="826" spans="1:26">
      <c r="A826" s="3" t="str">
        <f t="shared" si="144"/>
        <v/>
      </c>
      <c r="B826" s="12" t="str">
        <f t="shared" si="145"/>
        <v/>
      </c>
      <c r="C826" s="95" t="str">
        <f t="shared" si="146"/>
        <v/>
      </c>
      <c r="D826" s="95" t="str">
        <f t="shared" si="147"/>
        <v/>
      </c>
      <c r="E826" s="95" t="str">
        <f t="shared" si="148"/>
        <v/>
      </c>
      <c r="F826" s="95" t="str">
        <f>IF(A826&lt;&gt;"",SUM($E$10:E826),"")</f>
        <v/>
      </c>
      <c r="G826" s="95" t="str">
        <f t="shared" si="149"/>
        <v/>
      </c>
      <c r="T826" s="3" t="str">
        <f t="shared" si="150"/>
        <v/>
      </c>
      <c r="U826" s="12" t="str">
        <f t="shared" si="151"/>
        <v/>
      </c>
      <c r="V826" s="95" t="str">
        <f t="shared" si="152"/>
        <v/>
      </c>
      <c r="W826" s="95" t="str">
        <f t="shared" si="153"/>
        <v/>
      </c>
      <c r="X826" s="95" t="str">
        <f t="shared" si="154"/>
        <v/>
      </c>
      <c r="Y826" s="95" t="str">
        <f>IF(T826&lt;&gt;"",SUM($X$10:X826),"")</f>
        <v/>
      </c>
      <c r="Z826" s="95" t="str">
        <f t="shared" si="155"/>
        <v/>
      </c>
    </row>
    <row r="827" spans="1:26">
      <c r="A827" s="3" t="str">
        <f t="shared" si="144"/>
        <v/>
      </c>
      <c r="B827" s="12" t="str">
        <f t="shared" si="145"/>
        <v/>
      </c>
      <c r="C827" s="95" t="str">
        <f t="shared" si="146"/>
        <v/>
      </c>
      <c r="D827" s="95" t="str">
        <f t="shared" si="147"/>
        <v/>
      </c>
      <c r="E827" s="95" t="str">
        <f t="shared" si="148"/>
        <v/>
      </c>
      <c r="F827" s="95" t="str">
        <f>IF(A827&lt;&gt;"",SUM($E$10:E827),"")</f>
        <v/>
      </c>
      <c r="G827" s="95" t="str">
        <f t="shared" si="149"/>
        <v/>
      </c>
      <c r="T827" s="3" t="str">
        <f t="shared" si="150"/>
        <v/>
      </c>
      <c r="U827" s="12" t="str">
        <f t="shared" si="151"/>
        <v/>
      </c>
      <c r="V827" s="95" t="str">
        <f t="shared" si="152"/>
        <v/>
      </c>
      <c r="W827" s="95" t="str">
        <f t="shared" si="153"/>
        <v/>
      </c>
      <c r="X827" s="95" t="str">
        <f t="shared" si="154"/>
        <v/>
      </c>
      <c r="Y827" s="95" t="str">
        <f>IF(T827&lt;&gt;"",SUM($X$10:X827),"")</f>
        <v/>
      </c>
      <c r="Z827" s="95" t="str">
        <f t="shared" si="155"/>
        <v/>
      </c>
    </row>
    <row r="828" spans="1:26">
      <c r="A828" s="3" t="str">
        <f t="shared" si="144"/>
        <v/>
      </c>
      <c r="B828" s="12" t="str">
        <f t="shared" si="145"/>
        <v/>
      </c>
      <c r="C828" s="95" t="str">
        <f t="shared" si="146"/>
        <v/>
      </c>
      <c r="D828" s="95" t="str">
        <f t="shared" si="147"/>
        <v/>
      </c>
      <c r="E828" s="95" t="str">
        <f t="shared" si="148"/>
        <v/>
      </c>
      <c r="F828" s="95" t="str">
        <f>IF(A828&lt;&gt;"",SUM($E$10:E828),"")</f>
        <v/>
      </c>
      <c r="G828" s="95" t="str">
        <f t="shared" si="149"/>
        <v/>
      </c>
      <c r="T828" s="3" t="str">
        <f t="shared" si="150"/>
        <v/>
      </c>
      <c r="U828" s="12" t="str">
        <f t="shared" si="151"/>
        <v/>
      </c>
      <c r="V828" s="95" t="str">
        <f t="shared" si="152"/>
        <v/>
      </c>
      <c r="W828" s="95" t="str">
        <f t="shared" si="153"/>
        <v/>
      </c>
      <c r="X828" s="95" t="str">
        <f t="shared" si="154"/>
        <v/>
      </c>
      <c r="Y828" s="95" t="str">
        <f>IF(T828&lt;&gt;"",SUM($X$10:X828),"")</f>
        <v/>
      </c>
      <c r="Z828" s="95" t="str">
        <f t="shared" si="155"/>
        <v/>
      </c>
    </row>
    <row r="829" spans="1:26">
      <c r="A829" s="3" t="str">
        <f t="shared" si="144"/>
        <v/>
      </c>
      <c r="B829" s="12" t="str">
        <f t="shared" si="145"/>
        <v/>
      </c>
      <c r="C829" s="95" t="str">
        <f t="shared" si="146"/>
        <v/>
      </c>
      <c r="D829" s="95" t="str">
        <f t="shared" si="147"/>
        <v/>
      </c>
      <c r="E829" s="95" t="str">
        <f t="shared" si="148"/>
        <v/>
      </c>
      <c r="F829" s="95" t="str">
        <f>IF(A829&lt;&gt;"",SUM($E$10:E829),"")</f>
        <v/>
      </c>
      <c r="G829" s="95" t="str">
        <f t="shared" si="149"/>
        <v/>
      </c>
      <c r="T829" s="3" t="str">
        <f t="shared" si="150"/>
        <v/>
      </c>
      <c r="U829" s="12" t="str">
        <f t="shared" si="151"/>
        <v/>
      </c>
      <c r="V829" s="95" t="str">
        <f t="shared" si="152"/>
        <v/>
      </c>
      <c r="W829" s="95" t="str">
        <f t="shared" si="153"/>
        <v/>
      </c>
      <c r="X829" s="95" t="str">
        <f t="shared" si="154"/>
        <v/>
      </c>
      <c r="Y829" s="95" t="str">
        <f>IF(T829&lt;&gt;"",SUM($X$10:X829),"")</f>
        <v/>
      </c>
      <c r="Z829" s="95" t="str">
        <f t="shared" si="155"/>
        <v/>
      </c>
    </row>
    <row r="830" spans="1:26">
      <c r="A830" s="3" t="str">
        <f t="shared" si="144"/>
        <v/>
      </c>
      <c r="B830" s="12" t="str">
        <f t="shared" si="145"/>
        <v/>
      </c>
      <c r="C830" s="95" t="str">
        <f t="shared" si="146"/>
        <v/>
      </c>
      <c r="D830" s="95" t="str">
        <f t="shared" si="147"/>
        <v/>
      </c>
      <c r="E830" s="95" t="str">
        <f t="shared" si="148"/>
        <v/>
      </c>
      <c r="F830" s="95" t="str">
        <f>IF(A830&lt;&gt;"",SUM($E$10:E830),"")</f>
        <v/>
      </c>
      <c r="G830" s="95" t="str">
        <f t="shared" si="149"/>
        <v/>
      </c>
      <c r="T830" s="3" t="str">
        <f t="shared" si="150"/>
        <v/>
      </c>
      <c r="U830" s="12" t="str">
        <f t="shared" si="151"/>
        <v/>
      </c>
      <c r="V830" s="95" t="str">
        <f t="shared" si="152"/>
        <v/>
      </c>
      <c r="W830" s="95" t="str">
        <f t="shared" si="153"/>
        <v/>
      </c>
      <c r="X830" s="95" t="str">
        <f t="shared" si="154"/>
        <v/>
      </c>
      <c r="Y830" s="95" t="str">
        <f>IF(T830&lt;&gt;"",SUM($X$10:X830),"")</f>
        <v/>
      </c>
      <c r="Z830" s="95" t="str">
        <f t="shared" si="155"/>
        <v/>
      </c>
    </row>
    <row r="831" spans="1:26">
      <c r="A831" s="3" t="str">
        <f t="shared" si="144"/>
        <v/>
      </c>
      <c r="B831" s="12" t="str">
        <f t="shared" si="145"/>
        <v/>
      </c>
      <c r="C831" s="95" t="str">
        <f t="shared" si="146"/>
        <v/>
      </c>
      <c r="D831" s="95" t="str">
        <f t="shared" si="147"/>
        <v/>
      </c>
      <c r="E831" s="95" t="str">
        <f t="shared" si="148"/>
        <v/>
      </c>
      <c r="F831" s="95" t="str">
        <f>IF(A831&lt;&gt;"",SUM($E$10:E831),"")</f>
        <v/>
      </c>
      <c r="G831" s="95" t="str">
        <f t="shared" si="149"/>
        <v/>
      </c>
      <c r="T831" s="3" t="str">
        <f t="shared" si="150"/>
        <v/>
      </c>
      <c r="U831" s="12" t="str">
        <f t="shared" si="151"/>
        <v/>
      </c>
      <c r="V831" s="95" t="str">
        <f t="shared" si="152"/>
        <v/>
      </c>
      <c r="W831" s="95" t="str">
        <f t="shared" si="153"/>
        <v/>
      </c>
      <c r="X831" s="95" t="str">
        <f t="shared" si="154"/>
        <v/>
      </c>
      <c r="Y831" s="95" t="str">
        <f>IF(T831&lt;&gt;"",SUM($X$10:X831),"")</f>
        <v/>
      </c>
      <c r="Z831" s="95" t="str">
        <f t="shared" si="155"/>
        <v/>
      </c>
    </row>
    <row r="832" spans="1:26">
      <c r="A832" s="3" t="str">
        <f t="shared" si="144"/>
        <v/>
      </c>
      <c r="B832" s="12" t="str">
        <f t="shared" si="145"/>
        <v/>
      </c>
      <c r="C832" s="95" t="str">
        <f t="shared" si="146"/>
        <v/>
      </c>
      <c r="D832" s="95" t="str">
        <f t="shared" si="147"/>
        <v/>
      </c>
      <c r="E832" s="95" t="str">
        <f t="shared" si="148"/>
        <v/>
      </c>
      <c r="F832" s="95" t="str">
        <f>IF(A832&lt;&gt;"",SUM($E$10:E832),"")</f>
        <v/>
      </c>
      <c r="G832" s="95" t="str">
        <f t="shared" si="149"/>
        <v/>
      </c>
      <c r="T832" s="3" t="str">
        <f t="shared" si="150"/>
        <v/>
      </c>
      <c r="U832" s="12" t="str">
        <f t="shared" si="151"/>
        <v/>
      </c>
      <c r="V832" s="95" t="str">
        <f t="shared" si="152"/>
        <v/>
      </c>
      <c r="W832" s="95" t="str">
        <f t="shared" si="153"/>
        <v/>
      </c>
      <c r="X832" s="95" t="str">
        <f t="shared" si="154"/>
        <v/>
      </c>
      <c r="Y832" s="95" t="str">
        <f>IF(T832&lt;&gt;"",SUM($X$10:X832),"")</f>
        <v/>
      </c>
      <c r="Z832" s="95" t="str">
        <f t="shared" si="155"/>
        <v/>
      </c>
    </row>
    <row r="833" spans="1:26">
      <c r="A833" s="3" t="str">
        <f t="shared" si="144"/>
        <v/>
      </c>
      <c r="B833" s="12" t="str">
        <f t="shared" si="145"/>
        <v/>
      </c>
      <c r="C833" s="95" t="str">
        <f t="shared" si="146"/>
        <v/>
      </c>
      <c r="D833" s="95" t="str">
        <f t="shared" si="147"/>
        <v/>
      </c>
      <c r="E833" s="95" t="str">
        <f t="shared" si="148"/>
        <v/>
      </c>
      <c r="F833" s="95" t="str">
        <f>IF(A833&lt;&gt;"",SUM($E$10:E833),"")</f>
        <v/>
      </c>
      <c r="G833" s="95" t="str">
        <f t="shared" si="149"/>
        <v/>
      </c>
      <c r="T833" s="3" t="str">
        <f t="shared" si="150"/>
        <v/>
      </c>
      <c r="U833" s="12" t="str">
        <f t="shared" si="151"/>
        <v/>
      </c>
      <c r="V833" s="95" t="str">
        <f t="shared" si="152"/>
        <v/>
      </c>
      <c r="W833" s="95" t="str">
        <f t="shared" si="153"/>
        <v/>
      </c>
      <c r="X833" s="95" t="str">
        <f t="shared" si="154"/>
        <v/>
      </c>
      <c r="Y833" s="95" t="str">
        <f>IF(T833&lt;&gt;"",SUM($X$10:X833),"")</f>
        <v/>
      </c>
      <c r="Z833" s="95" t="str">
        <f t="shared" si="155"/>
        <v/>
      </c>
    </row>
    <row r="834" spans="1:26">
      <c r="A834" s="3" t="str">
        <f t="shared" si="144"/>
        <v/>
      </c>
      <c r="B834" s="12" t="str">
        <f t="shared" si="145"/>
        <v/>
      </c>
      <c r="C834" s="95" t="str">
        <f t="shared" si="146"/>
        <v/>
      </c>
      <c r="D834" s="95" t="str">
        <f t="shared" si="147"/>
        <v/>
      </c>
      <c r="E834" s="95" t="str">
        <f t="shared" si="148"/>
        <v/>
      </c>
      <c r="F834" s="95" t="str">
        <f>IF(A834&lt;&gt;"",SUM($E$10:E834),"")</f>
        <v/>
      </c>
      <c r="G834" s="95" t="str">
        <f t="shared" si="149"/>
        <v/>
      </c>
      <c r="T834" s="3" t="str">
        <f t="shared" si="150"/>
        <v/>
      </c>
      <c r="U834" s="12" t="str">
        <f t="shared" si="151"/>
        <v/>
      </c>
      <c r="V834" s="95" t="str">
        <f t="shared" si="152"/>
        <v/>
      </c>
      <c r="W834" s="95" t="str">
        <f t="shared" si="153"/>
        <v/>
      </c>
      <c r="X834" s="95" t="str">
        <f t="shared" si="154"/>
        <v/>
      </c>
      <c r="Y834" s="95" t="str">
        <f>IF(T834&lt;&gt;"",SUM($X$10:X834),"")</f>
        <v/>
      </c>
      <c r="Z834" s="95" t="str">
        <f t="shared" si="155"/>
        <v/>
      </c>
    </row>
    <row r="835" spans="1:26">
      <c r="A835" s="3" t="str">
        <f t="shared" si="144"/>
        <v/>
      </c>
      <c r="B835" s="12" t="str">
        <f t="shared" si="145"/>
        <v/>
      </c>
      <c r="C835" s="95" t="str">
        <f t="shared" si="146"/>
        <v/>
      </c>
      <c r="D835" s="95" t="str">
        <f t="shared" si="147"/>
        <v/>
      </c>
      <c r="E835" s="95" t="str">
        <f t="shared" si="148"/>
        <v/>
      </c>
      <c r="F835" s="95" t="str">
        <f>IF(A835&lt;&gt;"",SUM($E$10:E835),"")</f>
        <v/>
      </c>
      <c r="G835" s="95" t="str">
        <f t="shared" si="149"/>
        <v/>
      </c>
      <c r="T835" s="3" t="str">
        <f t="shared" si="150"/>
        <v/>
      </c>
      <c r="U835" s="12" t="str">
        <f t="shared" si="151"/>
        <v/>
      </c>
      <c r="V835" s="95" t="str">
        <f t="shared" si="152"/>
        <v/>
      </c>
      <c r="W835" s="95" t="str">
        <f t="shared" si="153"/>
        <v/>
      </c>
      <c r="X835" s="95" t="str">
        <f t="shared" si="154"/>
        <v/>
      </c>
      <c r="Y835" s="95" t="str">
        <f>IF(T835&lt;&gt;"",SUM($X$10:X835),"")</f>
        <v/>
      </c>
      <c r="Z835" s="95" t="str">
        <f t="shared" si="155"/>
        <v/>
      </c>
    </row>
    <row r="836" spans="1:26">
      <c r="A836" s="3" t="str">
        <f t="shared" si="144"/>
        <v/>
      </c>
      <c r="B836" s="12" t="str">
        <f t="shared" si="145"/>
        <v/>
      </c>
      <c r="C836" s="95" t="str">
        <f t="shared" si="146"/>
        <v/>
      </c>
      <c r="D836" s="95" t="str">
        <f t="shared" si="147"/>
        <v/>
      </c>
      <c r="E836" s="95" t="str">
        <f t="shared" si="148"/>
        <v/>
      </c>
      <c r="F836" s="95" t="str">
        <f>IF(A836&lt;&gt;"",SUM($E$10:E836),"")</f>
        <v/>
      </c>
      <c r="G836" s="95" t="str">
        <f t="shared" si="149"/>
        <v/>
      </c>
      <c r="T836" s="3" t="str">
        <f t="shared" si="150"/>
        <v/>
      </c>
      <c r="U836" s="12" t="str">
        <f t="shared" si="151"/>
        <v/>
      </c>
      <c r="V836" s="95" t="str">
        <f t="shared" si="152"/>
        <v/>
      </c>
      <c r="W836" s="95" t="str">
        <f t="shared" si="153"/>
        <v/>
      </c>
      <c r="X836" s="95" t="str">
        <f t="shared" si="154"/>
        <v/>
      </c>
      <c r="Y836" s="95" t="str">
        <f>IF(T836&lt;&gt;"",SUM($X$10:X836),"")</f>
        <v/>
      </c>
      <c r="Z836" s="95" t="str">
        <f t="shared" si="155"/>
        <v/>
      </c>
    </row>
    <row r="837" spans="1:26">
      <c r="A837" s="3" t="str">
        <f t="shared" si="144"/>
        <v/>
      </c>
      <c r="B837" s="12" t="str">
        <f t="shared" si="145"/>
        <v/>
      </c>
      <c r="C837" s="95" t="str">
        <f t="shared" si="146"/>
        <v/>
      </c>
      <c r="D837" s="95" t="str">
        <f t="shared" si="147"/>
        <v/>
      </c>
      <c r="E837" s="95" t="str">
        <f t="shared" si="148"/>
        <v/>
      </c>
      <c r="F837" s="95" t="str">
        <f>IF(A837&lt;&gt;"",SUM($E$10:E837),"")</f>
        <v/>
      </c>
      <c r="G837" s="95" t="str">
        <f t="shared" si="149"/>
        <v/>
      </c>
      <c r="T837" s="3" t="str">
        <f t="shared" si="150"/>
        <v/>
      </c>
      <c r="U837" s="12" t="str">
        <f t="shared" si="151"/>
        <v/>
      </c>
      <c r="V837" s="95" t="str">
        <f t="shared" si="152"/>
        <v/>
      </c>
      <c r="W837" s="95" t="str">
        <f t="shared" si="153"/>
        <v/>
      </c>
      <c r="X837" s="95" t="str">
        <f t="shared" si="154"/>
        <v/>
      </c>
      <c r="Y837" s="95" t="str">
        <f>IF(T837&lt;&gt;"",SUM($X$10:X837),"")</f>
        <v/>
      </c>
      <c r="Z837" s="95" t="str">
        <f t="shared" si="155"/>
        <v/>
      </c>
    </row>
    <row r="838" spans="1:26">
      <c r="A838" s="3" t="str">
        <f t="shared" si="144"/>
        <v/>
      </c>
      <c r="B838" s="12" t="str">
        <f t="shared" si="145"/>
        <v/>
      </c>
      <c r="C838" s="95" t="str">
        <f t="shared" si="146"/>
        <v/>
      </c>
      <c r="D838" s="95" t="str">
        <f t="shared" si="147"/>
        <v/>
      </c>
      <c r="E838" s="95" t="str">
        <f t="shared" si="148"/>
        <v/>
      </c>
      <c r="F838" s="95" t="str">
        <f>IF(A838&lt;&gt;"",SUM($E$10:E838),"")</f>
        <v/>
      </c>
      <c r="G838" s="95" t="str">
        <f t="shared" si="149"/>
        <v/>
      </c>
      <c r="T838" s="3" t="str">
        <f t="shared" si="150"/>
        <v/>
      </c>
      <c r="U838" s="12" t="str">
        <f t="shared" si="151"/>
        <v/>
      </c>
      <c r="V838" s="95" t="str">
        <f t="shared" si="152"/>
        <v/>
      </c>
      <c r="W838" s="95" t="str">
        <f t="shared" si="153"/>
        <v/>
      </c>
      <c r="X838" s="95" t="str">
        <f t="shared" si="154"/>
        <v/>
      </c>
      <c r="Y838" s="95" t="str">
        <f>IF(T838&lt;&gt;"",SUM($X$10:X838),"")</f>
        <v/>
      </c>
      <c r="Z838" s="95" t="str">
        <f t="shared" si="155"/>
        <v/>
      </c>
    </row>
    <row r="839" spans="1:26">
      <c r="A839" s="3" t="str">
        <f t="shared" si="144"/>
        <v/>
      </c>
      <c r="B839" s="12" t="str">
        <f t="shared" si="145"/>
        <v/>
      </c>
      <c r="C839" s="95" t="str">
        <f t="shared" si="146"/>
        <v/>
      </c>
      <c r="D839" s="95" t="str">
        <f t="shared" si="147"/>
        <v/>
      </c>
      <c r="E839" s="95" t="str">
        <f t="shared" si="148"/>
        <v/>
      </c>
      <c r="F839" s="95" t="str">
        <f>IF(A839&lt;&gt;"",SUM($E$10:E839),"")</f>
        <v/>
      </c>
      <c r="G839" s="95" t="str">
        <f t="shared" si="149"/>
        <v/>
      </c>
      <c r="T839" s="3" t="str">
        <f t="shared" si="150"/>
        <v/>
      </c>
      <c r="U839" s="12" t="str">
        <f t="shared" si="151"/>
        <v/>
      </c>
      <c r="V839" s="95" t="str">
        <f t="shared" si="152"/>
        <v/>
      </c>
      <c r="W839" s="95" t="str">
        <f t="shared" si="153"/>
        <v/>
      </c>
      <c r="X839" s="95" t="str">
        <f t="shared" si="154"/>
        <v/>
      </c>
      <c r="Y839" s="95" t="str">
        <f>IF(T839&lt;&gt;"",SUM($X$10:X839),"")</f>
        <v/>
      </c>
      <c r="Z839" s="95" t="str">
        <f t="shared" si="155"/>
        <v/>
      </c>
    </row>
    <row r="840" spans="1:26">
      <c r="A840" s="3" t="str">
        <f t="shared" si="144"/>
        <v/>
      </c>
      <c r="B840" s="12" t="str">
        <f t="shared" si="145"/>
        <v/>
      </c>
      <c r="C840" s="95" t="str">
        <f t="shared" si="146"/>
        <v/>
      </c>
      <c r="D840" s="95" t="str">
        <f t="shared" si="147"/>
        <v/>
      </c>
      <c r="E840" s="95" t="str">
        <f t="shared" si="148"/>
        <v/>
      </c>
      <c r="F840" s="95" t="str">
        <f>IF(A840&lt;&gt;"",SUM($E$10:E840),"")</f>
        <v/>
      </c>
      <c r="G840" s="95" t="str">
        <f t="shared" si="149"/>
        <v/>
      </c>
      <c r="T840" s="3" t="str">
        <f t="shared" si="150"/>
        <v/>
      </c>
      <c r="U840" s="12" t="str">
        <f t="shared" si="151"/>
        <v/>
      </c>
      <c r="V840" s="95" t="str">
        <f t="shared" si="152"/>
        <v/>
      </c>
      <c r="W840" s="95" t="str">
        <f t="shared" si="153"/>
        <v/>
      </c>
      <c r="X840" s="95" t="str">
        <f t="shared" si="154"/>
        <v/>
      </c>
      <c r="Y840" s="95" t="str">
        <f>IF(T840&lt;&gt;"",SUM($X$10:X840),"")</f>
        <v/>
      </c>
      <c r="Z840" s="95" t="str">
        <f t="shared" si="155"/>
        <v/>
      </c>
    </row>
    <row r="841" spans="1:26">
      <c r="A841" s="3" t="str">
        <f t="shared" si="144"/>
        <v/>
      </c>
      <c r="B841" s="12" t="str">
        <f t="shared" si="145"/>
        <v/>
      </c>
      <c r="C841" s="95" t="str">
        <f t="shared" si="146"/>
        <v/>
      </c>
      <c r="D841" s="95" t="str">
        <f t="shared" si="147"/>
        <v/>
      </c>
      <c r="E841" s="95" t="str">
        <f t="shared" si="148"/>
        <v/>
      </c>
      <c r="F841" s="95" t="str">
        <f>IF(A841&lt;&gt;"",SUM($E$10:E841),"")</f>
        <v/>
      </c>
      <c r="G841" s="95" t="str">
        <f t="shared" si="149"/>
        <v/>
      </c>
      <c r="T841" s="3" t="str">
        <f t="shared" si="150"/>
        <v/>
      </c>
      <c r="U841" s="12" t="str">
        <f t="shared" si="151"/>
        <v/>
      </c>
      <c r="V841" s="95" t="str">
        <f t="shared" si="152"/>
        <v/>
      </c>
      <c r="W841" s="95" t="str">
        <f t="shared" si="153"/>
        <v/>
      </c>
      <c r="X841" s="95" t="str">
        <f t="shared" si="154"/>
        <v/>
      </c>
      <c r="Y841" s="95" t="str">
        <f>IF(T841&lt;&gt;"",SUM($X$10:X841),"")</f>
        <v/>
      </c>
      <c r="Z841" s="95" t="str">
        <f t="shared" si="155"/>
        <v/>
      </c>
    </row>
    <row r="842" spans="1:26">
      <c r="A842" s="3" t="str">
        <f t="shared" si="144"/>
        <v/>
      </c>
      <c r="B842" s="12" t="str">
        <f t="shared" si="145"/>
        <v/>
      </c>
      <c r="C842" s="95" t="str">
        <f t="shared" si="146"/>
        <v/>
      </c>
      <c r="D842" s="95" t="str">
        <f t="shared" si="147"/>
        <v/>
      </c>
      <c r="E842" s="95" t="str">
        <f t="shared" si="148"/>
        <v/>
      </c>
      <c r="F842" s="95" t="str">
        <f>IF(A842&lt;&gt;"",SUM($E$10:E842),"")</f>
        <v/>
      </c>
      <c r="G842" s="95" t="str">
        <f t="shared" si="149"/>
        <v/>
      </c>
      <c r="T842" s="3" t="str">
        <f t="shared" si="150"/>
        <v/>
      </c>
      <c r="U842" s="12" t="str">
        <f t="shared" si="151"/>
        <v/>
      </c>
      <c r="V842" s="95" t="str">
        <f t="shared" si="152"/>
        <v/>
      </c>
      <c r="W842" s="95" t="str">
        <f t="shared" si="153"/>
        <v/>
      </c>
      <c r="X842" s="95" t="str">
        <f t="shared" si="154"/>
        <v/>
      </c>
      <c r="Y842" s="95" t="str">
        <f>IF(T842&lt;&gt;"",SUM($X$10:X842),"")</f>
        <v/>
      </c>
      <c r="Z842" s="95" t="str">
        <f t="shared" si="155"/>
        <v/>
      </c>
    </row>
    <row r="843" spans="1:26">
      <c r="A843" s="3" t="str">
        <f t="shared" si="144"/>
        <v/>
      </c>
      <c r="B843" s="12" t="str">
        <f t="shared" si="145"/>
        <v/>
      </c>
      <c r="C843" s="95" t="str">
        <f t="shared" si="146"/>
        <v/>
      </c>
      <c r="D843" s="95" t="str">
        <f t="shared" si="147"/>
        <v/>
      </c>
      <c r="E843" s="95" t="str">
        <f t="shared" si="148"/>
        <v/>
      </c>
      <c r="F843" s="95" t="str">
        <f>IF(A843&lt;&gt;"",SUM($E$10:E843),"")</f>
        <v/>
      </c>
      <c r="G843" s="95" t="str">
        <f t="shared" si="149"/>
        <v/>
      </c>
      <c r="T843" s="3" t="str">
        <f t="shared" si="150"/>
        <v/>
      </c>
      <c r="U843" s="12" t="str">
        <f t="shared" si="151"/>
        <v/>
      </c>
      <c r="V843" s="95" t="str">
        <f t="shared" si="152"/>
        <v/>
      </c>
      <c r="W843" s="95" t="str">
        <f t="shared" si="153"/>
        <v/>
      </c>
      <c r="X843" s="95" t="str">
        <f t="shared" si="154"/>
        <v/>
      </c>
      <c r="Y843" s="95" t="str">
        <f>IF(T843&lt;&gt;"",SUM($X$10:X843),"")</f>
        <v/>
      </c>
      <c r="Z843" s="95" t="str">
        <f t="shared" si="155"/>
        <v/>
      </c>
    </row>
    <row r="844" spans="1:26">
      <c r="A844" s="3" t="str">
        <f t="shared" ref="A844:A907" si="156">IF(A843&lt;$G$4,A843+1,"")</f>
        <v/>
      </c>
      <c r="B844" s="12" t="str">
        <f t="shared" ref="B844:B907" si="157">IF(A844&lt;&gt;"",EDATE($C$7,A844*12/$G$3),"")</f>
        <v/>
      </c>
      <c r="C844" s="95" t="str">
        <f t="shared" ref="C844:C907" si="158">IF(A844&lt;&gt;"",D844+E844,"")</f>
        <v/>
      </c>
      <c r="D844" s="95" t="str">
        <f t="shared" ref="D844:D907" si="159">IF(A844&lt;&gt;"",G843*$G$5,"")</f>
        <v/>
      </c>
      <c r="E844" s="95" t="str">
        <f t="shared" ref="E844:E907" si="160">IF(A844&lt;&gt;"",IF(A844=$G$4,$C$3,0),"")</f>
        <v/>
      </c>
      <c r="F844" s="95" t="str">
        <f>IF(A844&lt;&gt;"",SUM($E$10:E844),"")</f>
        <v/>
      </c>
      <c r="G844" s="95" t="str">
        <f t="shared" ref="G844:G907" si="161">IF(A844&lt;&gt;"",G843-E844,"")</f>
        <v/>
      </c>
      <c r="T844" s="3" t="str">
        <f t="shared" ref="T844:T907" si="162">IF(T843&lt;$G$4,T843+1,"")</f>
        <v/>
      </c>
      <c r="U844" s="12" t="str">
        <f t="shared" ref="U844:U907" si="163">IF(T844&lt;&gt;"",EDATE($C$7,T844*12/$G$3),"")</f>
        <v/>
      </c>
      <c r="V844" s="95" t="str">
        <f t="shared" ref="V844:V907" si="164">IF(T844&lt;&gt;"",C844,"")</f>
        <v/>
      </c>
      <c r="W844" s="95" t="str">
        <f t="shared" ref="W844:W907" si="165">IF(T844&lt;&gt;"",Z843*$Z$5,"")</f>
        <v/>
      </c>
      <c r="X844" s="95" t="str">
        <f t="shared" ref="X844:X907" si="166">IF(T844&lt;&gt;"",V844-W844,"")</f>
        <v/>
      </c>
      <c r="Y844" s="95" t="str">
        <f>IF(T844&lt;&gt;"",SUM($X$10:X844),"")</f>
        <v/>
      </c>
      <c r="Z844" s="95" t="str">
        <f t="shared" ref="Z844:Z907" si="167">IF(T844&lt;&gt;"",Z843-X844,"")</f>
        <v/>
      </c>
    </row>
    <row r="845" spans="1:26">
      <c r="A845" s="3" t="str">
        <f t="shared" si="156"/>
        <v/>
      </c>
      <c r="B845" s="12" t="str">
        <f t="shared" si="157"/>
        <v/>
      </c>
      <c r="C845" s="95" t="str">
        <f t="shared" si="158"/>
        <v/>
      </c>
      <c r="D845" s="95" t="str">
        <f t="shared" si="159"/>
        <v/>
      </c>
      <c r="E845" s="95" t="str">
        <f t="shared" si="160"/>
        <v/>
      </c>
      <c r="F845" s="95" t="str">
        <f>IF(A845&lt;&gt;"",SUM($E$10:E845),"")</f>
        <v/>
      </c>
      <c r="G845" s="95" t="str">
        <f t="shared" si="161"/>
        <v/>
      </c>
      <c r="T845" s="3" t="str">
        <f t="shared" si="162"/>
        <v/>
      </c>
      <c r="U845" s="12" t="str">
        <f t="shared" si="163"/>
        <v/>
      </c>
      <c r="V845" s="95" t="str">
        <f t="shared" si="164"/>
        <v/>
      </c>
      <c r="W845" s="95" t="str">
        <f t="shared" si="165"/>
        <v/>
      </c>
      <c r="X845" s="95" t="str">
        <f t="shared" si="166"/>
        <v/>
      </c>
      <c r="Y845" s="95" t="str">
        <f>IF(T845&lt;&gt;"",SUM($X$10:X845),"")</f>
        <v/>
      </c>
      <c r="Z845" s="95" t="str">
        <f t="shared" si="167"/>
        <v/>
      </c>
    </row>
    <row r="846" spans="1:26">
      <c r="A846" s="3" t="str">
        <f t="shared" si="156"/>
        <v/>
      </c>
      <c r="B846" s="12" t="str">
        <f t="shared" si="157"/>
        <v/>
      </c>
      <c r="C846" s="95" t="str">
        <f t="shared" si="158"/>
        <v/>
      </c>
      <c r="D846" s="95" t="str">
        <f t="shared" si="159"/>
        <v/>
      </c>
      <c r="E846" s="95" t="str">
        <f t="shared" si="160"/>
        <v/>
      </c>
      <c r="F846" s="95" t="str">
        <f>IF(A846&lt;&gt;"",SUM($E$10:E846),"")</f>
        <v/>
      </c>
      <c r="G846" s="95" t="str">
        <f t="shared" si="161"/>
        <v/>
      </c>
      <c r="T846" s="3" t="str">
        <f t="shared" si="162"/>
        <v/>
      </c>
      <c r="U846" s="12" t="str">
        <f t="shared" si="163"/>
        <v/>
      </c>
      <c r="V846" s="95" t="str">
        <f t="shared" si="164"/>
        <v/>
      </c>
      <c r="W846" s="95" t="str">
        <f t="shared" si="165"/>
        <v/>
      </c>
      <c r="X846" s="95" t="str">
        <f t="shared" si="166"/>
        <v/>
      </c>
      <c r="Y846" s="95" t="str">
        <f>IF(T846&lt;&gt;"",SUM($X$10:X846),"")</f>
        <v/>
      </c>
      <c r="Z846" s="95" t="str">
        <f t="shared" si="167"/>
        <v/>
      </c>
    </row>
    <row r="847" spans="1:26">
      <c r="A847" s="3" t="str">
        <f t="shared" si="156"/>
        <v/>
      </c>
      <c r="B847" s="12" t="str">
        <f t="shared" si="157"/>
        <v/>
      </c>
      <c r="C847" s="95" t="str">
        <f t="shared" si="158"/>
        <v/>
      </c>
      <c r="D847" s="95" t="str">
        <f t="shared" si="159"/>
        <v/>
      </c>
      <c r="E847" s="95" t="str">
        <f t="shared" si="160"/>
        <v/>
      </c>
      <c r="F847" s="95" t="str">
        <f>IF(A847&lt;&gt;"",SUM($E$10:E847),"")</f>
        <v/>
      </c>
      <c r="G847" s="95" t="str">
        <f t="shared" si="161"/>
        <v/>
      </c>
      <c r="T847" s="3" t="str">
        <f t="shared" si="162"/>
        <v/>
      </c>
      <c r="U847" s="12" t="str">
        <f t="shared" si="163"/>
        <v/>
      </c>
      <c r="V847" s="95" t="str">
        <f t="shared" si="164"/>
        <v/>
      </c>
      <c r="W847" s="95" t="str">
        <f t="shared" si="165"/>
        <v/>
      </c>
      <c r="X847" s="95" t="str">
        <f t="shared" si="166"/>
        <v/>
      </c>
      <c r="Y847" s="95" t="str">
        <f>IF(T847&lt;&gt;"",SUM($X$10:X847),"")</f>
        <v/>
      </c>
      <c r="Z847" s="95" t="str">
        <f t="shared" si="167"/>
        <v/>
      </c>
    </row>
    <row r="848" spans="1:26">
      <c r="A848" s="3" t="str">
        <f t="shared" si="156"/>
        <v/>
      </c>
      <c r="B848" s="12" t="str">
        <f t="shared" si="157"/>
        <v/>
      </c>
      <c r="C848" s="95" t="str">
        <f t="shared" si="158"/>
        <v/>
      </c>
      <c r="D848" s="95" t="str">
        <f t="shared" si="159"/>
        <v/>
      </c>
      <c r="E848" s="95" t="str">
        <f t="shared" si="160"/>
        <v/>
      </c>
      <c r="F848" s="95" t="str">
        <f>IF(A848&lt;&gt;"",SUM($E$10:E848),"")</f>
        <v/>
      </c>
      <c r="G848" s="95" t="str">
        <f t="shared" si="161"/>
        <v/>
      </c>
      <c r="T848" s="3" t="str">
        <f t="shared" si="162"/>
        <v/>
      </c>
      <c r="U848" s="12" t="str">
        <f t="shared" si="163"/>
        <v/>
      </c>
      <c r="V848" s="95" t="str">
        <f t="shared" si="164"/>
        <v/>
      </c>
      <c r="W848" s="95" t="str">
        <f t="shared" si="165"/>
        <v/>
      </c>
      <c r="X848" s="95" t="str">
        <f t="shared" si="166"/>
        <v/>
      </c>
      <c r="Y848" s="95" t="str">
        <f>IF(T848&lt;&gt;"",SUM($X$10:X848),"")</f>
        <v/>
      </c>
      <c r="Z848" s="95" t="str">
        <f t="shared" si="167"/>
        <v/>
      </c>
    </row>
    <row r="849" spans="1:26">
      <c r="A849" s="3" t="str">
        <f t="shared" si="156"/>
        <v/>
      </c>
      <c r="B849" s="12" t="str">
        <f t="shared" si="157"/>
        <v/>
      </c>
      <c r="C849" s="95" t="str">
        <f t="shared" si="158"/>
        <v/>
      </c>
      <c r="D849" s="95" t="str">
        <f t="shared" si="159"/>
        <v/>
      </c>
      <c r="E849" s="95" t="str">
        <f t="shared" si="160"/>
        <v/>
      </c>
      <c r="F849" s="95" t="str">
        <f>IF(A849&lt;&gt;"",SUM($E$10:E849),"")</f>
        <v/>
      </c>
      <c r="G849" s="95" t="str">
        <f t="shared" si="161"/>
        <v/>
      </c>
      <c r="T849" s="3" t="str">
        <f t="shared" si="162"/>
        <v/>
      </c>
      <c r="U849" s="12" t="str">
        <f t="shared" si="163"/>
        <v/>
      </c>
      <c r="V849" s="95" t="str">
        <f t="shared" si="164"/>
        <v/>
      </c>
      <c r="W849" s="95" t="str">
        <f t="shared" si="165"/>
        <v/>
      </c>
      <c r="X849" s="95" t="str">
        <f t="shared" si="166"/>
        <v/>
      </c>
      <c r="Y849" s="95" t="str">
        <f>IF(T849&lt;&gt;"",SUM($X$10:X849),"")</f>
        <v/>
      </c>
      <c r="Z849" s="95" t="str">
        <f t="shared" si="167"/>
        <v/>
      </c>
    </row>
    <row r="850" spans="1:26">
      <c r="A850" s="3" t="str">
        <f t="shared" si="156"/>
        <v/>
      </c>
      <c r="B850" s="12" t="str">
        <f t="shared" si="157"/>
        <v/>
      </c>
      <c r="C850" s="95" t="str">
        <f t="shared" si="158"/>
        <v/>
      </c>
      <c r="D850" s="95" t="str">
        <f t="shared" si="159"/>
        <v/>
      </c>
      <c r="E850" s="95" t="str">
        <f t="shared" si="160"/>
        <v/>
      </c>
      <c r="F850" s="95" t="str">
        <f>IF(A850&lt;&gt;"",SUM($E$10:E850),"")</f>
        <v/>
      </c>
      <c r="G850" s="95" t="str">
        <f t="shared" si="161"/>
        <v/>
      </c>
      <c r="T850" s="3" t="str">
        <f t="shared" si="162"/>
        <v/>
      </c>
      <c r="U850" s="12" t="str">
        <f t="shared" si="163"/>
        <v/>
      </c>
      <c r="V850" s="95" t="str">
        <f t="shared" si="164"/>
        <v/>
      </c>
      <c r="W850" s="95" t="str">
        <f t="shared" si="165"/>
        <v/>
      </c>
      <c r="X850" s="95" t="str">
        <f t="shared" si="166"/>
        <v/>
      </c>
      <c r="Y850" s="95" t="str">
        <f>IF(T850&lt;&gt;"",SUM($X$10:X850),"")</f>
        <v/>
      </c>
      <c r="Z850" s="95" t="str">
        <f t="shared" si="167"/>
        <v/>
      </c>
    </row>
    <row r="851" spans="1:26">
      <c r="A851" s="3" t="str">
        <f t="shared" si="156"/>
        <v/>
      </c>
      <c r="B851" s="12" t="str">
        <f t="shared" si="157"/>
        <v/>
      </c>
      <c r="C851" s="95" t="str">
        <f t="shared" si="158"/>
        <v/>
      </c>
      <c r="D851" s="95" t="str">
        <f t="shared" si="159"/>
        <v/>
      </c>
      <c r="E851" s="95" t="str">
        <f t="shared" si="160"/>
        <v/>
      </c>
      <c r="F851" s="95" t="str">
        <f>IF(A851&lt;&gt;"",SUM($E$10:E851),"")</f>
        <v/>
      </c>
      <c r="G851" s="95" t="str">
        <f t="shared" si="161"/>
        <v/>
      </c>
      <c r="T851" s="3" t="str">
        <f t="shared" si="162"/>
        <v/>
      </c>
      <c r="U851" s="12" t="str">
        <f t="shared" si="163"/>
        <v/>
      </c>
      <c r="V851" s="95" t="str">
        <f t="shared" si="164"/>
        <v/>
      </c>
      <c r="W851" s="95" t="str">
        <f t="shared" si="165"/>
        <v/>
      </c>
      <c r="X851" s="95" t="str">
        <f t="shared" si="166"/>
        <v/>
      </c>
      <c r="Y851" s="95" t="str">
        <f>IF(T851&lt;&gt;"",SUM($X$10:X851),"")</f>
        <v/>
      </c>
      <c r="Z851" s="95" t="str">
        <f t="shared" si="167"/>
        <v/>
      </c>
    </row>
    <row r="852" spans="1:26">
      <c r="A852" s="3" t="str">
        <f t="shared" si="156"/>
        <v/>
      </c>
      <c r="B852" s="12" t="str">
        <f t="shared" si="157"/>
        <v/>
      </c>
      <c r="C852" s="95" t="str">
        <f t="shared" si="158"/>
        <v/>
      </c>
      <c r="D852" s="95" t="str">
        <f t="shared" si="159"/>
        <v/>
      </c>
      <c r="E852" s="95" t="str">
        <f t="shared" si="160"/>
        <v/>
      </c>
      <c r="F852" s="95" t="str">
        <f>IF(A852&lt;&gt;"",SUM($E$10:E852),"")</f>
        <v/>
      </c>
      <c r="G852" s="95" t="str">
        <f t="shared" si="161"/>
        <v/>
      </c>
      <c r="T852" s="3" t="str">
        <f t="shared" si="162"/>
        <v/>
      </c>
      <c r="U852" s="12" t="str">
        <f t="shared" si="163"/>
        <v/>
      </c>
      <c r="V852" s="95" t="str">
        <f t="shared" si="164"/>
        <v/>
      </c>
      <c r="W852" s="95" t="str">
        <f t="shared" si="165"/>
        <v/>
      </c>
      <c r="X852" s="95" t="str">
        <f t="shared" si="166"/>
        <v/>
      </c>
      <c r="Y852" s="95" t="str">
        <f>IF(T852&lt;&gt;"",SUM($X$10:X852),"")</f>
        <v/>
      </c>
      <c r="Z852" s="95" t="str">
        <f t="shared" si="167"/>
        <v/>
      </c>
    </row>
    <row r="853" spans="1:26">
      <c r="A853" s="3" t="str">
        <f t="shared" si="156"/>
        <v/>
      </c>
      <c r="B853" s="12" t="str">
        <f t="shared" si="157"/>
        <v/>
      </c>
      <c r="C853" s="95" t="str">
        <f t="shared" si="158"/>
        <v/>
      </c>
      <c r="D853" s="95" t="str">
        <f t="shared" si="159"/>
        <v/>
      </c>
      <c r="E853" s="95" t="str">
        <f t="shared" si="160"/>
        <v/>
      </c>
      <c r="F853" s="95" t="str">
        <f>IF(A853&lt;&gt;"",SUM($E$10:E853),"")</f>
        <v/>
      </c>
      <c r="G853" s="95" t="str">
        <f t="shared" si="161"/>
        <v/>
      </c>
      <c r="T853" s="3" t="str">
        <f t="shared" si="162"/>
        <v/>
      </c>
      <c r="U853" s="12" t="str">
        <f t="shared" si="163"/>
        <v/>
      </c>
      <c r="V853" s="95" t="str">
        <f t="shared" si="164"/>
        <v/>
      </c>
      <c r="W853" s="95" t="str">
        <f t="shared" si="165"/>
        <v/>
      </c>
      <c r="X853" s="95" t="str">
        <f t="shared" si="166"/>
        <v/>
      </c>
      <c r="Y853" s="95" t="str">
        <f>IF(T853&lt;&gt;"",SUM($X$10:X853),"")</f>
        <v/>
      </c>
      <c r="Z853" s="95" t="str">
        <f t="shared" si="167"/>
        <v/>
      </c>
    </row>
    <row r="854" spans="1:26">
      <c r="A854" s="3" t="str">
        <f t="shared" si="156"/>
        <v/>
      </c>
      <c r="B854" s="12" t="str">
        <f t="shared" si="157"/>
        <v/>
      </c>
      <c r="C854" s="95" t="str">
        <f t="shared" si="158"/>
        <v/>
      </c>
      <c r="D854" s="95" t="str">
        <f t="shared" si="159"/>
        <v/>
      </c>
      <c r="E854" s="95" t="str">
        <f t="shared" si="160"/>
        <v/>
      </c>
      <c r="F854" s="95" t="str">
        <f>IF(A854&lt;&gt;"",SUM($E$10:E854),"")</f>
        <v/>
      </c>
      <c r="G854" s="95" t="str">
        <f t="shared" si="161"/>
        <v/>
      </c>
      <c r="T854" s="3" t="str">
        <f t="shared" si="162"/>
        <v/>
      </c>
      <c r="U854" s="12" t="str">
        <f t="shared" si="163"/>
        <v/>
      </c>
      <c r="V854" s="95" t="str">
        <f t="shared" si="164"/>
        <v/>
      </c>
      <c r="W854" s="95" t="str">
        <f t="shared" si="165"/>
        <v/>
      </c>
      <c r="X854" s="95" t="str">
        <f t="shared" si="166"/>
        <v/>
      </c>
      <c r="Y854" s="95" t="str">
        <f>IF(T854&lt;&gt;"",SUM($X$10:X854),"")</f>
        <v/>
      </c>
      <c r="Z854" s="95" t="str">
        <f t="shared" si="167"/>
        <v/>
      </c>
    </row>
    <row r="855" spans="1:26">
      <c r="A855" s="3" t="str">
        <f t="shared" si="156"/>
        <v/>
      </c>
      <c r="B855" s="12" t="str">
        <f t="shared" si="157"/>
        <v/>
      </c>
      <c r="C855" s="95" t="str">
        <f t="shared" si="158"/>
        <v/>
      </c>
      <c r="D855" s="95" t="str">
        <f t="shared" si="159"/>
        <v/>
      </c>
      <c r="E855" s="95" t="str">
        <f t="shared" si="160"/>
        <v/>
      </c>
      <c r="F855" s="95" t="str">
        <f>IF(A855&lt;&gt;"",SUM($E$10:E855),"")</f>
        <v/>
      </c>
      <c r="G855" s="95" t="str">
        <f t="shared" si="161"/>
        <v/>
      </c>
      <c r="T855" s="3" t="str">
        <f t="shared" si="162"/>
        <v/>
      </c>
      <c r="U855" s="12" t="str">
        <f t="shared" si="163"/>
        <v/>
      </c>
      <c r="V855" s="95" t="str">
        <f t="shared" si="164"/>
        <v/>
      </c>
      <c r="W855" s="95" t="str">
        <f t="shared" si="165"/>
        <v/>
      </c>
      <c r="X855" s="95" t="str">
        <f t="shared" si="166"/>
        <v/>
      </c>
      <c r="Y855" s="95" t="str">
        <f>IF(T855&lt;&gt;"",SUM($X$10:X855),"")</f>
        <v/>
      </c>
      <c r="Z855" s="95" t="str">
        <f t="shared" si="167"/>
        <v/>
      </c>
    </row>
    <row r="856" spans="1:26">
      <c r="A856" s="3" t="str">
        <f t="shared" si="156"/>
        <v/>
      </c>
      <c r="B856" s="12" t="str">
        <f t="shared" si="157"/>
        <v/>
      </c>
      <c r="C856" s="95" t="str">
        <f t="shared" si="158"/>
        <v/>
      </c>
      <c r="D856" s="95" t="str">
        <f t="shared" si="159"/>
        <v/>
      </c>
      <c r="E856" s="95" t="str">
        <f t="shared" si="160"/>
        <v/>
      </c>
      <c r="F856" s="95" t="str">
        <f>IF(A856&lt;&gt;"",SUM($E$10:E856),"")</f>
        <v/>
      </c>
      <c r="G856" s="95" t="str">
        <f t="shared" si="161"/>
        <v/>
      </c>
      <c r="T856" s="3" t="str">
        <f t="shared" si="162"/>
        <v/>
      </c>
      <c r="U856" s="12" t="str">
        <f t="shared" si="163"/>
        <v/>
      </c>
      <c r="V856" s="95" t="str">
        <f t="shared" si="164"/>
        <v/>
      </c>
      <c r="W856" s="95" t="str">
        <f t="shared" si="165"/>
        <v/>
      </c>
      <c r="X856" s="95" t="str">
        <f t="shared" si="166"/>
        <v/>
      </c>
      <c r="Y856" s="95" t="str">
        <f>IF(T856&lt;&gt;"",SUM($X$10:X856),"")</f>
        <v/>
      </c>
      <c r="Z856" s="95" t="str">
        <f t="shared" si="167"/>
        <v/>
      </c>
    </row>
    <row r="857" spans="1:26">
      <c r="A857" s="3" t="str">
        <f t="shared" si="156"/>
        <v/>
      </c>
      <c r="B857" s="12" t="str">
        <f t="shared" si="157"/>
        <v/>
      </c>
      <c r="C857" s="95" t="str">
        <f t="shared" si="158"/>
        <v/>
      </c>
      <c r="D857" s="95" t="str">
        <f t="shared" si="159"/>
        <v/>
      </c>
      <c r="E857" s="95" t="str">
        <f t="shared" si="160"/>
        <v/>
      </c>
      <c r="F857" s="95" t="str">
        <f>IF(A857&lt;&gt;"",SUM($E$10:E857),"")</f>
        <v/>
      </c>
      <c r="G857" s="95" t="str">
        <f t="shared" si="161"/>
        <v/>
      </c>
      <c r="T857" s="3" t="str">
        <f t="shared" si="162"/>
        <v/>
      </c>
      <c r="U857" s="12" t="str">
        <f t="shared" si="163"/>
        <v/>
      </c>
      <c r="V857" s="95" t="str">
        <f t="shared" si="164"/>
        <v/>
      </c>
      <c r="W857" s="95" t="str">
        <f t="shared" si="165"/>
        <v/>
      </c>
      <c r="X857" s="95" t="str">
        <f t="shared" si="166"/>
        <v/>
      </c>
      <c r="Y857" s="95" t="str">
        <f>IF(T857&lt;&gt;"",SUM($X$10:X857),"")</f>
        <v/>
      </c>
      <c r="Z857" s="95" t="str">
        <f t="shared" si="167"/>
        <v/>
      </c>
    </row>
    <row r="858" spans="1:26">
      <c r="A858" s="3" t="str">
        <f t="shared" si="156"/>
        <v/>
      </c>
      <c r="B858" s="12" t="str">
        <f t="shared" si="157"/>
        <v/>
      </c>
      <c r="C858" s="95" t="str">
        <f t="shared" si="158"/>
        <v/>
      </c>
      <c r="D858" s="95" t="str">
        <f t="shared" si="159"/>
        <v/>
      </c>
      <c r="E858" s="95" t="str">
        <f t="shared" si="160"/>
        <v/>
      </c>
      <c r="F858" s="95" t="str">
        <f>IF(A858&lt;&gt;"",SUM($E$10:E858),"")</f>
        <v/>
      </c>
      <c r="G858" s="95" t="str">
        <f t="shared" si="161"/>
        <v/>
      </c>
      <c r="T858" s="3" t="str">
        <f t="shared" si="162"/>
        <v/>
      </c>
      <c r="U858" s="12" t="str">
        <f t="shared" si="163"/>
        <v/>
      </c>
      <c r="V858" s="95" t="str">
        <f t="shared" si="164"/>
        <v/>
      </c>
      <c r="W858" s="95" t="str">
        <f t="shared" si="165"/>
        <v/>
      </c>
      <c r="X858" s="95" t="str">
        <f t="shared" si="166"/>
        <v/>
      </c>
      <c r="Y858" s="95" t="str">
        <f>IF(T858&lt;&gt;"",SUM($X$10:X858),"")</f>
        <v/>
      </c>
      <c r="Z858" s="95" t="str">
        <f t="shared" si="167"/>
        <v/>
      </c>
    </row>
    <row r="859" spans="1:26">
      <c r="A859" s="3" t="str">
        <f t="shared" si="156"/>
        <v/>
      </c>
      <c r="B859" s="12" t="str">
        <f t="shared" si="157"/>
        <v/>
      </c>
      <c r="C859" s="95" t="str">
        <f t="shared" si="158"/>
        <v/>
      </c>
      <c r="D859" s="95" t="str">
        <f t="shared" si="159"/>
        <v/>
      </c>
      <c r="E859" s="95" t="str">
        <f t="shared" si="160"/>
        <v/>
      </c>
      <c r="F859" s="95" t="str">
        <f>IF(A859&lt;&gt;"",SUM($E$10:E859),"")</f>
        <v/>
      </c>
      <c r="G859" s="95" t="str">
        <f t="shared" si="161"/>
        <v/>
      </c>
      <c r="T859" s="3" t="str">
        <f t="shared" si="162"/>
        <v/>
      </c>
      <c r="U859" s="12" t="str">
        <f t="shared" si="163"/>
        <v/>
      </c>
      <c r="V859" s="95" t="str">
        <f t="shared" si="164"/>
        <v/>
      </c>
      <c r="W859" s="95" t="str">
        <f t="shared" si="165"/>
        <v/>
      </c>
      <c r="X859" s="95" t="str">
        <f t="shared" si="166"/>
        <v/>
      </c>
      <c r="Y859" s="95" t="str">
        <f>IF(T859&lt;&gt;"",SUM($X$10:X859),"")</f>
        <v/>
      </c>
      <c r="Z859" s="95" t="str">
        <f t="shared" si="167"/>
        <v/>
      </c>
    </row>
    <row r="860" spans="1:26">
      <c r="A860" s="3" t="str">
        <f t="shared" si="156"/>
        <v/>
      </c>
      <c r="B860" s="12" t="str">
        <f t="shared" si="157"/>
        <v/>
      </c>
      <c r="C860" s="95" t="str">
        <f t="shared" si="158"/>
        <v/>
      </c>
      <c r="D860" s="95" t="str">
        <f t="shared" si="159"/>
        <v/>
      </c>
      <c r="E860" s="95" t="str">
        <f t="shared" si="160"/>
        <v/>
      </c>
      <c r="F860" s="95" t="str">
        <f>IF(A860&lt;&gt;"",SUM($E$10:E860),"")</f>
        <v/>
      </c>
      <c r="G860" s="95" t="str">
        <f t="shared" si="161"/>
        <v/>
      </c>
      <c r="T860" s="3" t="str">
        <f t="shared" si="162"/>
        <v/>
      </c>
      <c r="U860" s="12" t="str">
        <f t="shared" si="163"/>
        <v/>
      </c>
      <c r="V860" s="95" t="str">
        <f t="shared" si="164"/>
        <v/>
      </c>
      <c r="W860" s="95" t="str">
        <f t="shared" si="165"/>
        <v/>
      </c>
      <c r="X860" s="95" t="str">
        <f t="shared" si="166"/>
        <v/>
      </c>
      <c r="Y860" s="95" t="str">
        <f>IF(T860&lt;&gt;"",SUM($X$10:X860),"")</f>
        <v/>
      </c>
      <c r="Z860" s="95" t="str">
        <f t="shared" si="167"/>
        <v/>
      </c>
    </row>
    <row r="861" spans="1:26">
      <c r="A861" s="3" t="str">
        <f t="shared" si="156"/>
        <v/>
      </c>
      <c r="B861" s="12" t="str">
        <f t="shared" si="157"/>
        <v/>
      </c>
      <c r="C861" s="95" t="str">
        <f t="shared" si="158"/>
        <v/>
      </c>
      <c r="D861" s="95" t="str">
        <f t="shared" si="159"/>
        <v/>
      </c>
      <c r="E861" s="95" t="str">
        <f t="shared" si="160"/>
        <v/>
      </c>
      <c r="F861" s="95" t="str">
        <f>IF(A861&lt;&gt;"",SUM($E$10:E861),"")</f>
        <v/>
      </c>
      <c r="G861" s="95" t="str">
        <f t="shared" si="161"/>
        <v/>
      </c>
      <c r="T861" s="3" t="str">
        <f t="shared" si="162"/>
        <v/>
      </c>
      <c r="U861" s="12" t="str">
        <f t="shared" si="163"/>
        <v/>
      </c>
      <c r="V861" s="95" t="str">
        <f t="shared" si="164"/>
        <v/>
      </c>
      <c r="W861" s="95" t="str">
        <f t="shared" si="165"/>
        <v/>
      </c>
      <c r="X861" s="95" t="str">
        <f t="shared" si="166"/>
        <v/>
      </c>
      <c r="Y861" s="95" t="str">
        <f>IF(T861&lt;&gt;"",SUM($X$10:X861),"")</f>
        <v/>
      </c>
      <c r="Z861" s="95" t="str">
        <f t="shared" si="167"/>
        <v/>
      </c>
    </row>
    <row r="862" spans="1:26">
      <c r="A862" s="3" t="str">
        <f t="shared" si="156"/>
        <v/>
      </c>
      <c r="B862" s="12" t="str">
        <f t="shared" si="157"/>
        <v/>
      </c>
      <c r="C862" s="95" t="str">
        <f t="shared" si="158"/>
        <v/>
      </c>
      <c r="D862" s="95" t="str">
        <f t="shared" si="159"/>
        <v/>
      </c>
      <c r="E862" s="95" t="str">
        <f t="shared" si="160"/>
        <v/>
      </c>
      <c r="F862" s="95" t="str">
        <f>IF(A862&lt;&gt;"",SUM($E$10:E862),"")</f>
        <v/>
      </c>
      <c r="G862" s="95" t="str">
        <f t="shared" si="161"/>
        <v/>
      </c>
      <c r="T862" s="3" t="str">
        <f t="shared" si="162"/>
        <v/>
      </c>
      <c r="U862" s="12" t="str">
        <f t="shared" si="163"/>
        <v/>
      </c>
      <c r="V862" s="95" t="str">
        <f t="shared" si="164"/>
        <v/>
      </c>
      <c r="W862" s="95" t="str">
        <f t="shared" si="165"/>
        <v/>
      </c>
      <c r="X862" s="95" t="str">
        <f t="shared" si="166"/>
        <v/>
      </c>
      <c r="Y862" s="95" t="str">
        <f>IF(T862&lt;&gt;"",SUM($X$10:X862),"")</f>
        <v/>
      </c>
      <c r="Z862" s="95" t="str">
        <f t="shared" si="167"/>
        <v/>
      </c>
    </row>
    <row r="863" spans="1:26">
      <c r="A863" s="3" t="str">
        <f t="shared" si="156"/>
        <v/>
      </c>
      <c r="B863" s="12" t="str">
        <f t="shared" si="157"/>
        <v/>
      </c>
      <c r="C863" s="95" t="str">
        <f t="shared" si="158"/>
        <v/>
      </c>
      <c r="D863" s="95" t="str">
        <f t="shared" si="159"/>
        <v/>
      </c>
      <c r="E863" s="95" t="str">
        <f t="shared" si="160"/>
        <v/>
      </c>
      <c r="F863" s="95" t="str">
        <f>IF(A863&lt;&gt;"",SUM($E$10:E863),"")</f>
        <v/>
      </c>
      <c r="G863" s="95" t="str">
        <f t="shared" si="161"/>
        <v/>
      </c>
      <c r="T863" s="3" t="str">
        <f t="shared" si="162"/>
        <v/>
      </c>
      <c r="U863" s="12" t="str">
        <f t="shared" si="163"/>
        <v/>
      </c>
      <c r="V863" s="95" t="str">
        <f t="shared" si="164"/>
        <v/>
      </c>
      <c r="W863" s="95" t="str">
        <f t="shared" si="165"/>
        <v/>
      </c>
      <c r="X863" s="95" t="str">
        <f t="shared" si="166"/>
        <v/>
      </c>
      <c r="Y863" s="95" t="str">
        <f>IF(T863&lt;&gt;"",SUM($X$10:X863),"")</f>
        <v/>
      </c>
      <c r="Z863" s="95" t="str">
        <f t="shared" si="167"/>
        <v/>
      </c>
    </row>
    <row r="864" spans="1:26">
      <c r="A864" s="3" t="str">
        <f t="shared" si="156"/>
        <v/>
      </c>
      <c r="B864" s="12" t="str">
        <f t="shared" si="157"/>
        <v/>
      </c>
      <c r="C864" s="95" t="str">
        <f t="shared" si="158"/>
        <v/>
      </c>
      <c r="D864" s="95" t="str">
        <f t="shared" si="159"/>
        <v/>
      </c>
      <c r="E864" s="95" t="str">
        <f t="shared" si="160"/>
        <v/>
      </c>
      <c r="F864" s="95" t="str">
        <f>IF(A864&lt;&gt;"",SUM($E$10:E864),"")</f>
        <v/>
      </c>
      <c r="G864" s="95" t="str">
        <f t="shared" si="161"/>
        <v/>
      </c>
      <c r="T864" s="3" t="str">
        <f t="shared" si="162"/>
        <v/>
      </c>
      <c r="U864" s="12" t="str">
        <f t="shared" si="163"/>
        <v/>
      </c>
      <c r="V864" s="95" t="str">
        <f t="shared" si="164"/>
        <v/>
      </c>
      <c r="W864" s="95" t="str">
        <f t="shared" si="165"/>
        <v/>
      </c>
      <c r="X864" s="95" t="str">
        <f t="shared" si="166"/>
        <v/>
      </c>
      <c r="Y864" s="95" t="str">
        <f>IF(T864&lt;&gt;"",SUM($X$10:X864),"")</f>
        <v/>
      </c>
      <c r="Z864" s="95" t="str">
        <f t="shared" si="167"/>
        <v/>
      </c>
    </row>
    <row r="865" spans="1:26">
      <c r="A865" s="3" t="str">
        <f t="shared" si="156"/>
        <v/>
      </c>
      <c r="B865" s="12" t="str">
        <f t="shared" si="157"/>
        <v/>
      </c>
      <c r="C865" s="95" t="str">
        <f t="shared" si="158"/>
        <v/>
      </c>
      <c r="D865" s="95" t="str">
        <f t="shared" si="159"/>
        <v/>
      </c>
      <c r="E865" s="95" t="str">
        <f t="shared" si="160"/>
        <v/>
      </c>
      <c r="F865" s="95" t="str">
        <f>IF(A865&lt;&gt;"",SUM($E$10:E865),"")</f>
        <v/>
      </c>
      <c r="G865" s="95" t="str">
        <f t="shared" si="161"/>
        <v/>
      </c>
      <c r="T865" s="3" t="str">
        <f t="shared" si="162"/>
        <v/>
      </c>
      <c r="U865" s="12" t="str">
        <f t="shared" si="163"/>
        <v/>
      </c>
      <c r="V865" s="95" t="str">
        <f t="shared" si="164"/>
        <v/>
      </c>
      <c r="W865" s="95" t="str">
        <f t="shared" si="165"/>
        <v/>
      </c>
      <c r="X865" s="95" t="str">
        <f t="shared" si="166"/>
        <v/>
      </c>
      <c r="Y865" s="95" t="str">
        <f>IF(T865&lt;&gt;"",SUM($X$10:X865),"")</f>
        <v/>
      </c>
      <c r="Z865" s="95" t="str">
        <f t="shared" si="167"/>
        <v/>
      </c>
    </row>
    <row r="866" spans="1:26">
      <c r="A866" s="3" t="str">
        <f t="shared" si="156"/>
        <v/>
      </c>
      <c r="B866" s="12" t="str">
        <f t="shared" si="157"/>
        <v/>
      </c>
      <c r="C866" s="95" t="str">
        <f t="shared" si="158"/>
        <v/>
      </c>
      <c r="D866" s="95" t="str">
        <f t="shared" si="159"/>
        <v/>
      </c>
      <c r="E866" s="95" t="str">
        <f t="shared" si="160"/>
        <v/>
      </c>
      <c r="F866" s="95" t="str">
        <f>IF(A866&lt;&gt;"",SUM($E$10:E866),"")</f>
        <v/>
      </c>
      <c r="G866" s="95" t="str">
        <f t="shared" si="161"/>
        <v/>
      </c>
      <c r="T866" s="3" t="str">
        <f t="shared" si="162"/>
        <v/>
      </c>
      <c r="U866" s="12" t="str">
        <f t="shared" si="163"/>
        <v/>
      </c>
      <c r="V866" s="95" t="str">
        <f t="shared" si="164"/>
        <v/>
      </c>
      <c r="W866" s="95" t="str">
        <f t="shared" si="165"/>
        <v/>
      </c>
      <c r="X866" s="95" t="str">
        <f t="shared" si="166"/>
        <v/>
      </c>
      <c r="Y866" s="95" t="str">
        <f>IF(T866&lt;&gt;"",SUM($X$10:X866),"")</f>
        <v/>
      </c>
      <c r="Z866" s="95" t="str">
        <f t="shared" si="167"/>
        <v/>
      </c>
    </row>
    <row r="867" spans="1:26">
      <c r="A867" s="3" t="str">
        <f t="shared" si="156"/>
        <v/>
      </c>
      <c r="B867" s="12" t="str">
        <f t="shared" si="157"/>
        <v/>
      </c>
      <c r="C867" s="95" t="str">
        <f t="shared" si="158"/>
        <v/>
      </c>
      <c r="D867" s="95" t="str">
        <f t="shared" si="159"/>
        <v/>
      </c>
      <c r="E867" s="95" t="str">
        <f t="shared" si="160"/>
        <v/>
      </c>
      <c r="F867" s="95" t="str">
        <f>IF(A867&lt;&gt;"",SUM($E$10:E867),"")</f>
        <v/>
      </c>
      <c r="G867" s="95" t="str">
        <f t="shared" si="161"/>
        <v/>
      </c>
      <c r="T867" s="3" t="str">
        <f t="shared" si="162"/>
        <v/>
      </c>
      <c r="U867" s="12" t="str">
        <f t="shared" si="163"/>
        <v/>
      </c>
      <c r="V867" s="95" t="str">
        <f t="shared" si="164"/>
        <v/>
      </c>
      <c r="W867" s="95" t="str">
        <f t="shared" si="165"/>
        <v/>
      </c>
      <c r="X867" s="95" t="str">
        <f t="shared" si="166"/>
        <v/>
      </c>
      <c r="Y867" s="95" t="str">
        <f>IF(T867&lt;&gt;"",SUM($X$10:X867),"")</f>
        <v/>
      </c>
      <c r="Z867" s="95" t="str">
        <f t="shared" si="167"/>
        <v/>
      </c>
    </row>
    <row r="868" spans="1:26">
      <c r="A868" s="3" t="str">
        <f t="shared" si="156"/>
        <v/>
      </c>
      <c r="B868" s="12" t="str">
        <f t="shared" si="157"/>
        <v/>
      </c>
      <c r="C868" s="95" t="str">
        <f t="shared" si="158"/>
        <v/>
      </c>
      <c r="D868" s="95" t="str">
        <f t="shared" si="159"/>
        <v/>
      </c>
      <c r="E868" s="95" t="str">
        <f t="shared" si="160"/>
        <v/>
      </c>
      <c r="F868" s="95" t="str">
        <f>IF(A868&lt;&gt;"",SUM($E$10:E868),"")</f>
        <v/>
      </c>
      <c r="G868" s="95" t="str">
        <f t="shared" si="161"/>
        <v/>
      </c>
      <c r="T868" s="3" t="str">
        <f t="shared" si="162"/>
        <v/>
      </c>
      <c r="U868" s="12" t="str">
        <f t="shared" si="163"/>
        <v/>
      </c>
      <c r="V868" s="95" t="str">
        <f t="shared" si="164"/>
        <v/>
      </c>
      <c r="W868" s="95" t="str">
        <f t="shared" si="165"/>
        <v/>
      </c>
      <c r="X868" s="95" t="str">
        <f t="shared" si="166"/>
        <v/>
      </c>
      <c r="Y868" s="95" t="str">
        <f>IF(T868&lt;&gt;"",SUM($X$10:X868),"")</f>
        <v/>
      </c>
      <c r="Z868" s="95" t="str">
        <f t="shared" si="167"/>
        <v/>
      </c>
    </row>
    <row r="869" spans="1:26">
      <c r="A869" s="3" t="str">
        <f t="shared" si="156"/>
        <v/>
      </c>
      <c r="B869" s="12" t="str">
        <f t="shared" si="157"/>
        <v/>
      </c>
      <c r="C869" s="95" t="str">
        <f t="shared" si="158"/>
        <v/>
      </c>
      <c r="D869" s="95" t="str">
        <f t="shared" si="159"/>
        <v/>
      </c>
      <c r="E869" s="95" t="str">
        <f t="shared" si="160"/>
        <v/>
      </c>
      <c r="F869" s="95" t="str">
        <f>IF(A869&lt;&gt;"",SUM($E$10:E869),"")</f>
        <v/>
      </c>
      <c r="G869" s="95" t="str">
        <f t="shared" si="161"/>
        <v/>
      </c>
      <c r="T869" s="3" t="str">
        <f t="shared" si="162"/>
        <v/>
      </c>
      <c r="U869" s="12" t="str">
        <f t="shared" si="163"/>
        <v/>
      </c>
      <c r="V869" s="95" t="str">
        <f t="shared" si="164"/>
        <v/>
      </c>
      <c r="W869" s="95" t="str">
        <f t="shared" si="165"/>
        <v/>
      </c>
      <c r="X869" s="95" t="str">
        <f t="shared" si="166"/>
        <v/>
      </c>
      <c r="Y869" s="95" t="str">
        <f>IF(T869&lt;&gt;"",SUM($X$10:X869),"")</f>
        <v/>
      </c>
      <c r="Z869" s="95" t="str">
        <f t="shared" si="167"/>
        <v/>
      </c>
    </row>
    <row r="870" spans="1:26">
      <c r="A870" s="3" t="str">
        <f t="shared" si="156"/>
        <v/>
      </c>
      <c r="B870" s="12" t="str">
        <f t="shared" si="157"/>
        <v/>
      </c>
      <c r="C870" s="95" t="str">
        <f t="shared" si="158"/>
        <v/>
      </c>
      <c r="D870" s="95" t="str">
        <f t="shared" si="159"/>
        <v/>
      </c>
      <c r="E870" s="95" t="str">
        <f t="shared" si="160"/>
        <v/>
      </c>
      <c r="F870" s="95" t="str">
        <f>IF(A870&lt;&gt;"",SUM($E$10:E870),"")</f>
        <v/>
      </c>
      <c r="G870" s="95" t="str">
        <f t="shared" si="161"/>
        <v/>
      </c>
      <c r="T870" s="3" t="str">
        <f t="shared" si="162"/>
        <v/>
      </c>
      <c r="U870" s="12" t="str">
        <f t="shared" si="163"/>
        <v/>
      </c>
      <c r="V870" s="95" t="str">
        <f t="shared" si="164"/>
        <v/>
      </c>
      <c r="W870" s="95" t="str">
        <f t="shared" si="165"/>
        <v/>
      </c>
      <c r="X870" s="95" t="str">
        <f t="shared" si="166"/>
        <v/>
      </c>
      <c r="Y870" s="95" t="str">
        <f>IF(T870&lt;&gt;"",SUM($X$10:X870),"")</f>
        <v/>
      </c>
      <c r="Z870" s="95" t="str">
        <f t="shared" si="167"/>
        <v/>
      </c>
    </row>
    <row r="871" spans="1:26">
      <c r="A871" s="3" t="str">
        <f t="shared" si="156"/>
        <v/>
      </c>
      <c r="B871" s="12" t="str">
        <f t="shared" si="157"/>
        <v/>
      </c>
      <c r="C871" s="95" t="str">
        <f t="shared" si="158"/>
        <v/>
      </c>
      <c r="D871" s="95" t="str">
        <f t="shared" si="159"/>
        <v/>
      </c>
      <c r="E871" s="95" t="str">
        <f t="shared" si="160"/>
        <v/>
      </c>
      <c r="F871" s="95" t="str">
        <f>IF(A871&lt;&gt;"",SUM($E$10:E871),"")</f>
        <v/>
      </c>
      <c r="G871" s="95" t="str">
        <f t="shared" si="161"/>
        <v/>
      </c>
      <c r="T871" s="3" t="str">
        <f t="shared" si="162"/>
        <v/>
      </c>
      <c r="U871" s="12" t="str">
        <f t="shared" si="163"/>
        <v/>
      </c>
      <c r="V871" s="95" t="str">
        <f t="shared" si="164"/>
        <v/>
      </c>
      <c r="W871" s="95" t="str">
        <f t="shared" si="165"/>
        <v/>
      </c>
      <c r="X871" s="95" t="str">
        <f t="shared" si="166"/>
        <v/>
      </c>
      <c r="Y871" s="95" t="str">
        <f>IF(T871&lt;&gt;"",SUM($X$10:X871),"")</f>
        <v/>
      </c>
      <c r="Z871" s="95" t="str">
        <f t="shared" si="167"/>
        <v/>
      </c>
    </row>
    <row r="872" spans="1:26">
      <c r="A872" s="3" t="str">
        <f t="shared" si="156"/>
        <v/>
      </c>
      <c r="B872" s="12" t="str">
        <f t="shared" si="157"/>
        <v/>
      </c>
      <c r="C872" s="95" t="str">
        <f t="shared" si="158"/>
        <v/>
      </c>
      <c r="D872" s="95" t="str">
        <f t="shared" si="159"/>
        <v/>
      </c>
      <c r="E872" s="95" t="str">
        <f t="shared" si="160"/>
        <v/>
      </c>
      <c r="F872" s="95" t="str">
        <f>IF(A872&lt;&gt;"",SUM($E$10:E872),"")</f>
        <v/>
      </c>
      <c r="G872" s="95" t="str">
        <f t="shared" si="161"/>
        <v/>
      </c>
      <c r="T872" s="3" t="str">
        <f t="shared" si="162"/>
        <v/>
      </c>
      <c r="U872" s="12" t="str">
        <f t="shared" si="163"/>
        <v/>
      </c>
      <c r="V872" s="95" t="str">
        <f t="shared" si="164"/>
        <v/>
      </c>
      <c r="W872" s="95" t="str">
        <f t="shared" si="165"/>
        <v/>
      </c>
      <c r="X872" s="95" t="str">
        <f t="shared" si="166"/>
        <v/>
      </c>
      <c r="Y872" s="95" t="str">
        <f>IF(T872&lt;&gt;"",SUM($X$10:X872),"")</f>
        <v/>
      </c>
      <c r="Z872" s="95" t="str">
        <f t="shared" si="167"/>
        <v/>
      </c>
    </row>
    <row r="873" spans="1:26">
      <c r="A873" s="3" t="str">
        <f t="shared" si="156"/>
        <v/>
      </c>
      <c r="B873" s="12" t="str">
        <f t="shared" si="157"/>
        <v/>
      </c>
      <c r="C873" s="95" t="str">
        <f t="shared" si="158"/>
        <v/>
      </c>
      <c r="D873" s="95" t="str">
        <f t="shared" si="159"/>
        <v/>
      </c>
      <c r="E873" s="95" t="str">
        <f t="shared" si="160"/>
        <v/>
      </c>
      <c r="F873" s="95" t="str">
        <f>IF(A873&lt;&gt;"",SUM($E$10:E873),"")</f>
        <v/>
      </c>
      <c r="G873" s="95" t="str">
        <f t="shared" si="161"/>
        <v/>
      </c>
      <c r="T873" s="3" t="str">
        <f t="shared" si="162"/>
        <v/>
      </c>
      <c r="U873" s="12" t="str">
        <f t="shared" si="163"/>
        <v/>
      </c>
      <c r="V873" s="95" t="str">
        <f t="shared" si="164"/>
        <v/>
      </c>
      <c r="W873" s="95" t="str">
        <f t="shared" si="165"/>
        <v/>
      </c>
      <c r="X873" s="95" t="str">
        <f t="shared" si="166"/>
        <v/>
      </c>
      <c r="Y873" s="95" t="str">
        <f>IF(T873&lt;&gt;"",SUM($X$10:X873),"")</f>
        <v/>
      </c>
      <c r="Z873" s="95" t="str">
        <f t="shared" si="167"/>
        <v/>
      </c>
    </row>
    <row r="874" spans="1:26">
      <c r="A874" s="3" t="str">
        <f t="shared" si="156"/>
        <v/>
      </c>
      <c r="B874" s="12" t="str">
        <f t="shared" si="157"/>
        <v/>
      </c>
      <c r="C874" s="95" t="str">
        <f t="shared" si="158"/>
        <v/>
      </c>
      <c r="D874" s="95" t="str">
        <f t="shared" si="159"/>
        <v/>
      </c>
      <c r="E874" s="95" t="str">
        <f t="shared" si="160"/>
        <v/>
      </c>
      <c r="F874" s="95" t="str">
        <f>IF(A874&lt;&gt;"",SUM($E$10:E874),"")</f>
        <v/>
      </c>
      <c r="G874" s="95" t="str">
        <f t="shared" si="161"/>
        <v/>
      </c>
      <c r="T874" s="3" t="str">
        <f t="shared" si="162"/>
        <v/>
      </c>
      <c r="U874" s="12" t="str">
        <f t="shared" si="163"/>
        <v/>
      </c>
      <c r="V874" s="95" t="str">
        <f t="shared" si="164"/>
        <v/>
      </c>
      <c r="W874" s="95" t="str">
        <f t="shared" si="165"/>
        <v/>
      </c>
      <c r="X874" s="95" t="str">
        <f t="shared" si="166"/>
        <v/>
      </c>
      <c r="Y874" s="95" t="str">
        <f>IF(T874&lt;&gt;"",SUM($X$10:X874),"")</f>
        <v/>
      </c>
      <c r="Z874" s="95" t="str">
        <f t="shared" si="167"/>
        <v/>
      </c>
    </row>
    <row r="875" spans="1:26">
      <c r="A875" s="3" t="str">
        <f t="shared" si="156"/>
        <v/>
      </c>
      <c r="B875" s="12" t="str">
        <f t="shared" si="157"/>
        <v/>
      </c>
      <c r="C875" s="95" t="str">
        <f t="shared" si="158"/>
        <v/>
      </c>
      <c r="D875" s="95" t="str">
        <f t="shared" si="159"/>
        <v/>
      </c>
      <c r="E875" s="95" t="str">
        <f t="shared" si="160"/>
        <v/>
      </c>
      <c r="F875" s="95" t="str">
        <f>IF(A875&lt;&gt;"",SUM($E$10:E875),"")</f>
        <v/>
      </c>
      <c r="G875" s="95" t="str">
        <f t="shared" si="161"/>
        <v/>
      </c>
      <c r="T875" s="3" t="str">
        <f t="shared" si="162"/>
        <v/>
      </c>
      <c r="U875" s="12" t="str">
        <f t="shared" si="163"/>
        <v/>
      </c>
      <c r="V875" s="95" t="str">
        <f t="shared" si="164"/>
        <v/>
      </c>
      <c r="W875" s="95" t="str">
        <f t="shared" si="165"/>
        <v/>
      </c>
      <c r="X875" s="95" t="str">
        <f t="shared" si="166"/>
        <v/>
      </c>
      <c r="Y875" s="95" t="str">
        <f>IF(T875&lt;&gt;"",SUM($X$10:X875),"")</f>
        <v/>
      </c>
      <c r="Z875" s="95" t="str">
        <f t="shared" si="167"/>
        <v/>
      </c>
    </row>
    <row r="876" spans="1:26">
      <c r="A876" s="3" t="str">
        <f t="shared" si="156"/>
        <v/>
      </c>
      <c r="B876" s="12" t="str">
        <f t="shared" si="157"/>
        <v/>
      </c>
      <c r="C876" s="95" t="str">
        <f t="shared" si="158"/>
        <v/>
      </c>
      <c r="D876" s="95" t="str">
        <f t="shared" si="159"/>
        <v/>
      </c>
      <c r="E876" s="95" t="str">
        <f t="shared" si="160"/>
        <v/>
      </c>
      <c r="F876" s="95" t="str">
        <f>IF(A876&lt;&gt;"",SUM($E$10:E876),"")</f>
        <v/>
      </c>
      <c r="G876" s="95" t="str">
        <f t="shared" si="161"/>
        <v/>
      </c>
      <c r="T876" s="3" t="str">
        <f t="shared" si="162"/>
        <v/>
      </c>
      <c r="U876" s="12" t="str">
        <f t="shared" si="163"/>
        <v/>
      </c>
      <c r="V876" s="95" t="str">
        <f t="shared" si="164"/>
        <v/>
      </c>
      <c r="W876" s="95" t="str">
        <f t="shared" si="165"/>
        <v/>
      </c>
      <c r="X876" s="95" t="str">
        <f t="shared" si="166"/>
        <v/>
      </c>
      <c r="Y876" s="95" t="str">
        <f>IF(T876&lt;&gt;"",SUM($X$10:X876),"")</f>
        <v/>
      </c>
      <c r="Z876" s="95" t="str">
        <f t="shared" si="167"/>
        <v/>
      </c>
    </row>
    <row r="877" spans="1:26">
      <c r="A877" s="3" t="str">
        <f t="shared" si="156"/>
        <v/>
      </c>
      <c r="B877" s="12" t="str">
        <f t="shared" si="157"/>
        <v/>
      </c>
      <c r="C877" s="95" t="str">
        <f t="shared" si="158"/>
        <v/>
      </c>
      <c r="D877" s="95" t="str">
        <f t="shared" si="159"/>
        <v/>
      </c>
      <c r="E877" s="95" t="str">
        <f t="shared" si="160"/>
        <v/>
      </c>
      <c r="F877" s="95" t="str">
        <f>IF(A877&lt;&gt;"",SUM($E$10:E877),"")</f>
        <v/>
      </c>
      <c r="G877" s="95" t="str">
        <f t="shared" si="161"/>
        <v/>
      </c>
      <c r="T877" s="3" t="str">
        <f t="shared" si="162"/>
        <v/>
      </c>
      <c r="U877" s="12" t="str">
        <f t="shared" si="163"/>
        <v/>
      </c>
      <c r="V877" s="95" t="str">
        <f t="shared" si="164"/>
        <v/>
      </c>
      <c r="W877" s="95" t="str">
        <f t="shared" si="165"/>
        <v/>
      </c>
      <c r="X877" s="95" t="str">
        <f t="shared" si="166"/>
        <v/>
      </c>
      <c r="Y877" s="95" t="str">
        <f>IF(T877&lt;&gt;"",SUM($X$10:X877),"")</f>
        <v/>
      </c>
      <c r="Z877" s="95" t="str">
        <f t="shared" si="167"/>
        <v/>
      </c>
    </row>
    <row r="878" spans="1:26">
      <c r="A878" s="3" t="str">
        <f t="shared" si="156"/>
        <v/>
      </c>
      <c r="B878" s="12" t="str">
        <f t="shared" si="157"/>
        <v/>
      </c>
      <c r="C878" s="95" t="str">
        <f t="shared" si="158"/>
        <v/>
      </c>
      <c r="D878" s="95" t="str">
        <f t="shared" si="159"/>
        <v/>
      </c>
      <c r="E878" s="95" t="str">
        <f t="shared" si="160"/>
        <v/>
      </c>
      <c r="F878" s="95" t="str">
        <f>IF(A878&lt;&gt;"",SUM($E$10:E878),"")</f>
        <v/>
      </c>
      <c r="G878" s="95" t="str">
        <f t="shared" si="161"/>
        <v/>
      </c>
      <c r="T878" s="3" t="str">
        <f t="shared" si="162"/>
        <v/>
      </c>
      <c r="U878" s="12" t="str">
        <f t="shared" si="163"/>
        <v/>
      </c>
      <c r="V878" s="95" t="str">
        <f t="shared" si="164"/>
        <v/>
      </c>
      <c r="W878" s="95" t="str">
        <f t="shared" si="165"/>
        <v/>
      </c>
      <c r="X878" s="95" t="str">
        <f t="shared" si="166"/>
        <v/>
      </c>
      <c r="Y878" s="95" t="str">
        <f>IF(T878&lt;&gt;"",SUM($X$10:X878),"")</f>
        <v/>
      </c>
      <c r="Z878" s="95" t="str">
        <f t="shared" si="167"/>
        <v/>
      </c>
    </row>
    <row r="879" spans="1:26">
      <c r="A879" s="3" t="str">
        <f t="shared" si="156"/>
        <v/>
      </c>
      <c r="B879" s="12" t="str">
        <f t="shared" si="157"/>
        <v/>
      </c>
      <c r="C879" s="95" t="str">
        <f t="shared" si="158"/>
        <v/>
      </c>
      <c r="D879" s="95" t="str">
        <f t="shared" si="159"/>
        <v/>
      </c>
      <c r="E879" s="95" t="str">
        <f t="shared" si="160"/>
        <v/>
      </c>
      <c r="F879" s="95" t="str">
        <f>IF(A879&lt;&gt;"",SUM($E$10:E879),"")</f>
        <v/>
      </c>
      <c r="G879" s="95" t="str">
        <f t="shared" si="161"/>
        <v/>
      </c>
      <c r="T879" s="3" t="str">
        <f t="shared" si="162"/>
        <v/>
      </c>
      <c r="U879" s="12" t="str">
        <f t="shared" si="163"/>
        <v/>
      </c>
      <c r="V879" s="95" t="str">
        <f t="shared" si="164"/>
        <v/>
      </c>
      <c r="W879" s="95" t="str">
        <f t="shared" si="165"/>
        <v/>
      </c>
      <c r="X879" s="95" t="str">
        <f t="shared" si="166"/>
        <v/>
      </c>
      <c r="Y879" s="95" t="str">
        <f>IF(T879&lt;&gt;"",SUM($X$10:X879),"")</f>
        <v/>
      </c>
      <c r="Z879" s="95" t="str">
        <f t="shared" si="167"/>
        <v/>
      </c>
    </row>
    <row r="880" spans="1:26">
      <c r="A880" s="3" t="str">
        <f t="shared" si="156"/>
        <v/>
      </c>
      <c r="B880" s="12" t="str">
        <f t="shared" si="157"/>
        <v/>
      </c>
      <c r="C880" s="95" t="str">
        <f t="shared" si="158"/>
        <v/>
      </c>
      <c r="D880" s="95" t="str">
        <f t="shared" si="159"/>
        <v/>
      </c>
      <c r="E880" s="95" t="str">
        <f t="shared" si="160"/>
        <v/>
      </c>
      <c r="F880" s="95" t="str">
        <f>IF(A880&lt;&gt;"",SUM($E$10:E880),"")</f>
        <v/>
      </c>
      <c r="G880" s="95" t="str">
        <f t="shared" si="161"/>
        <v/>
      </c>
      <c r="T880" s="3" t="str">
        <f t="shared" si="162"/>
        <v/>
      </c>
      <c r="U880" s="12" t="str">
        <f t="shared" si="163"/>
        <v/>
      </c>
      <c r="V880" s="95" t="str">
        <f t="shared" si="164"/>
        <v/>
      </c>
      <c r="W880" s="95" t="str">
        <f t="shared" si="165"/>
        <v/>
      </c>
      <c r="X880" s="95" t="str">
        <f t="shared" si="166"/>
        <v/>
      </c>
      <c r="Y880" s="95" t="str">
        <f>IF(T880&lt;&gt;"",SUM($X$10:X880),"")</f>
        <v/>
      </c>
      <c r="Z880" s="95" t="str">
        <f t="shared" si="167"/>
        <v/>
      </c>
    </row>
    <row r="881" spans="1:26">
      <c r="A881" s="3" t="str">
        <f t="shared" si="156"/>
        <v/>
      </c>
      <c r="B881" s="12" t="str">
        <f t="shared" si="157"/>
        <v/>
      </c>
      <c r="C881" s="95" t="str">
        <f t="shared" si="158"/>
        <v/>
      </c>
      <c r="D881" s="95" t="str">
        <f t="shared" si="159"/>
        <v/>
      </c>
      <c r="E881" s="95" t="str">
        <f t="shared" si="160"/>
        <v/>
      </c>
      <c r="F881" s="95" t="str">
        <f>IF(A881&lt;&gt;"",SUM($E$10:E881),"")</f>
        <v/>
      </c>
      <c r="G881" s="95" t="str">
        <f t="shared" si="161"/>
        <v/>
      </c>
      <c r="T881" s="3" t="str">
        <f t="shared" si="162"/>
        <v/>
      </c>
      <c r="U881" s="12" t="str">
        <f t="shared" si="163"/>
        <v/>
      </c>
      <c r="V881" s="95" t="str">
        <f t="shared" si="164"/>
        <v/>
      </c>
      <c r="W881" s="95" t="str">
        <f t="shared" si="165"/>
        <v/>
      </c>
      <c r="X881" s="95" t="str">
        <f t="shared" si="166"/>
        <v/>
      </c>
      <c r="Y881" s="95" t="str">
        <f>IF(T881&lt;&gt;"",SUM($X$10:X881),"")</f>
        <v/>
      </c>
      <c r="Z881" s="95" t="str">
        <f t="shared" si="167"/>
        <v/>
      </c>
    </row>
    <row r="882" spans="1:26">
      <c r="A882" s="3" t="str">
        <f t="shared" si="156"/>
        <v/>
      </c>
      <c r="B882" s="12" t="str">
        <f t="shared" si="157"/>
        <v/>
      </c>
      <c r="C882" s="95" t="str">
        <f t="shared" si="158"/>
        <v/>
      </c>
      <c r="D882" s="95" t="str">
        <f t="shared" si="159"/>
        <v/>
      </c>
      <c r="E882" s="95" t="str">
        <f t="shared" si="160"/>
        <v/>
      </c>
      <c r="F882" s="95" t="str">
        <f>IF(A882&lt;&gt;"",SUM($E$10:E882),"")</f>
        <v/>
      </c>
      <c r="G882" s="95" t="str">
        <f t="shared" si="161"/>
        <v/>
      </c>
      <c r="T882" s="3" t="str">
        <f t="shared" si="162"/>
        <v/>
      </c>
      <c r="U882" s="12" t="str">
        <f t="shared" si="163"/>
        <v/>
      </c>
      <c r="V882" s="95" t="str">
        <f t="shared" si="164"/>
        <v/>
      </c>
      <c r="W882" s="95" t="str">
        <f t="shared" si="165"/>
        <v/>
      </c>
      <c r="X882" s="95" t="str">
        <f t="shared" si="166"/>
        <v/>
      </c>
      <c r="Y882" s="95" t="str">
        <f>IF(T882&lt;&gt;"",SUM($X$10:X882),"")</f>
        <v/>
      </c>
      <c r="Z882" s="95" t="str">
        <f t="shared" si="167"/>
        <v/>
      </c>
    </row>
    <row r="883" spans="1:26">
      <c r="A883" s="3" t="str">
        <f t="shared" si="156"/>
        <v/>
      </c>
      <c r="B883" s="12" t="str">
        <f t="shared" si="157"/>
        <v/>
      </c>
      <c r="C883" s="95" t="str">
        <f t="shared" si="158"/>
        <v/>
      </c>
      <c r="D883" s="95" t="str">
        <f t="shared" si="159"/>
        <v/>
      </c>
      <c r="E883" s="95" t="str">
        <f t="shared" si="160"/>
        <v/>
      </c>
      <c r="F883" s="95" t="str">
        <f>IF(A883&lt;&gt;"",SUM($E$10:E883),"")</f>
        <v/>
      </c>
      <c r="G883" s="95" t="str">
        <f t="shared" si="161"/>
        <v/>
      </c>
      <c r="T883" s="3" t="str">
        <f t="shared" si="162"/>
        <v/>
      </c>
      <c r="U883" s="12" t="str">
        <f t="shared" si="163"/>
        <v/>
      </c>
      <c r="V883" s="95" t="str">
        <f t="shared" si="164"/>
        <v/>
      </c>
      <c r="W883" s="95" t="str">
        <f t="shared" si="165"/>
        <v/>
      </c>
      <c r="X883" s="95" t="str">
        <f t="shared" si="166"/>
        <v/>
      </c>
      <c r="Y883" s="95" t="str">
        <f>IF(T883&lt;&gt;"",SUM($X$10:X883),"")</f>
        <v/>
      </c>
      <c r="Z883" s="95" t="str">
        <f t="shared" si="167"/>
        <v/>
      </c>
    </row>
    <row r="884" spans="1:26">
      <c r="A884" s="3" t="str">
        <f t="shared" si="156"/>
        <v/>
      </c>
      <c r="B884" s="12" t="str">
        <f t="shared" si="157"/>
        <v/>
      </c>
      <c r="C884" s="95" t="str">
        <f t="shared" si="158"/>
        <v/>
      </c>
      <c r="D884" s="95" t="str">
        <f t="shared" si="159"/>
        <v/>
      </c>
      <c r="E884" s="95" t="str">
        <f t="shared" si="160"/>
        <v/>
      </c>
      <c r="F884" s="95" t="str">
        <f>IF(A884&lt;&gt;"",SUM($E$10:E884),"")</f>
        <v/>
      </c>
      <c r="G884" s="95" t="str">
        <f t="shared" si="161"/>
        <v/>
      </c>
      <c r="T884" s="3" t="str">
        <f t="shared" si="162"/>
        <v/>
      </c>
      <c r="U884" s="12" t="str">
        <f t="shared" si="163"/>
        <v/>
      </c>
      <c r="V884" s="95" t="str">
        <f t="shared" si="164"/>
        <v/>
      </c>
      <c r="W884" s="95" t="str">
        <f t="shared" si="165"/>
        <v/>
      </c>
      <c r="X884" s="95" t="str">
        <f t="shared" si="166"/>
        <v/>
      </c>
      <c r="Y884" s="95" t="str">
        <f>IF(T884&lt;&gt;"",SUM($X$10:X884),"")</f>
        <v/>
      </c>
      <c r="Z884" s="95" t="str">
        <f t="shared" si="167"/>
        <v/>
      </c>
    </row>
    <row r="885" spans="1:26">
      <c r="A885" s="3" t="str">
        <f t="shared" si="156"/>
        <v/>
      </c>
      <c r="B885" s="12" t="str">
        <f t="shared" si="157"/>
        <v/>
      </c>
      <c r="C885" s="95" t="str">
        <f t="shared" si="158"/>
        <v/>
      </c>
      <c r="D885" s="95" t="str">
        <f t="shared" si="159"/>
        <v/>
      </c>
      <c r="E885" s="95" t="str">
        <f t="shared" si="160"/>
        <v/>
      </c>
      <c r="F885" s="95" t="str">
        <f>IF(A885&lt;&gt;"",SUM($E$10:E885),"")</f>
        <v/>
      </c>
      <c r="G885" s="95" t="str">
        <f t="shared" si="161"/>
        <v/>
      </c>
      <c r="T885" s="3" t="str">
        <f t="shared" si="162"/>
        <v/>
      </c>
      <c r="U885" s="12" t="str">
        <f t="shared" si="163"/>
        <v/>
      </c>
      <c r="V885" s="95" t="str">
        <f t="shared" si="164"/>
        <v/>
      </c>
      <c r="W885" s="95" t="str">
        <f t="shared" si="165"/>
        <v/>
      </c>
      <c r="X885" s="95" t="str">
        <f t="shared" si="166"/>
        <v/>
      </c>
      <c r="Y885" s="95" t="str">
        <f>IF(T885&lt;&gt;"",SUM($X$10:X885),"")</f>
        <v/>
      </c>
      <c r="Z885" s="95" t="str">
        <f t="shared" si="167"/>
        <v/>
      </c>
    </row>
    <row r="886" spans="1:26">
      <c r="A886" s="3" t="str">
        <f t="shared" si="156"/>
        <v/>
      </c>
      <c r="B886" s="12" t="str">
        <f t="shared" si="157"/>
        <v/>
      </c>
      <c r="C886" s="95" t="str">
        <f t="shared" si="158"/>
        <v/>
      </c>
      <c r="D886" s="95" t="str">
        <f t="shared" si="159"/>
        <v/>
      </c>
      <c r="E886" s="95" t="str">
        <f t="shared" si="160"/>
        <v/>
      </c>
      <c r="F886" s="95" t="str">
        <f>IF(A886&lt;&gt;"",SUM($E$10:E886),"")</f>
        <v/>
      </c>
      <c r="G886" s="95" t="str">
        <f t="shared" si="161"/>
        <v/>
      </c>
      <c r="T886" s="3" t="str">
        <f t="shared" si="162"/>
        <v/>
      </c>
      <c r="U886" s="12" t="str">
        <f t="shared" si="163"/>
        <v/>
      </c>
      <c r="V886" s="95" t="str">
        <f t="shared" si="164"/>
        <v/>
      </c>
      <c r="W886" s="95" t="str">
        <f t="shared" si="165"/>
        <v/>
      </c>
      <c r="X886" s="95" t="str">
        <f t="shared" si="166"/>
        <v/>
      </c>
      <c r="Y886" s="95" t="str">
        <f>IF(T886&lt;&gt;"",SUM($X$10:X886),"")</f>
        <v/>
      </c>
      <c r="Z886" s="95" t="str">
        <f t="shared" si="167"/>
        <v/>
      </c>
    </row>
    <row r="887" spans="1:26">
      <c r="A887" s="3" t="str">
        <f t="shared" si="156"/>
        <v/>
      </c>
      <c r="B887" s="12" t="str">
        <f t="shared" si="157"/>
        <v/>
      </c>
      <c r="C887" s="95" t="str">
        <f t="shared" si="158"/>
        <v/>
      </c>
      <c r="D887" s="95" t="str">
        <f t="shared" si="159"/>
        <v/>
      </c>
      <c r="E887" s="95" t="str">
        <f t="shared" si="160"/>
        <v/>
      </c>
      <c r="F887" s="95" t="str">
        <f>IF(A887&lt;&gt;"",SUM($E$10:E887),"")</f>
        <v/>
      </c>
      <c r="G887" s="95" t="str">
        <f t="shared" si="161"/>
        <v/>
      </c>
      <c r="T887" s="3" t="str">
        <f t="shared" si="162"/>
        <v/>
      </c>
      <c r="U887" s="12" t="str">
        <f t="shared" si="163"/>
        <v/>
      </c>
      <c r="V887" s="95" t="str">
        <f t="shared" si="164"/>
        <v/>
      </c>
      <c r="W887" s="95" t="str">
        <f t="shared" si="165"/>
        <v/>
      </c>
      <c r="X887" s="95" t="str">
        <f t="shared" si="166"/>
        <v/>
      </c>
      <c r="Y887" s="95" t="str">
        <f>IF(T887&lt;&gt;"",SUM($X$10:X887),"")</f>
        <v/>
      </c>
      <c r="Z887" s="95" t="str">
        <f t="shared" si="167"/>
        <v/>
      </c>
    </row>
    <row r="888" spans="1:26">
      <c r="A888" s="3" t="str">
        <f t="shared" si="156"/>
        <v/>
      </c>
      <c r="B888" s="12" t="str">
        <f t="shared" si="157"/>
        <v/>
      </c>
      <c r="C888" s="95" t="str">
        <f t="shared" si="158"/>
        <v/>
      </c>
      <c r="D888" s="95" t="str">
        <f t="shared" si="159"/>
        <v/>
      </c>
      <c r="E888" s="95" t="str">
        <f t="shared" si="160"/>
        <v/>
      </c>
      <c r="F888" s="95" t="str">
        <f>IF(A888&lt;&gt;"",SUM($E$10:E888),"")</f>
        <v/>
      </c>
      <c r="G888" s="95" t="str">
        <f t="shared" si="161"/>
        <v/>
      </c>
      <c r="T888" s="3" t="str">
        <f t="shared" si="162"/>
        <v/>
      </c>
      <c r="U888" s="12" t="str">
        <f t="shared" si="163"/>
        <v/>
      </c>
      <c r="V888" s="95" t="str">
        <f t="shared" si="164"/>
        <v/>
      </c>
      <c r="W888" s="95" t="str">
        <f t="shared" si="165"/>
        <v/>
      </c>
      <c r="X888" s="95" t="str">
        <f t="shared" si="166"/>
        <v/>
      </c>
      <c r="Y888" s="95" t="str">
        <f>IF(T888&lt;&gt;"",SUM($X$10:X888),"")</f>
        <v/>
      </c>
      <c r="Z888" s="95" t="str">
        <f t="shared" si="167"/>
        <v/>
      </c>
    </row>
    <row r="889" spans="1:26">
      <c r="A889" s="3" t="str">
        <f t="shared" si="156"/>
        <v/>
      </c>
      <c r="B889" s="12" t="str">
        <f t="shared" si="157"/>
        <v/>
      </c>
      <c r="C889" s="95" t="str">
        <f t="shared" si="158"/>
        <v/>
      </c>
      <c r="D889" s="95" t="str">
        <f t="shared" si="159"/>
        <v/>
      </c>
      <c r="E889" s="95" t="str">
        <f t="shared" si="160"/>
        <v/>
      </c>
      <c r="F889" s="95" t="str">
        <f>IF(A889&lt;&gt;"",SUM($E$10:E889),"")</f>
        <v/>
      </c>
      <c r="G889" s="95" t="str">
        <f t="shared" si="161"/>
        <v/>
      </c>
      <c r="T889" s="3" t="str">
        <f t="shared" si="162"/>
        <v/>
      </c>
      <c r="U889" s="12" t="str">
        <f t="shared" si="163"/>
        <v/>
      </c>
      <c r="V889" s="95" t="str">
        <f t="shared" si="164"/>
        <v/>
      </c>
      <c r="W889" s="95" t="str">
        <f t="shared" si="165"/>
        <v/>
      </c>
      <c r="X889" s="95" t="str">
        <f t="shared" si="166"/>
        <v/>
      </c>
      <c r="Y889" s="95" t="str">
        <f>IF(T889&lt;&gt;"",SUM($X$10:X889),"")</f>
        <v/>
      </c>
      <c r="Z889" s="95" t="str">
        <f t="shared" si="167"/>
        <v/>
      </c>
    </row>
    <row r="890" spans="1:26">
      <c r="A890" s="3" t="str">
        <f t="shared" si="156"/>
        <v/>
      </c>
      <c r="B890" s="12" t="str">
        <f t="shared" si="157"/>
        <v/>
      </c>
      <c r="C890" s="95" t="str">
        <f t="shared" si="158"/>
        <v/>
      </c>
      <c r="D890" s="95" t="str">
        <f t="shared" si="159"/>
        <v/>
      </c>
      <c r="E890" s="95" t="str">
        <f t="shared" si="160"/>
        <v/>
      </c>
      <c r="F890" s="95" t="str">
        <f>IF(A890&lt;&gt;"",SUM($E$10:E890),"")</f>
        <v/>
      </c>
      <c r="G890" s="95" t="str">
        <f t="shared" si="161"/>
        <v/>
      </c>
      <c r="T890" s="3" t="str">
        <f t="shared" si="162"/>
        <v/>
      </c>
      <c r="U890" s="12" t="str">
        <f t="shared" si="163"/>
        <v/>
      </c>
      <c r="V890" s="95" t="str">
        <f t="shared" si="164"/>
        <v/>
      </c>
      <c r="W890" s="95" t="str">
        <f t="shared" si="165"/>
        <v/>
      </c>
      <c r="X890" s="95" t="str">
        <f t="shared" si="166"/>
        <v/>
      </c>
      <c r="Y890" s="95" t="str">
        <f>IF(T890&lt;&gt;"",SUM($X$10:X890),"")</f>
        <v/>
      </c>
      <c r="Z890" s="95" t="str">
        <f t="shared" si="167"/>
        <v/>
      </c>
    </row>
    <row r="891" spans="1:26">
      <c r="A891" s="3" t="str">
        <f t="shared" si="156"/>
        <v/>
      </c>
      <c r="B891" s="12" t="str">
        <f t="shared" si="157"/>
        <v/>
      </c>
      <c r="C891" s="95" t="str">
        <f t="shared" si="158"/>
        <v/>
      </c>
      <c r="D891" s="95" t="str">
        <f t="shared" si="159"/>
        <v/>
      </c>
      <c r="E891" s="95" t="str">
        <f t="shared" si="160"/>
        <v/>
      </c>
      <c r="F891" s="95" t="str">
        <f>IF(A891&lt;&gt;"",SUM($E$10:E891),"")</f>
        <v/>
      </c>
      <c r="G891" s="95" t="str">
        <f t="shared" si="161"/>
        <v/>
      </c>
      <c r="T891" s="3" t="str">
        <f t="shared" si="162"/>
        <v/>
      </c>
      <c r="U891" s="12" t="str">
        <f t="shared" si="163"/>
        <v/>
      </c>
      <c r="V891" s="95" t="str">
        <f t="shared" si="164"/>
        <v/>
      </c>
      <c r="W891" s="95" t="str">
        <f t="shared" si="165"/>
        <v/>
      </c>
      <c r="X891" s="95" t="str">
        <f t="shared" si="166"/>
        <v/>
      </c>
      <c r="Y891" s="95" t="str">
        <f>IF(T891&lt;&gt;"",SUM($X$10:X891),"")</f>
        <v/>
      </c>
      <c r="Z891" s="95" t="str">
        <f t="shared" si="167"/>
        <v/>
      </c>
    </row>
    <row r="892" spans="1:26">
      <c r="A892" s="3" t="str">
        <f t="shared" si="156"/>
        <v/>
      </c>
      <c r="B892" s="12" t="str">
        <f t="shared" si="157"/>
        <v/>
      </c>
      <c r="C892" s="95" t="str">
        <f t="shared" si="158"/>
        <v/>
      </c>
      <c r="D892" s="95" t="str">
        <f t="shared" si="159"/>
        <v/>
      </c>
      <c r="E892" s="95" t="str">
        <f t="shared" si="160"/>
        <v/>
      </c>
      <c r="F892" s="95" t="str">
        <f>IF(A892&lt;&gt;"",SUM($E$10:E892),"")</f>
        <v/>
      </c>
      <c r="G892" s="95" t="str">
        <f t="shared" si="161"/>
        <v/>
      </c>
      <c r="T892" s="3" t="str">
        <f t="shared" si="162"/>
        <v/>
      </c>
      <c r="U892" s="12" t="str">
        <f t="shared" si="163"/>
        <v/>
      </c>
      <c r="V892" s="95" t="str">
        <f t="shared" si="164"/>
        <v/>
      </c>
      <c r="W892" s="95" t="str">
        <f t="shared" si="165"/>
        <v/>
      </c>
      <c r="X892" s="95" t="str">
        <f t="shared" si="166"/>
        <v/>
      </c>
      <c r="Y892" s="95" t="str">
        <f>IF(T892&lt;&gt;"",SUM($X$10:X892),"")</f>
        <v/>
      </c>
      <c r="Z892" s="95" t="str">
        <f t="shared" si="167"/>
        <v/>
      </c>
    </row>
    <row r="893" spans="1:26">
      <c r="A893" s="3" t="str">
        <f t="shared" si="156"/>
        <v/>
      </c>
      <c r="B893" s="12" t="str">
        <f t="shared" si="157"/>
        <v/>
      </c>
      <c r="C893" s="95" t="str">
        <f t="shared" si="158"/>
        <v/>
      </c>
      <c r="D893" s="95" t="str">
        <f t="shared" si="159"/>
        <v/>
      </c>
      <c r="E893" s="95" t="str">
        <f t="shared" si="160"/>
        <v/>
      </c>
      <c r="F893" s="95" t="str">
        <f>IF(A893&lt;&gt;"",SUM($E$10:E893),"")</f>
        <v/>
      </c>
      <c r="G893" s="95" t="str">
        <f t="shared" si="161"/>
        <v/>
      </c>
      <c r="T893" s="3" t="str">
        <f t="shared" si="162"/>
        <v/>
      </c>
      <c r="U893" s="12" t="str">
        <f t="shared" si="163"/>
        <v/>
      </c>
      <c r="V893" s="95" t="str">
        <f t="shared" si="164"/>
        <v/>
      </c>
      <c r="W893" s="95" t="str">
        <f t="shared" si="165"/>
        <v/>
      </c>
      <c r="X893" s="95" t="str">
        <f t="shared" si="166"/>
        <v/>
      </c>
      <c r="Y893" s="95" t="str">
        <f>IF(T893&lt;&gt;"",SUM($X$10:X893),"")</f>
        <v/>
      </c>
      <c r="Z893" s="95" t="str">
        <f t="shared" si="167"/>
        <v/>
      </c>
    </row>
    <row r="894" spans="1:26">
      <c r="A894" s="3" t="str">
        <f t="shared" si="156"/>
        <v/>
      </c>
      <c r="B894" s="12" t="str">
        <f t="shared" si="157"/>
        <v/>
      </c>
      <c r="C894" s="95" t="str">
        <f t="shared" si="158"/>
        <v/>
      </c>
      <c r="D894" s="95" t="str">
        <f t="shared" si="159"/>
        <v/>
      </c>
      <c r="E894" s="95" t="str">
        <f t="shared" si="160"/>
        <v/>
      </c>
      <c r="F894" s="95" t="str">
        <f>IF(A894&lt;&gt;"",SUM($E$10:E894),"")</f>
        <v/>
      </c>
      <c r="G894" s="95" t="str">
        <f t="shared" si="161"/>
        <v/>
      </c>
      <c r="T894" s="3" t="str">
        <f t="shared" si="162"/>
        <v/>
      </c>
      <c r="U894" s="12" t="str">
        <f t="shared" si="163"/>
        <v/>
      </c>
      <c r="V894" s="95" t="str">
        <f t="shared" si="164"/>
        <v/>
      </c>
      <c r="W894" s="95" t="str">
        <f t="shared" si="165"/>
        <v/>
      </c>
      <c r="X894" s="95" t="str">
        <f t="shared" si="166"/>
        <v/>
      </c>
      <c r="Y894" s="95" t="str">
        <f>IF(T894&lt;&gt;"",SUM($X$10:X894),"")</f>
        <v/>
      </c>
      <c r="Z894" s="95" t="str">
        <f t="shared" si="167"/>
        <v/>
      </c>
    </row>
    <row r="895" spans="1:26">
      <c r="A895" s="3" t="str">
        <f t="shared" si="156"/>
        <v/>
      </c>
      <c r="B895" s="12" t="str">
        <f t="shared" si="157"/>
        <v/>
      </c>
      <c r="C895" s="95" t="str">
        <f t="shared" si="158"/>
        <v/>
      </c>
      <c r="D895" s="95" t="str">
        <f t="shared" si="159"/>
        <v/>
      </c>
      <c r="E895" s="95" t="str">
        <f t="shared" si="160"/>
        <v/>
      </c>
      <c r="F895" s="95" t="str">
        <f>IF(A895&lt;&gt;"",SUM($E$10:E895),"")</f>
        <v/>
      </c>
      <c r="G895" s="95" t="str">
        <f t="shared" si="161"/>
        <v/>
      </c>
      <c r="T895" s="3" t="str">
        <f t="shared" si="162"/>
        <v/>
      </c>
      <c r="U895" s="12" t="str">
        <f t="shared" si="163"/>
        <v/>
      </c>
      <c r="V895" s="95" t="str">
        <f t="shared" si="164"/>
        <v/>
      </c>
      <c r="W895" s="95" t="str">
        <f t="shared" si="165"/>
        <v/>
      </c>
      <c r="X895" s="95" t="str">
        <f t="shared" si="166"/>
        <v/>
      </c>
      <c r="Y895" s="95" t="str">
        <f>IF(T895&lt;&gt;"",SUM($X$10:X895),"")</f>
        <v/>
      </c>
      <c r="Z895" s="95" t="str">
        <f t="shared" si="167"/>
        <v/>
      </c>
    </row>
    <row r="896" spans="1:26">
      <c r="A896" s="3" t="str">
        <f t="shared" si="156"/>
        <v/>
      </c>
      <c r="B896" s="12" t="str">
        <f t="shared" si="157"/>
        <v/>
      </c>
      <c r="C896" s="95" t="str">
        <f t="shared" si="158"/>
        <v/>
      </c>
      <c r="D896" s="95" t="str">
        <f t="shared" si="159"/>
        <v/>
      </c>
      <c r="E896" s="95" t="str">
        <f t="shared" si="160"/>
        <v/>
      </c>
      <c r="F896" s="95" t="str">
        <f>IF(A896&lt;&gt;"",SUM($E$10:E896),"")</f>
        <v/>
      </c>
      <c r="G896" s="95" t="str">
        <f t="shared" si="161"/>
        <v/>
      </c>
      <c r="T896" s="3" t="str">
        <f t="shared" si="162"/>
        <v/>
      </c>
      <c r="U896" s="12" t="str">
        <f t="shared" si="163"/>
        <v/>
      </c>
      <c r="V896" s="95" t="str">
        <f t="shared" si="164"/>
        <v/>
      </c>
      <c r="W896" s="95" t="str">
        <f t="shared" si="165"/>
        <v/>
      </c>
      <c r="X896" s="95" t="str">
        <f t="shared" si="166"/>
        <v/>
      </c>
      <c r="Y896" s="95" t="str">
        <f>IF(T896&lt;&gt;"",SUM($X$10:X896),"")</f>
        <v/>
      </c>
      <c r="Z896" s="95" t="str">
        <f t="shared" si="167"/>
        <v/>
      </c>
    </row>
    <row r="897" spans="1:26">
      <c r="A897" s="3" t="str">
        <f t="shared" si="156"/>
        <v/>
      </c>
      <c r="B897" s="12" t="str">
        <f t="shared" si="157"/>
        <v/>
      </c>
      <c r="C897" s="95" t="str">
        <f t="shared" si="158"/>
        <v/>
      </c>
      <c r="D897" s="95" t="str">
        <f t="shared" si="159"/>
        <v/>
      </c>
      <c r="E897" s="95" t="str">
        <f t="shared" si="160"/>
        <v/>
      </c>
      <c r="F897" s="95" t="str">
        <f>IF(A897&lt;&gt;"",SUM($E$10:E897),"")</f>
        <v/>
      </c>
      <c r="G897" s="95" t="str">
        <f t="shared" si="161"/>
        <v/>
      </c>
      <c r="T897" s="3" t="str">
        <f t="shared" si="162"/>
        <v/>
      </c>
      <c r="U897" s="12" t="str">
        <f t="shared" si="163"/>
        <v/>
      </c>
      <c r="V897" s="95" t="str">
        <f t="shared" si="164"/>
        <v/>
      </c>
      <c r="W897" s="95" t="str">
        <f t="shared" si="165"/>
        <v/>
      </c>
      <c r="X897" s="95" t="str">
        <f t="shared" si="166"/>
        <v/>
      </c>
      <c r="Y897" s="95" t="str">
        <f>IF(T897&lt;&gt;"",SUM($X$10:X897),"")</f>
        <v/>
      </c>
      <c r="Z897" s="95" t="str">
        <f t="shared" si="167"/>
        <v/>
      </c>
    </row>
    <row r="898" spans="1:26">
      <c r="A898" s="3" t="str">
        <f t="shared" si="156"/>
        <v/>
      </c>
      <c r="B898" s="12" t="str">
        <f t="shared" si="157"/>
        <v/>
      </c>
      <c r="C898" s="95" t="str">
        <f t="shared" si="158"/>
        <v/>
      </c>
      <c r="D898" s="95" t="str">
        <f t="shared" si="159"/>
        <v/>
      </c>
      <c r="E898" s="95" t="str">
        <f t="shared" si="160"/>
        <v/>
      </c>
      <c r="F898" s="95" t="str">
        <f>IF(A898&lt;&gt;"",SUM($E$10:E898),"")</f>
        <v/>
      </c>
      <c r="G898" s="95" t="str">
        <f t="shared" si="161"/>
        <v/>
      </c>
      <c r="T898" s="3" t="str">
        <f t="shared" si="162"/>
        <v/>
      </c>
      <c r="U898" s="12" t="str">
        <f t="shared" si="163"/>
        <v/>
      </c>
      <c r="V898" s="95" t="str">
        <f t="shared" si="164"/>
        <v/>
      </c>
      <c r="W898" s="95" t="str">
        <f t="shared" si="165"/>
        <v/>
      </c>
      <c r="X898" s="95" t="str">
        <f t="shared" si="166"/>
        <v/>
      </c>
      <c r="Y898" s="95" t="str">
        <f>IF(T898&lt;&gt;"",SUM($X$10:X898),"")</f>
        <v/>
      </c>
      <c r="Z898" s="95" t="str">
        <f t="shared" si="167"/>
        <v/>
      </c>
    </row>
    <row r="899" spans="1:26">
      <c r="A899" s="3" t="str">
        <f t="shared" si="156"/>
        <v/>
      </c>
      <c r="B899" s="12" t="str">
        <f t="shared" si="157"/>
        <v/>
      </c>
      <c r="C899" s="95" t="str">
        <f t="shared" si="158"/>
        <v/>
      </c>
      <c r="D899" s="95" t="str">
        <f t="shared" si="159"/>
        <v/>
      </c>
      <c r="E899" s="95" t="str">
        <f t="shared" si="160"/>
        <v/>
      </c>
      <c r="F899" s="95" t="str">
        <f>IF(A899&lt;&gt;"",SUM($E$10:E899),"")</f>
        <v/>
      </c>
      <c r="G899" s="95" t="str">
        <f t="shared" si="161"/>
        <v/>
      </c>
      <c r="T899" s="3" t="str">
        <f t="shared" si="162"/>
        <v/>
      </c>
      <c r="U899" s="12" t="str">
        <f t="shared" si="163"/>
        <v/>
      </c>
      <c r="V899" s="95" t="str">
        <f t="shared" si="164"/>
        <v/>
      </c>
      <c r="W899" s="95" t="str">
        <f t="shared" si="165"/>
        <v/>
      </c>
      <c r="X899" s="95" t="str">
        <f t="shared" si="166"/>
        <v/>
      </c>
      <c r="Y899" s="95" t="str">
        <f>IF(T899&lt;&gt;"",SUM($X$10:X899),"")</f>
        <v/>
      </c>
      <c r="Z899" s="95" t="str">
        <f t="shared" si="167"/>
        <v/>
      </c>
    </row>
    <row r="900" spans="1:26">
      <c r="A900" s="3" t="str">
        <f t="shared" si="156"/>
        <v/>
      </c>
      <c r="B900" s="12" t="str">
        <f t="shared" si="157"/>
        <v/>
      </c>
      <c r="C900" s="95" t="str">
        <f t="shared" si="158"/>
        <v/>
      </c>
      <c r="D900" s="95" t="str">
        <f t="shared" si="159"/>
        <v/>
      </c>
      <c r="E900" s="95" t="str">
        <f t="shared" si="160"/>
        <v/>
      </c>
      <c r="F900" s="95" t="str">
        <f>IF(A900&lt;&gt;"",SUM($E$10:E900),"")</f>
        <v/>
      </c>
      <c r="G900" s="95" t="str">
        <f t="shared" si="161"/>
        <v/>
      </c>
      <c r="T900" s="3" t="str">
        <f t="shared" si="162"/>
        <v/>
      </c>
      <c r="U900" s="12" t="str">
        <f t="shared" si="163"/>
        <v/>
      </c>
      <c r="V900" s="95" t="str">
        <f t="shared" si="164"/>
        <v/>
      </c>
      <c r="W900" s="95" t="str">
        <f t="shared" si="165"/>
        <v/>
      </c>
      <c r="X900" s="95" t="str">
        <f t="shared" si="166"/>
        <v/>
      </c>
      <c r="Y900" s="95" t="str">
        <f>IF(T900&lt;&gt;"",SUM($X$10:X900),"")</f>
        <v/>
      </c>
      <c r="Z900" s="95" t="str">
        <f t="shared" si="167"/>
        <v/>
      </c>
    </row>
    <row r="901" spans="1:26">
      <c r="A901" s="3" t="str">
        <f t="shared" si="156"/>
        <v/>
      </c>
      <c r="B901" s="12" t="str">
        <f t="shared" si="157"/>
        <v/>
      </c>
      <c r="C901" s="95" t="str">
        <f t="shared" si="158"/>
        <v/>
      </c>
      <c r="D901" s="95" t="str">
        <f t="shared" si="159"/>
        <v/>
      </c>
      <c r="E901" s="95" t="str">
        <f t="shared" si="160"/>
        <v/>
      </c>
      <c r="F901" s="95" t="str">
        <f>IF(A901&lt;&gt;"",SUM($E$10:E901),"")</f>
        <v/>
      </c>
      <c r="G901" s="95" t="str">
        <f t="shared" si="161"/>
        <v/>
      </c>
      <c r="T901" s="3" t="str">
        <f t="shared" si="162"/>
        <v/>
      </c>
      <c r="U901" s="12" t="str">
        <f t="shared" si="163"/>
        <v/>
      </c>
      <c r="V901" s="95" t="str">
        <f t="shared" si="164"/>
        <v/>
      </c>
      <c r="W901" s="95" t="str">
        <f t="shared" si="165"/>
        <v/>
      </c>
      <c r="X901" s="95" t="str">
        <f t="shared" si="166"/>
        <v/>
      </c>
      <c r="Y901" s="95" t="str">
        <f>IF(T901&lt;&gt;"",SUM($X$10:X901),"")</f>
        <v/>
      </c>
      <c r="Z901" s="95" t="str">
        <f t="shared" si="167"/>
        <v/>
      </c>
    </row>
    <row r="902" spans="1:26">
      <c r="A902" s="3" t="str">
        <f t="shared" si="156"/>
        <v/>
      </c>
      <c r="B902" s="12" t="str">
        <f t="shared" si="157"/>
        <v/>
      </c>
      <c r="C902" s="95" t="str">
        <f t="shared" si="158"/>
        <v/>
      </c>
      <c r="D902" s="95" t="str">
        <f t="shared" si="159"/>
        <v/>
      </c>
      <c r="E902" s="95" t="str">
        <f t="shared" si="160"/>
        <v/>
      </c>
      <c r="F902" s="95" t="str">
        <f>IF(A902&lt;&gt;"",SUM($E$10:E902),"")</f>
        <v/>
      </c>
      <c r="G902" s="95" t="str">
        <f t="shared" si="161"/>
        <v/>
      </c>
      <c r="T902" s="3" t="str">
        <f t="shared" si="162"/>
        <v/>
      </c>
      <c r="U902" s="12" t="str">
        <f t="shared" si="163"/>
        <v/>
      </c>
      <c r="V902" s="95" t="str">
        <f t="shared" si="164"/>
        <v/>
      </c>
      <c r="W902" s="95" t="str">
        <f t="shared" si="165"/>
        <v/>
      </c>
      <c r="X902" s="95" t="str">
        <f t="shared" si="166"/>
        <v/>
      </c>
      <c r="Y902" s="95" t="str">
        <f>IF(T902&lt;&gt;"",SUM($X$10:X902),"")</f>
        <v/>
      </c>
      <c r="Z902" s="95" t="str">
        <f t="shared" si="167"/>
        <v/>
      </c>
    </row>
    <row r="903" spans="1:26">
      <c r="A903" s="3" t="str">
        <f t="shared" si="156"/>
        <v/>
      </c>
      <c r="B903" s="12" t="str">
        <f t="shared" si="157"/>
        <v/>
      </c>
      <c r="C903" s="95" t="str">
        <f t="shared" si="158"/>
        <v/>
      </c>
      <c r="D903" s="95" t="str">
        <f t="shared" si="159"/>
        <v/>
      </c>
      <c r="E903" s="95" t="str">
        <f t="shared" si="160"/>
        <v/>
      </c>
      <c r="F903" s="95" t="str">
        <f>IF(A903&lt;&gt;"",SUM($E$10:E903),"")</f>
        <v/>
      </c>
      <c r="G903" s="95" t="str">
        <f t="shared" si="161"/>
        <v/>
      </c>
      <c r="T903" s="3" t="str">
        <f t="shared" si="162"/>
        <v/>
      </c>
      <c r="U903" s="12" t="str">
        <f t="shared" si="163"/>
        <v/>
      </c>
      <c r="V903" s="95" t="str">
        <f t="shared" si="164"/>
        <v/>
      </c>
      <c r="W903" s="95" t="str">
        <f t="shared" si="165"/>
        <v/>
      </c>
      <c r="X903" s="95" t="str">
        <f t="shared" si="166"/>
        <v/>
      </c>
      <c r="Y903" s="95" t="str">
        <f>IF(T903&lt;&gt;"",SUM($X$10:X903),"")</f>
        <v/>
      </c>
      <c r="Z903" s="95" t="str">
        <f t="shared" si="167"/>
        <v/>
      </c>
    </row>
    <row r="904" spans="1:26">
      <c r="A904" s="3" t="str">
        <f t="shared" si="156"/>
        <v/>
      </c>
      <c r="B904" s="12" t="str">
        <f t="shared" si="157"/>
        <v/>
      </c>
      <c r="C904" s="95" t="str">
        <f t="shared" si="158"/>
        <v/>
      </c>
      <c r="D904" s="95" t="str">
        <f t="shared" si="159"/>
        <v/>
      </c>
      <c r="E904" s="95" t="str">
        <f t="shared" si="160"/>
        <v/>
      </c>
      <c r="F904" s="95" t="str">
        <f>IF(A904&lt;&gt;"",SUM($E$10:E904),"")</f>
        <v/>
      </c>
      <c r="G904" s="95" t="str">
        <f t="shared" si="161"/>
        <v/>
      </c>
      <c r="T904" s="3" t="str">
        <f t="shared" si="162"/>
        <v/>
      </c>
      <c r="U904" s="12" t="str">
        <f t="shared" si="163"/>
        <v/>
      </c>
      <c r="V904" s="95" t="str">
        <f t="shared" si="164"/>
        <v/>
      </c>
      <c r="W904" s="95" t="str">
        <f t="shared" si="165"/>
        <v/>
      </c>
      <c r="X904" s="95" t="str">
        <f t="shared" si="166"/>
        <v/>
      </c>
      <c r="Y904" s="95" t="str">
        <f>IF(T904&lt;&gt;"",SUM($X$10:X904),"")</f>
        <v/>
      </c>
      <c r="Z904" s="95" t="str">
        <f t="shared" si="167"/>
        <v/>
      </c>
    </row>
    <row r="905" spans="1:26">
      <c r="A905" s="3" t="str">
        <f t="shared" si="156"/>
        <v/>
      </c>
      <c r="B905" s="12" t="str">
        <f t="shared" si="157"/>
        <v/>
      </c>
      <c r="C905" s="95" t="str">
        <f t="shared" si="158"/>
        <v/>
      </c>
      <c r="D905" s="95" t="str">
        <f t="shared" si="159"/>
        <v/>
      </c>
      <c r="E905" s="95" t="str">
        <f t="shared" si="160"/>
        <v/>
      </c>
      <c r="F905" s="95" t="str">
        <f>IF(A905&lt;&gt;"",SUM($E$10:E905),"")</f>
        <v/>
      </c>
      <c r="G905" s="95" t="str">
        <f t="shared" si="161"/>
        <v/>
      </c>
      <c r="T905" s="3" t="str">
        <f t="shared" si="162"/>
        <v/>
      </c>
      <c r="U905" s="12" t="str">
        <f t="shared" si="163"/>
        <v/>
      </c>
      <c r="V905" s="95" t="str">
        <f t="shared" si="164"/>
        <v/>
      </c>
      <c r="W905" s="95" t="str">
        <f t="shared" si="165"/>
        <v/>
      </c>
      <c r="X905" s="95" t="str">
        <f t="shared" si="166"/>
        <v/>
      </c>
      <c r="Y905" s="95" t="str">
        <f>IF(T905&lt;&gt;"",SUM($X$10:X905),"")</f>
        <v/>
      </c>
      <c r="Z905" s="95" t="str">
        <f t="shared" si="167"/>
        <v/>
      </c>
    </row>
    <row r="906" spans="1:26">
      <c r="A906" s="3" t="str">
        <f t="shared" si="156"/>
        <v/>
      </c>
      <c r="B906" s="12" t="str">
        <f t="shared" si="157"/>
        <v/>
      </c>
      <c r="C906" s="95" t="str">
        <f t="shared" si="158"/>
        <v/>
      </c>
      <c r="D906" s="95" t="str">
        <f t="shared" si="159"/>
        <v/>
      </c>
      <c r="E906" s="95" t="str">
        <f t="shared" si="160"/>
        <v/>
      </c>
      <c r="F906" s="95" t="str">
        <f>IF(A906&lt;&gt;"",SUM($E$10:E906),"")</f>
        <v/>
      </c>
      <c r="G906" s="95" t="str">
        <f t="shared" si="161"/>
        <v/>
      </c>
      <c r="T906" s="3" t="str">
        <f t="shared" si="162"/>
        <v/>
      </c>
      <c r="U906" s="12" t="str">
        <f t="shared" si="163"/>
        <v/>
      </c>
      <c r="V906" s="95" t="str">
        <f t="shared" si="164"/>
        <v/>
      </c>
      <c r="W906" s="95" t="str">
        <f t="shared" si="165"/>
        <v/>
      </c>
      <c r="X906" s="95" t="str">
        <f t="shared" si="166"/>
        <v/>
      </c>
      <c r="Y906" s="95" t="str">
        <f>IF(T906&lt;&gt;"",SUM($X$10:X906),"")</f>
        <v/>
      </c>
      <c r="Z906" s="95" t="str">
        <f t="shared" si="167"/>
        <v/>
      </c>
    </row>
    <row r="907" spans="1:26">
      <c r="A907" s="3" t="str">
        <f t="shared" si="156"/>
        <v/>
      </c>
      <c r="B907" s="12" t="str">
        <f t="shared" si="157"/>
        <v/>
      </c>
      <c r="C907" s="95" t="str">
        <f t="shared" si="158"/>
        <v/>
      </c>
      <c r="D907" s="95" t="str">
        <f t="shared" si="159"/>
        <v/>
      </c>
      <c r="E907" s="95" t="str">
        <f t="shared" si="160"/>
        <v/>
      </c>
      <c r="F907" s="95" t="str">
        <f>IF(A907&lt;&gt;"",SUM($E$10:E907),"")</f>
        <v/>
      </c>
      <c r="G907" s="95" t="str">
        <f t="shared" si="161"/>
        <v/>
      </c>
      <c r="T907" s="3" t="str">
        <f t="shared" si="162"/>
        <v/>
      </c>
      <c r="U907" s="12" t="str">
        <f t="shared" si="163"/>
        <v/>
      </c>
      <c r="V907" s="95" t="str">
        <f t="shared" si="164"/>
        <v/>
      </c>
      <c r="W907" s="95" t="str">
        <f t="shared" si="165"/>
        <v/>
      </c>
      <c r="X907" s="95" t="str">
        <f t="shared" si="166"/>
        <v/>
      </c>
      <c r="Y907" s="95" t="str">
        <f>IF(T907&lt;&gt;"",SUM($X$10:X907),"")</f>
        <v/>
      </c>
      <c r="Z907" s="95" t="str">
        <f t="shared" si="167"/>
        <v/>
      </c>
    </row>
    <row r="908" spans="1:26">
      <c r="A908" s="3" t="str">
        <f t="shared" ref="A908:A971" si="168">IF(A907&lt;$G$4,A907+1,"")</f>
        <v/>
      </c>
      <c r="B908" s="12" t="str">
        <f t="shared" ref="B908:B971" si="169">IF(A908&lt;&gt;"",EDATE($C$7,A908*12/$G$3),"")</f>
        <v/>
      </c>
      <c r="C908" s="95" t="str">
        <f t="shared" ref="C908:C971" si="170">IF(A908&lt;&gt;"",D908+E908,"")</f>
        <v/>
      </c>
      <c r="D908" s="95" t="str">
        <f t="shared" ref="D908:D971" si="171">IF(A908&lt;&gt;"",G907*$G$5,"")</f>
        <v/>
      </c>
      <c r="E908" s="95" t="str">
        <f t="shared" ref="E908:E971" si="172">IF(A908&lt;&gt;"",IF(A908=$G$4,$C$3,0),"")</f>
        <v/>
      </c>
      <c r="F908" s="95" t="str">
        <f>IF(A908&lt;&gt;"",SUM($E$10:E908),"")</f>
        <v/>
      </c>
      <c r="G908" s="95" t="str">
        <f t="shared" ref="G908:G971" si="173">IF(A908&lt;&gt;"",G907-E908,"")</f>
        <v/>
      </c>
      <c r="T908" s="3" t="str">
        <f t="shared" ref="T908:T971" si="174">IF(T907&lt;$G$4,T907+1,"")</f>
        <v/>
      </c>
      <c r="U908" s="12" t="str">
        <f t="shared" ref="U908:U971" si="175">IF(T908&lt;&gt;"",EDATE($C$7,T908*12/$G$3),"")</f>
        <v/>
      </c>
      <c r="V908" s="95" t="str">
        <f t="shared" ref="V908:V971" si="176">IF(T908&lt;&gt;"",C908,"")</f>
        <v/>
      </c>
      <c r="W908" s="95" t="str">
        <f t="shared" ref="W908:W971" si="177">IF(T908&lt;&gt;"",Z907*$Z$5,"")</f>
        <v/>
      </c>
      <c r="X908" s="95" t="str">
        <f t="shared" ref="X908:X971" si="178">IF(T908&lt;&gt;"",V908-W908,"")</f>
        <v/>
      </c>
      <c r="Y908" s="95" t="str">
        <f>IF(T908&lt;&gt;"",SUM($X$10:X908),"")</f>
        <v/>
      </c>
      <c r="Z908" s="95" t="str">
        <f t="shared" ref="Z908:Z971" si="179">IF(T908&lt;&gt;"",Z907-X908,"")</f>
        <v/>
      </c>
    </row>
    <row r="909" spans="1:26">
      <c r="A909" s="3" t="str">
        <f t="shared" si="168"/>
        <v/>
      </c>
      <c r="B909" s="12" t="str">
        <f t="shared" si="169"/>
        <v/>
      </c>
      <c r="C909" s="95" t="str">
        <f t="shared" si="170"/>
        <v/>
      </c>
      <c r="D909" s="95" t="str">
        <f t="shared" si="171"/>
        <v/>
      </c>
      <c r="E909" s="95" t="str">
        <f t="shared" si="172"/>
        <v/>
      </c>
      <c r="F909" s="95" t="str">
        <f>IF(A909&lt;&gt;"",SUM($E$10:E909),"")</f>
        <v/>
      </c>
      <c r="G909" s="95" t="str">
        <f t="shared" si="173"/>
        <v/>
      </c>
      <c r="T909" s="3" t="str">
        <f t="shared" si="174"/>
        <v/>
      </c>
      <c r="U909" s="12" t="str">
        <f t="shared" si="175"/>
        <v/>
      </c>
      <c r="V909" s="95" t="str">
        <f t="shared" si="176"/>
        <v/>
      </c>
      <c r="W909" s="95" t="str">
        <f t="shared" si="177"/>
        <v/>
      </c>
      <c r="X909" s="95" t="str">
        <f t="shared" si="178"/>
        <v/>
      </c>
      <c r="Y909" s="95" t="str">
        <f>IF(T909&lt;&gt;"",SUM($X$10:X909),"")</f>
        <v/>
      </c>
      <c r="Z909" s="95" t="str">
        <f t="shared" si="179"/>
        <v/>
      </c>
    </row>
    <row r="910" spans="1:26">
      <c r="A910" s="3" t="str">
        <f t="shared" si="168"/>
        <v/>
      </c>
      <c r="B910" s="12" t="str">
        <f t="shared" si="169"/>
        <v/>
      </c>
      <c r="C910" s="95" t="str">
        <f t="shared" si="170"/>
        <v/>
      </c>
      <c r="D910" s="95" t="str">
        <f t="shared" si="171"/>
        <v/>
      </c>
      <c r="E910" s="95" t="str">
        <f t="shared" si="172"/>
        <v/>
      </c>
      <c r="F910" s="95" t="str">
        <f>IF(A910&lt;&gt;"",SUM($E$10:E910),"")</f>
        <v/>
      </c>
      <c r="G910" s="95" t="str">
        <f t="shared" si="173"/>
        <v/>
      </c>
      <c r="T910" s="3" t="str">
        <f t="shared" si="174"/>
        <v/>
      </c>
      <c r="U910" s="12" t="str">
        <f t="shared" si="175"/>
        <v/>
      </c>
      <c r="V910" s="95" t="str">
        <f t="shared" si="176"/>
        <v/>
      </c>
      <c r="W910" s="95" t="str">
        <f t="shared" si="177"/>
        <v/>
      </c>
      <c r="X910" s="95" t="str">
        <f t="shared" si="178"/>
        <v/>
      </c>
      <c r="Y910" s="95" t="str">
        <f>IF(T910&lt;&gt;"",SUM($X$10:X910),"")</f>
        <v/>
      </c>
      <c r="Z910" s="95" t="str">
        <f t="shared" si="179"/>
        <v/>
      </c>
    </row>
    <row r="911" spans="1:26">
      <c r="A911" s="3" t="str">
        <f t="shared" si="168"/>
        <v/>
      </c>
      <c r="B911" s="12" t="str">
        <f t="shared" si="169"/>
        <v/>
      </c>
      <c r="C911" s="95" t="str">
        <f t="shared" si="170"/>
        <v/>
      </c>
      <c r="D911" s="95" t="str">
        <f t="shared" si="171"/>
        <v/>
      </c>
      <c r="E911" s="95" t="str">
        <f t="shared" si="172"/>
        <v/>
      </c>
      <c r="F911" s="95" t="str">
        <f>IF(A911&lt;&gt;"",SUM($E$10:E911),"")</f>
        <v/>
      </c>
      <c r="G911" s="95" t="str">
        <f t="shared" si="173"/>
        <v/>
      </c>
      <c r="T911" s="3" t="str">
        <f t="shared" si="174"/>
        <v/>
      </c>
      <c r="U911" s="12" t="str">
        <f t="shared" si="175"/>
        <v/>
      </c>
      <c r="V911" s="95" t="str">
        <f t="shared" si="176"/>
        <v/>
      </c>
      <c r="W911" s="95" t="str">
        <f t="shared" si="177"/>
        <v/>
      </c>
      <c r="X911" s="95" t="str">
        <f t="shared" si="178"/>
        <v/>
      </c>
      <c r="Y911" s="95" t="str">
        <f>IF(T911&lt;&gt;"",SUM($X$10:X911),"")</f>
        <v/>
      </c>
      <c r="Z911" s="95" t="str">
        <f t="shared" si="179"/>
        <v/>
      </c>
    </row>
    <row r="912" spans="1:26">
      <c r="A912" s="3" t="str">
        <f t="shared" si="168"/>
        <v/>
      </c>
      <c r="B912" s="12" t="str">
        <f t="shared" si="169"/>
        <v/>
      </c>
      <c r="C912" s="95" t="str">
        <f t="shared" si="170"/>
        <v/>
      </c>
      <c r="D912" s="95" t="str">
        <f t="shared" si="171"/>
        <v/>
      </c>
      <c r="E912" s="95" t="str">
        <f t="shared" si="172"/>
        <v/>
      </c>
      <c r="F912" s="95" t="str">
        <f>IF(A912&lt;&gt;"",SUM($E$10:E912),"")</f>
        <v/>
      </c>
      <c r="G912" s="95" t="str">
        <f t="shared" si="173"/>
        <v/>
      </c>
      <c r="T912" s="3" t="str">
        <f t="shared" si="174"/>
        <v/>
      </c>
      <c r="U912" s="12" t="str">
        <f t="shared" si="175"/>
        <v/>
      </c>
      <c r="V912" s="95" t="str">
        <f t="shared" si="176"/>
        <v/>
      </c>
      <c r="W912" s="95" t="str">
        <f t="shared" si="177"/>
        <v/>
      </c>
      <c r="X912" s="95" t="str">
        <f t="shared" si="178"/>
        <v/>
      </c>
      <c r="Y912" s="95" t="str">
        <f>IF(T912&lt;&gt;"",SUM($X$10:X912),"")</f>
        <v/>
      </c>
      <c r="Z912" s="95" t="str">
        <f t="shared" si="179"/>
        <v/>
      </c>
    </row>
    <row r="913" spans="1:26">
      <c r="A913" s="3" t="str">
        <f t="shared" si="168"/>
        <v/>
      </c>
      <c r="B913" s="12" t="str">
        <f t="shared" si="169"/>
        <v/>
      </c>
      <c r="C913" s="95" t="str">
        <f t="shared" si="170"/>
        <v/>
      </c>
      <c r="D913" s="95" t="str">
        <f t="shared" si="171"/>
        <v/>
      </c>
      <c r="E913" s="95" t="str">
        <f t="shared" si="172"/>
        <v/>
      </c>
      <c r="F913" s="95" t="str">
        <f>IF(A913&lt;&gt;"",SUM($E$10:E913),"")</f>
        <v/>
      </c>
      <c r="G913" s="95" t="str">
        <f t="shared" si="173"/>
        <v/>
      </c>
      <c r="T913" s="3" t="str">
        <f t="shared" si="174"/>
        <v/>
      </c>
      <c r="U913" s="12" t="str">
        <f t="shared" si="175"/>
        <v/>
      </c>
      <c r="V913" s="95" t="str">
        <f t="shared" si="176"/>
        <v/>
      </c>
      <c r="W913" s="95" t="str">
        <f t="shared" si="177"/>
        <v/>
      </c>
      <c r="X913" s="95" t="str">
        <f t="shared" si="178"/>
        <v/>
      </c>
      <c r="Y913" s="95" t="str">
        <f>IF(T913&lt;&gt;"",SUM($X$10:X913),"")</f>
        <v/>
      </c>
      <c r="Z913" s="95" t="str">
        <f t="shared" si="179"/>
        <v/>
      </c>
    </row>
    <row r="914" spans="1:26">
      <c r="A914" s="3" t="str">
        <f t="shared" si="168"/>
        <v/>
      </c>
      <c r="B914" s="12" t="str">
        <f t="shared" si="169"/>
        <v/>
      </c>
      <c r="C914" s="95" t="str">
        <f t="shared" si="170"/>
        <v/>
      </c>
      <c r="D914" s="95" t="str">
        <f t="shared" si="171"/>
        <v/>
      </c>
      <c r="E914" s="95" t="str">
        <f t="shared" si="172"/>
        <v/>
      </c>
      <c r="F914" s="95" t="str">
        <f>IF(A914&lt;&gt;"",SUM($E$10:E914),"")</f>
        <v/>
      </c>
      <c r="G914" s="95" t="str">
        <f t="shared" si="173"/>
        <v/>
      </c>
      <c r="T914" s="3" t="str">
        <f t="shared" si="174"/>
        <v/>
      </c>
      <c r="U914" s="12" t="str">
        <f t="shared" si="175"/>
        <v/>
      </c>
      <c r="V914" s="95" t="str">
        <f t="shared" si="176"/>
        <v/>
      </c>
      <c r="W914" s="95" t="str">
        <f t="shared" si="177"/>
        <v/>
      </c>
      <c r="X914" s="95" t="str">
        <f t="shared" si="178"/>
        <v/>
      </c>
      <c r="Y914" s="95" t="str">
        <f>IF(T914&lt;&gt;"",SUM($X$10:X914),"")</f>
        <v/>
      </c>
      <c r="Z914" s="95" t="str">
        <f t="shared" si="179"/>
        <v/>
      </c>
    </row>
    <row r="915" spans="1:26">
      <c r="A915" s="3" t="str">
        <f t="shared" si="168"/>
        <v/>
      </c>
      <c r="B915" s="12" t="str">
        <f t="shared" si="169"/>
        <v/>
      </c>
      <c r="C915" s="95" t="str">
        <f t="shared" si="170"/>
        <v/>
      </c>
      <c r="D915" s="95" t="str">
        <f t="shared" si="171"/>
        <v/>
      </c>
      <c r="E915" s="95" t="str">
        <f t="shared" si="172"/>
        <v/>
      </c>
      <c r="F915" s="95" t="str">
        <f>IF(A915&lt;&gt;"",SUM($E$10:E915),"")</f>
        <v/>
      </c>
      <c r="G915" s="95" t="str">
        <f t="shared" si="173"/>
        <v/>
      </c>
      <c r="T915" s="3" t="str">
        <f t="shared" si="174"/>
        <v/>
      </c>
      <c r="U915" s="12" t="str">
        <f t="shared" si="175"/>
        <v/>
      </c>
      <c r="V915" s="95" t="str">
        <f t="shared" si="176"/>
        <v/>
      </c>
      <c r="W915" s="95" t="str">
        <f t="shared" si="177"/>
        <v/>
      </c>
      <c r="X915" s="95" t="str">
        <f t="shared" si="178"/>
        <v/>
      </c>
      <c r="Y915" s="95" t="str">
        <f>IF(T915&lt;&gt;"",SUM($X$10:X915),"")</f>
        <v/>
      </c>
      <c r="Z915" s="95" t="str">
        <f t="shared" si="179"/>
        <v/>
      </c>
    </row>
    <row r="916" spans="1:26">
      <c r="A916" s="3" t="str">
        <f t="shared" si="168"/>
        <v/>
      </c>
      <c r="B916" s="12" t="str">
        <f t="shared" si="169"/>
        <v/>
      </c>
      <c r="C916" s="95" t="str">
        <f t="shared" si="170"/>
        <v/>
      </c>
      <c r="D916" s="95" t="str">
        <f t="shared" si="171"/>
        <v/>
      </c>
      <c r="E916" s="95" t="str">
        <f t="shared" si="172"/>
        <v/>
      </c>
      <c r="F916" s="95" t="str">
        <f>IF(A916&lt;&gt;"",SUM($E$10:E916),"")</f>
        <v/>
      </c>
      <c r="G916" s="95" t="str">
        <f t="shared" si="173"/>
        <v/>
      </c>
      <c r="T916" s="3" t="str">
        <f t="shared" si="174"/>
        <v/>
      </c>
      <c r="U916" s="12" t="str">
        <f t="shared" si="175"/>
        <v/>
      </c>
      <c r="V916" s="95" t="str">
        <f t="shared" si="176"/>
        <v/>
      </c>
      <c r="W916" s="95" t="str">
        <f t="shared" si="177"/>
        <v/>
      </c>
      <c r="X916" s="95" t="str">
        <f t="shared" si="178"/>
        <v/>
      </c>
      <c r="Y916" s="95" t="str">
        <f>IF(T916&lt;&gt;"",SUM($X$10:X916),"")</f>
        <v/>
      </c>
      <c r="Z916" s="95" t="str">
        <f t="shared" si="179"/>
        <v/>
      </c>
    </row>
    <row r="917" spans="1:26">
      <c r="A917" s="3" t="str">
        <f t="shared" si="168"/>
        <v/>
      </c>
      <c r="B917" s="12" t="str">
        <f t="shared" si="169"/>
        <v/>
      </c>
      <c r="C917" s="95" t="str">
        <f t="shared" si="170"/>
        <v/>
      </c>
      <c r="D917" s="95" t="str">
        <f t="shared" si="171"/>
        <v/>
      </c>
      <c r="E917" s="95" t="str">
        <f t="shared" si="172"/>
        <v/>
      </c>
      <c r="F917" s="95" t="str">
        <f>IF(A917&lt;&gt;"",SUM($E$10:E917),"")</f>
        <v/>
      </c>
      <c r="G917" s="95" t="str">
        <f t="shared" si="173"/>
        <v/>
      </c>
      <c r="T917" s="3" t="str">
        <f t="shared" si="174"/>
        <v/>
      </c>
      <c r="U917" s="12" t="str">
        <f t="shared" si="175"/>
        <v/>
      </c>
      <c r="V917" s="95" t="str">
        <f t="shared" si="176"/>
        <v/>
      </c>
      <c r="W917" s="95" t="str">
        <f t="shared" si="177"/>
        <v/>
      </c>
      <c r="X917" s="95" t="str">
        <f t="shared" si="178"/>
        <v/>
      </c>
      <c r="Y917" s="95" t="str">
        <f>IF(T917&lt;&gt;"",SUM($X$10:X917),"")</f>
        <v/>
      </c>
      <c r="Z917" s="95" t="str">
        <f t="shared" si="179"/>
        <v/>
      </c>
    </row>
    <row r="918" spans="1:26">
      <c r="A918" s="3" t="str">
        <f t="shared" si="168"/>
        <v/>
      </c>
      <c r="B918" s="12" t="str">
        <f t="shared" si="169"/>
        <v/>
      </c>
      <c r="C918" s="95" t="str">
        <f t="shared" si="170"/>
        <v/>
      </c>
      <c r="D918" s="95" t="str">
        <f t="shared" si="171"/>
        <v/>
      </c>
      <c r="E918" s="95" t="str">
        <f t="shared" si="172"/>
        <v/>
      </c>
      <c r="F918" s="95" t="str">
        <f>IF(A918&lt;&gt;"",SUM($E$10:E918),"")</f>
        <v/>
      </c>
      <c r="G918" s="95" t="str">
        <f t="shared" si="173"/>
        <v/>
      </c>
      <c r="T918" s="3" t="str">
        <f t="shared" si="174"/>
        <v/>
      </c>
      <c r="U918" s="12" t="str">
        <f t="shared" si="175"/>
        <v/>
      </c>
      <c r="V918" s="95" t="str">
        <f t="shared" si="176"/>
        <v/>
      </c>
      <c r="W918" s="95" t="str">
        <f t="shared" si="177"/>
        <v/>
      </c>
      <c r="X918" s="95" t="str">
        <f t="shared" si="178"/>
        <v/>
      </c>
      <c r="Y918" s="95" t="str">
        <f>IF(T918&lt;&gt;"",SUM($X$10:X918),"")</f>
        <v/>
      </c>
      <c r="Z918" s="95" t="str">
        <f t="shared" si="179"/>
        <v/>
      </c>
    </row>
    <row r="919" spans="1:26">
      <c r="A919" s="3" t="str">
        <f t="shared" si="168"/>
        <v/>
      </c>
      <c r="B919" s="12" t="str">
        <f t="shared" si="169"/>
        <v/>
      </c>
      <c r="C919" s="95" t="str">
        <f t="shared" si="170"/>
        <v/>
      </c>
      <c r="D919" s="95" t="str">
        <f t="shared" si="171"/>
        <v/>
      </c>
      <c r="E919" s="95" t="str">
        <f t="shared" si="172"/>
        <v/>
      </c>
      <c r="F919" s="95" t="str">
        <f>IF(A919&lt;&gt;"",SUM($E$10:E919),"")</f>
        <v/>
      </c>
      <c r="G919" s="95" t="str">
        <f t="shared" si="173"/>
        <v/>
      </c>
      <c r="T919" s="3" t="str">
        <f t="shared" si="174"/>
        <v/>
      </c>
      <c r="U919" s="12" t="str">
        <f t="shared" si="175"/>
        <v/>
      </c>
      <c r="V919" s="95" t="str">
        <f t="shared" si="176"/>
        <v/>
      </c>
      <c r="W919" s="95" t="str">
        <f t="shared" si="177"/>
        <v/>
      </c>
      <c r="X919" s="95" t="str">
        <f t="shared" si="178"/>
        <v/>
      </c>
      <c r="Y919" s="95" t="str">
        <f>IF(T919&lt;&gt;"",SUM($X$10:X919),"")</f>
        <v/>
      </c>
      <c r="Z919" s="95" t="str">
        <f t="shared" si="179"/>
        <v/>
      </c>
    </row>
    <row r="920" spans="1:26">
      <c r="A920" s="3" t="str">
        <f t="shared" si="168"/>
        <v/>
      </c>
      <c r="B920" s="12" t="str">
        <f t="shared" si="169"/>
        <v/>
      </c>
      <c r="C920" s="95" t="str">
        <f t="shared" si="170"/>
        <v/>
      </c>
      <c r="D920" s="95" t="str">
        <f t="shared" si="171"/>
        <v/>
      </c>
      <c r="E920" s="95" t="str">
        <f t="shared" si="172"/>
        <v/>
      </c>
      <c r="F920" s="95" t="str">
        <f>IF(A920&lt;&gt;"",SUM($E$10:E920),"")</f>
        <v/>
      </c>
      <c r="G920" s="95" t="str">
        <f t="shared" si="173"/>
        <v/>
      </c>
      <c r="T920" s="3" t="str">
        <f t="shared" si="174"/>
        <v/>
      </c>
      <c r="U920" s="12" t="str">
        <f t="shared" si="175"/>
        <v/>
      </c>
      <c r="V920" s="95" t="str">
        <f t="shared" si="176"/>
        <v/>
      </c>
      <c r="W920" s="95" t="str">
        <f t="shared" si="177"/>
        <v/>
      </c>
      <c r="X920" s="95" t="str">
        <f t="shared" si="178"/>
        <v/>
      </c>
      <c r="Y920" s="95" t="str">
        <f>IF(T920&lt;&gt;"",SUM($X$10:X920),"")</f>
        <v/>
      </c>
      <c r="Z920" s="95" t="str">
        <f t="shared" si="179"/>
        <v/>
      </c>
    </row>
    <row r="921" spans="1:26">
      <c r="A921" s="3" t="str">
        <f t="shared" si="168"/>
        <v/>
      </c>
      <c r="B921" s="12" t="str">
        <f t="shared" si="169"/>
        <v/>
      </c>
      <c r="C921" s="95" t="str">
        <f t="shared" si="170"/>
        <v/>
      </c>
      <c r="D921" s="95" t="str">
        <f t="shared" si="171"/>
        <v/>
      </c>
      <c r="E921" s="95" t="str">
        <f t="shared" si="172"/>
        <v/>
      </c>
      <c r="F921" s="95" t="str">
        <f>IF(A921&lt;&gt;"",SUM($E$10:E921),"")</f>
        <v/>
      </c>
      <c r="G921" s="95" t="str">
        <f t="shared" si="173"/>
        <v/>
      </c>
      <c r="T921" s="3" t="str">
        <f t="shared" si="174"/>
        <v/>
      </c>
      <c r="U921" s="12" t="str">
        <f t="shared" si="175"/>
        <v/>
      </c>
      <c r="V921" s="95" t="str">
        <f t="shared" si="176"/>
        <v/>
      </c>
      <c r="W921" s="95" t="str">
        <f t="shared" si="177"/>
        <v/>
      </c>
      <c r="X921" s="95" t="str">
        <f t="shared" si="178"/>
        <v/>
      </c>
      <c r="Y921" s="95" t="str">
        <f>IF(T921&lt;&gt;"",SUM($X$10:X921),"")</f>
        <v/>
      </c>
      <c r="Z921" s="95" t="str">
        <f t="shared" si="179"/>
        <v/>
      </c>
    </row>
    <row r="922" spans="1:26">
      <c r="A922" s="3" t="str">
        <f t="shared" si="168"/>
        <v/>
      </c>
      <c r="B922" s="12" t="str">
        <f t="shared" si="169"/>
        <v/>
      </c>
      <c r="C922" s="95" t="str">
        <f t="shared" si="170"/>
        <v/>
      </c>
      <c r="D922" s="95" t="str">
        <f t="shared" si="171"/>
        <v/>
      </c>
      <c r="E922" s="95" t="str">
        <f t="shared" si="172"/>
        <v/>
      </c>
      <c r="F922" s="95" t="str">
        <f>IF(A922&lt;&gt;"",SUM($E$10:E922),"")</f>
        <v/>
      </c>
      <c r="G922" s="95" t="str">
        <f t="shared" si="173"/>
        <v/>
      </c>
      <c r="T922" s="3" t="str">
        <f t="shared" si="174"/>
        <v/>
      </c>
      <c r="U922" s="12" t="str">
        <f t="shared" si="175"/>
        <v/>
      </c>
      <c r="V922" s="95" t="str">
        <f t="shared" si="176"/>
        <v/>
      </c>
      <c r="W922" s="95" t="str">
        <f t="shared" si="177"/>
        <v/>
      </c>
      <c r="X922" s="95" t="str">
        <f t="shared" si="178"/>
        <v/>
      </c>
      <c r="Y922" s="95" t="str">
        <f>IF(T922&lt;&gt;"",SUM($X$10:X922),"")</f>
        <v/>
      </c>
      <c r="Z922" s="95" t="str">
        <f t="shared" si="179"/>
        <v/>
      </c>
    </row>
    <row r="923" spans="1:26">
      <c r="A923" s="3" t="str">
        <f t="shared" si="168"/>
        <v/>
      </c>
      <c r="B923" s="12" t="str">
        <f t="shared" si="169"/>
        <v/>
      </c>
      <c r="C923" s="95" t="str">
        <f t="shared" si="170"/>
        <v/>
      </c>
      <c r="D923" s="95" t="str">
        <f t="shared" si="171"/>
        <v/>
      </c>
      <c r="E923" s="95" t="str">
        <f t="shared" si="172"/>
        <v/>
      </c>
      <c r="F923" s="95" t="str">
        <f>IF(A923&lt;&gt;"",SUM($E$10:E923),"")</f>
        <v/>
      </c>
      <c r="G923" s="95" t="str">
        <f t="shared" si="173"/>
        <v/>
      </c>
      <c r="T923" s="3" t="str">
        <f t="shared" si="174"/>
        <v/>
      </c>
      <c r="U923" s="12" t="str">
        <f t="shared" si="175"/>
        <v/>
      </c>
      <c r="V923" s="95" t="str">
        <f t="shared" si="176"/>
        <v/>
      </c>
      <c r="W923" s="95" t="str">
        <f t="shared" si="177"/>
        <v/>
      </c>
      <c r="X923" s="95" t="str">
        <f t="shared" si="178"/>
        <v/>
      </c>
      <c r="Y923" s="95" t="str">
        <f>IF(T923&lt;&gt;"",SUM($X$10:X923),"")</f>
        <v/>
      </c>
      <c r="Z923" s="95" t="str">
        <f t="shared" si="179"/>
        <v/>
      </c>
    </row>
    <row r="924" spans="1:26">
      <c r="A924" s="3" t="str">
        <f t="shared" si="168"/>
        <v/>
      </c>
      <c r="B924" s="12" t="str">
        <f t="shared" si="169"/>
        <v/>
      </c>
      <c r="C924" s="95" t="str">
        <f t="shared" si="170"/>
        <v/>
      </c>
      <c r="D924" s="95" t="str">
        <f t="shared" si="171"/>
        <v/>
      </c>
      <c r="E924" s="95" t="str">
        <f t="shared" si="172"/>
        <v/>
      </c>
      <c r="F924" s="95" t="str">
        <f>IF(A924&lt;&gt;"",SUM($E$10:E924),"")</f>
        <v/>
      </c>
      <c r="G924" s="95" t="str">
        <f t="shared" si="173"/>
        <v/>
      </c>
      <c r="T924" s="3" t="str">
        <f t="shared" si="174"/>
        <v/>
      </c>
      <c r="U924" s="12" t="str">
        <f t="shared" si="175"/>
        <v/>
      </c>
      <c r="V924" s="95" t="str">
        <f t="shared" si="176"/>
        <v/>
      </c>
      <c r="W924" s="95" t="str">
        <f t="shared" si="177"/>
        <v/>
      </c>
      <c r="X924" s="95" t="str">
        <f t="shared" si="178"/>
        <v/>
      </c>
      <c r="Y924" s="95" t="str">
        <f>IF(T924&lt;&gt;"",SUM($X$10:X924),"")</f>
        <v/>
      </c>
      <c r="Z924" s="95" t="str">
        <f t="shared" si="179"/>
        <v/>
      </c>
    </row>
    <row r="925" spans="1:26">
      <c r="A925" s="3" t="str">
        <f t="shared" si="168"/>
        <v/>
      </c>
      <c r="B925" s="12" t="str">
        <f t="shared" si="169"/>
        <v/>
      </c>
      <c r="C925" s="95" t="str">
        <f t="shared" si="170"/>
        <v/>
      </c>
      <c r="D925" s="95" t="str">
        <f t="shared" si="171"/>
        <v/>
      </c>
      <c r="E925" s="95" t="str">
        <f t="shared" si="172"/>
        <v/>
      </c>
      <c r="F925" s="95" t="str">
        <f>IF(A925&lt;&gt;"",SUM($E$10:E925),"")</f>
        <v/>
      </c>
      <c r="G925" s="95" t="str">
        <f t="shared" si="173"/>
        <v/>
      </c>
      <c r="T925" s="3" t="str">
        <f t="shared" si="174"/>
        <v/>
      </c>
      <c r="U925" s="12" t="str">
        <f t="shared" si="175"/>
        <v/>
      </c>
      <c r="V925" s="95" t="str">
        <f t="shared" si="176"/>
        <v/>
      </c>
      <c r="W925" s="95" t="str">
        <f t="shared" si="177"/>
        <v/>
      </c>
      <c r="X925" s="95" t="str">
        <f t="shared" si="178"/>
        <v/>
      </c>
      <c r="Y925" s="95" t="str">
        <f>IF(T925&lt;&gt;"",SUM($X$10:X925),"")</f>
        <v/>
      </c>
      <c r="Z925" s="95" t="str">
        <f t="shared" si="179"/>
        <v/>
      </c>
    </row>
    <row r="926" spans="1:26">
      <c r="A926" s="3" t="str">
        <f t="shared" si="168"/>
        <v/>
      </c>
      <c r="B926" s="12" t="str">
        <f t="shared" si="169"/>
        <v/>
      </c>
      <c r="C926" s="95" t="str">
        <f t="shared" si="170"/>
        <v/>
      </c>
      <c r="D926" s="95" t="str">
        <f t="shared" si="171"/>
        <v/>
      </c>
      <c r="E926" s="95" t="str">
        <f t="shared" si="172"/>
        <v/>
      </c>
      <c r="F926" s="95" t="str">
        <f>IF(A926&lt;&gt;"",SUM($E$10:E926),"")</f>
        <v/>
      </c>
      <c r="G926" s="95" t="str">
        <f t="shared" si="173"/>
        <v/>
      </c>
      <c r="T926" s="3" t="str">
        <f t="shared" si="174"/>
        <v/>
      </c>
      <c r="U926" s="12" t="str">
        <f t="shared" si="175"/>
        <v/>
      </c>
      <c r="V926" s="95" t="str">
        <f t="shared" si="176"/>
        <v/>
      </c>
      <c r="W926" s="95" t="str">
        <f t="shared" si="177"/>
        <v/>
      </c>
      <c r="X926" s="95" t="str">
        <f t="shared" si="178"/>
        <v/>
      </c>
      <c r="Y926" s="95" t="str">
        <f>IF(T926&lt;&gt;"",SUM($X$10:X926),"")</f>
        <v/>
      </c>
      <c r="Z926" s="95" t="str">
        <f t="shared" si="179"/>
        <v/>
      </c>
    </row>
    <row r="927" spans="1:26">
      <c r="A927" s="3" t="str">
        <f t="shared" si="168"/>
        <v/>
      </c>
      <c r="B927" s="12" t="str">
        <f t="shared" si="169"/>
        <v/>
      </c>
      <c r="C927" s="95" t="str">
        <f t="shared" si="170"/>
        <v/>
      </c>
      <c r="D927" s="95" t="str">
        <f t="shared" si="171"/>
        <v/>
      </c>
      <c r="E927" s="95" t="str">
        <f t="shared" si="172"/>
        <v/>
      </c>
      <c r="F927" s="95" t="str">
        <f>IF(A927&lt;&gt;"",SUM($E$10:E927),"")</f>
        <v/>
      </c>
      <c r="G927" s="95" t="str">
        <f t="shared" si="173"/>
        <v/>
      </c>
      <c r="T927" s="3" t="str">
        <f t="shared" si="174"/>
        <v/>
      </c>
      <c r="U927" s="12" t="str">
        <f t="shared" si="175"/>
        <v/>
      </c>
      <c r="V927" s="95" t="str">
        <f t="shared" si="176"/>
        <v/>
      </c>
      <c r="W927" s="95" t="str">
        <f t="shared" si="177"/>
        <v/>
      </c>
      <c r="X927" s="95" t="str">
        <f t="shared" si="178"/>
        <v/>
      </c>
      <c r="Y927" s="95" t="str">
        <f>IF(T927&lt;&gt;"",SUM($X$10:X927),"")</f>
        <v/>
      </c>
      <c r="Z927" s="95" t="str">
        <f t="shared" si="179"/>
        <v/>
      </c>
    </row>
    <row r="928" spans="1:26">
      <c r="A928" s="3" t="str">
        <f t="shared" si="168"/>
        <v/>
      </c>
      <c r="B928" s="12" t="str">
        <f t="shared" si="169"/>
        <v/>
      </c>
      <c r="C928" s="95" t="str">
        <f t="shared" si="170"/>
        <v/>
      </c>
      <c r="D928" s="95" t="str">
        <f t="shared" si="171"/>
        <v/>
      </c>
      <c r="E928" s="95" t="str">
        <f t="shared" si="172"/>
        <v/>
      </c>
      <c r="F928" s="95" t="str">
        <f>IF(A928&lt;&gt;"",SUM($E$10:E928),"")</f>
        <v/>
      </c>
      <c r="G928" s="95" t="str">
        <f t="shared" si="173"/>
        <v/>
      </c>
      <c r="T928" s="3" t="str">
        <f t="shared" si="174"/>
        <v/>
      </c>
      <c r="U928" s="12" t="str">
        <f t="shared" si="175"/>
        <v/>
      </c>
      <c r="V928" s="95" t="str">
        <f t="shared" si="176"/>
        <v/>
      </c>
      <c r="W928" s="95" t="str">
        <f t="shared" si="177"/>
        <v/>
      </c>
      <c r="X928" s="95" t="str">
        <f t="shared" si="178"/>
        <v/>
      </c>
      <c r="Y928" s="95" t="str">
        <f>IF(T928&lt;&gt;"",SUM($X$10:X928),"")</f>
        <v/>
      </c>
      <c r="Z928" s="95" t="str">
        <f t="shared" si="179"/>
        <v/>
      </c>
    </row>
    <row r="929" spans="1:26">
      <c r="A929" s="3" t="str">
        <f t="shared" si="168"/>
        <v/>
      </c>
      <c r="B929" s="12" t="str">
        <f t="shared" si="169"/>
        <v/>
      </c>
      <c r="C929" s="95" t="str">
        <f t="shared" si="170"/>
        <v/>
      </c>
      <c r="D929" s="95" t="str">
        <f t="shared" si="171"/>
        <v/>
      </c>
      <c r="E929" s="95" t="str">
        <f t="shared" si="172"/>
        <v/>
      </c>
      <c r="F929" s="95" t="str">
        <f>IF(A929&lt;&gt;"",SUM($E$10:E929),"")</f>
        <v/>
      </c>
      <c r="G929" s="95" t="str">
        <f t="shared" si="173"/>
        <v/>
      </c>
      <c r="T929" s="3" t="str">
        <f t="shared" si="174"/>
        <v/>
      </c>
      <c r="U929" s="12" t="str">
        <f t="shared" si="175"/>
        <v/>
      </c>
      <c r="V929" s="95" t="str">
        <f t="shared" si="176"/>
        <v/>
      </c>
      <c r="W929" s="95" t="str">
        <f t="shared" si="177"/>
        <v/>
      </c>
      <c r="X929" s="95" t="str">
        <f t="shared" si="178"/>
        <v/>
      </c>
      <c r="Y929" s="95" t="str">
        <f>IF(T929&lt;&gt;"",SUM($X$10:X929),"")</f>
        <v/>
      </c>
      <c r="Z929" s="95" t="str">
        <f t="shared" si="179"/>
        <v/>
      </c>
    </row>
    <row r="930" spans="1:26">
      <c r="A930" s="3" t="str">
        <f t="shared" si="168"/>
        <v/>
      </c>
      <c r="B930" s="12" t="str">
        <f t="shared" si="169"/>
        <v/>
      </c>
      <c r="C930" s="95" t="str">
        <f t="shared" si="170"/>
        <v/>
      </c>
      <c r="D930" s="95" t="str">
        <f t="shared" si="171"/>
        <v/>
      </c>
      <c r="E930" s="95" t="str">
        <f t="shared" si="172"/>
        <v/>
      </c>
      <c r="F930" s="95" t="str">
        <f>IF(A930&lt;&gt;"",SUM($E$10:E930),"")</f>
        <v/>
      </c>
      <c r="G930" s="95" t="str">
        <f t="shared" si="173"/>
        <v/>
      </c>
      <c r="T930" s="3" t="str">
        <f t="shared" si="174"/>
        <v/>
      </c>
      <c r="U930" s="12" t="str">
        <f t="shared" si="175"/>
        <v/>
      </c>
      <c r="V930" s="95" t="str">
        <f t="shared" si="176"/>
        <v/>
      </c>
      <c r="W930" s="95" t="str">
        <f t="shared" si="177"/>
        <v/>
      </c>
      <c r="X930" s="95" t="str">
        <f t="shared" si="178"/>
        <v/>
      </c>
      <c r="Y930" s="95" t="str">
        <f>IF(T930&lt;&gt;"",SUM($X$10:X930),"")</f>
        <v/>
      </c>
      <c r="Z930" s="95" t="str">
        <f t="shared" si="179"/>
        <v/>
      </c>
    </row>
    <row r="931" spans="1:26">
      <c r="A931" s="3" t="str">
        <f t="shared" si="168"/>
        <v/>
      </c>
      <c r="B931" s="12" t="str">
        <f t="shared" si="169"/>
        <v/>
      </c>
      <c r="C931" s="95" t="str">
        <f t="shared" si="170"/>
        <v/>
      </c>
      <c r="D931" s="95" t="str">
        <f t="shared" si="171"/>
        <v/>
      </c>
      <c r="E931" s="95" t="str">
        <f t="shared" si="172"/>
        <v/>
      </c>
      <c r="F931" s="95" t="str">
        <f>IF(A931&lt;&gt;"",SUM($E$10:E931),"")</f>
        <v/>
      </c>
      <c r="G931" s="95" t="str">
        <f t="shared" si="173"/>
        <v/>
      </c>
      <c r="T931" s="3" t="str">
        <f t="shared" si="174"/>
        <v/>
      </c>
      <c r="U931" s="12" t="str">
        <f t="shared" si="175"/>
        <v/>
      </c>
      <c r="V931" s="95" t="str">
        <f t="shared" si="176"/>
        <v/>
      </c>
      <c r="W931" s="95" t="str">
        <f t="shared" si="177"/>
        <v/>
      </c>
      <c r="X931" s="95" t="str">
        <f t="shared" si="178"/>
        <v/>
      </c>
      <c r="Y931" s="95" t="str">
        <f>IF(T931&lt;&gt;"",SUM($X$10:X931),"")</f>
        <v/>
      </c>
      <c r="Z931" s="95" t="str">
        <f t="shared" si="179"/>
        <v/>
      </c>
    </row>
    <row r="932" spans="1:26">
      <c r="A932" s="3" t="str">
        <f t="shared" si="168"/>
        <v/>
      </c>
      <c r="B932" s="12" t="str">
        <f t="shared" si="169"/>
        <v/>
      </c>
      <c r="C932" s="95" t="str">
        <f t="shared" si="170"/>
        <v/>
      </c>
      <c r="D932" s="95" t="str">
        <f t="shared" si="171"/>
        <v/>
      </c>
      <c r="E932" s="95" t="str">
        <f t="shared" si="172"/>
        <v/>
      </c>
      <c r="F932" s="95" t="str">
        <f>IF(A932&lt;&gt;"",SUM($E$10:E932),"")</f>
        <v/>
      </c>
      <c r="G932" s="95" t="str">
        <f t="shared" si="173"/>
        <v/>
      </c>
      <c r="T932" s="3" t="str">
        <f t="shared" si="174"/>
        <v/>
      </c>
      <c r="U932" s="12" t="str">
        <f t="shared" si="175"/>
        <v/>
      </c>
      <c r="V932" s="95" t="str">
        <f t="shared" si="176"/>
        <v/>
      </c>
      <c r="W932" s="95" t="str">
        <f t="shared" si="177"/>
        <v/>
      </c>
      <c r="X932" s="95" t="str">
        <f t="shared" si="178"/>
        <v/>
      </c>
      <c r="Y932" s="95" t="str">
        <f>IF(T932&lt;&gt;"",SUM($X$10:X932),"")</f>
        <v/>
      </c>
      <c r="Z932" s="95" t="str">
        <f t="shared" si="179"/>
        <v/>
      </c>
    </row>
    <row r="933" spans="1:26">
      <c r="A933" s="3" t="str">
        <f t="shared" si="168"/>
        <v/>
      </c>
      <c r="B933" s="12" t="str">
        <f t="shared" si="169"/>
        <v/>
      </c>
      <c r="C933" s="95" t="str">
        <f t="shared" si="170"/>
        <v/>
      </c>
      <c r="D933" s="95" t="str">
        <f t="shared" si="171"/>
        <v/>
      </c>
      <c r="E933" s="95" t="str">
        <f t="shared" si="172"/>
        <v/>
      </c>
      <c r="F933" s="95" t="str">
        <f>IF(A933&lt;&gt;"",SUM($E$10:E933),"")</f>
        <v/>
      </c>
      <c r="G933" s="95" t="str">
        <f t="shared" si="173"/>
        <v/>
      </c>
      <c r="T933" s="3" t="str">
        <f t="shared" si="174"/>
        <v/>
      </c>
      <c r="U933" s="12" t="str">
        <f t="shared" si="175"/>
        <v/>
      </c>
      <c r="V933" s="95" t="str">
        <f t="shared" si="176"/>
        <v/>
      </c>
      <c r="W933" s="95" t="str">
        <f t="shared" si="177"/>
        <v/>
      </c>
      <c r="X933" s="95" t="str">
        <f t="shared" si="178"/>
        <v/>
      </c>
      <c r="Y933" s="95" t="str">
        <f>IF(T933&lt;&gt;"",SUM($X$10:X933),"")</f>
        <v/>
      </c>
      <c r="Z933" s="95" t="str">
        <f t="shared" si="179"/>
        <v/>
      </c>
    </row>
    <row r="934" spans="1:26">
      <c r="A934" s="3" t="str">
        <f t="shared" si="168"/>
        <v/>
      </c>
      <c r="B934" s="12" t="str">
        <f t="shared" si="169"/>
        <v/>
      </c>
      <c r="C934" s="95" t="str">
        <f t="shared" si="170"/>
        <v/>
      </c>
      <c r="D934" s="95" t="str">
        <f t="shared" si="171"/>
        <v/>
      </c>
      <c r="E934" s="95" t="str">
        <f t="shared" si="172"/>
        <v/>
      </c>
      <c r="F934" s="95" t="str">
        <f>IF(A934&lt;&gt;"",SUM($E$10:E934),"")</f>
        <v/>
      </c>
      <c r="G934" s="95" t="str">
        <f t="shared" si="173"/>
        <v/>
      </c>
      <c r="T934" s="3" t="str">
        <f t="shared" si="174"/>
        <v/>
      </c>
      <c r="U934" s="12" t="str">
        <f t="shared" si="175"/>
        <v/>
      </c>
      <c r="V934" s="95" t="str">
        <f t="shared" si="176"/>
        <v/>
      </c>
      <c r="W934" s="95" t="str">
        <f t="shared" si="177"/>
        <v/>
      </c>
      <c r="X934" s="95" t="str">
        <f t="shared" si="178"/>
        <v/>
      </c>
      <c r="Y934" s="95" t="str">
        <f>IF(T934&lt;&gt;"",SUM($X$10:X934),"")</f>
        <v/>
      </c>
      <c r="Z934" s="95" t="str">
        <f t="shared" si="179"/>
        <v/>
      </c>
    </row>
    <row r="935" spans="1:26">
      <c r="A935" s="3" t="str">
        <f t="shared" si="168"/>
        <v/>
      </c>
      <c r="B935" s="12" t="str">
        <f t="shared" si="169"/>
        <v/>
      </c>
      <c r="C935" s="95" t="str">
        <f t="shared" si="170"/>
        <v/>
      </c>
      <c r="D935" s="95" t="str">
        <f t="shared" si="171"/>
        <v/>
      </c>
      <c r="E935" s="95" t="str">
        <f t="shared" si="172"/>
        <v/>
      </c>
      <c r="F935" s="95" t="str">
        <f>IF(A935&lt;&gt;"",SUM($E$10:E935),"")</f>
        <v/>
      </c>
      <c r="G935" s="95" t="str">
        <f t="shared" si="173"/>
        <v/>
      </c>
      <c r="T935" s="3" t="str">
        <f t="shared" si="174"/>
        <v/>
      </c>
      <c r="U935" s="12" t="str">
        <f t="shared" si="175"/>
        <v/>
      </c>
      <c r="V935" s="95" t="str">
        <f t="shared" si="176"/>
        <v/>
      </c>
      <c r="W935" s="95" t="str">
        <f t="shared" si="177"/>
        <v/>
      </c>
      <c r="X935" s="95" t="str">
        <f t="shared" si="178"/>
        <v/>
      </c>
      <c r="Y935" s="95" t="str">
        <f>IF(T935&lt;&gt;"",SUM($X$10:X935),"")</f>
        <v/>
      </c>
      <c r="Z935" s="95" t="str">
        <f t="shared" si="179"/>
        <v/>
      </c>
    </row>
    <row r="936" spans="1:26">
      <c r="A936" s="3" t="str">
        <f t="shared" si="168"/>
        <v/>
      </c>
      <c r="B936" s="12" t="str">
        <f t="shared" si="169"/>
        <v/>
      </c>
      <c r="C936" s="95" t="str">
        <f t="shared" si="170"/>
        <v/>
      </c>
      <c r="D936" s="95" t="str">
        <f t="shared" si="171"/>
        <v/>
      </c>
      <c r="E936" s="95" t="str">
        <f t="shared" si="172"/>
        <v/>
      </c>
      <c r="F936" s="95" t="str">
        <f>IF(A936&lt;&gt;"",SUM($E$10:E936),"")</f>
        <v/>
      </c>
      <c r="G936" s="95" t="str">
        <f t="shared" si="173"/>
        <v/>
      </c>
      <c r="T936" s="3" t="str">
        <f t="shared" si="174"/>
        <v/>
      </c>
      <c r="U936" s="12" t="str">
        <f t="shared" si="175"/>
        <v/>
      </c>
      <c r="V936" s="95" t="str">
        <f t="shared" si="176"/>
        <v/>
      </c>
      <c r="W936" s="95" t="str">
        <f t="shared" si="177"/>
        <v/>
      </c>
      <c r="X936" s="95" t="str">
        <f t="shared" si="178"/>
        <v/>
      </c>
      <c r="Y936" s="95" t="str">
        <f>IF(T936&lt;&gt;"",SUM($X$10:X936),"")</f>
        <v/>
      </c>
      <c r="Z936" s="95" t="str">
        <f t="shared" si="179"/>
        <v/>
      </c>
    </row>
    <row r="937" spans="1:26">
      <c r="A937" s="3" t="str">
        <f t="shared" si="168"/>
        <v/>
      </c>
      <c r="B937" s="12" t="str">
        <f t="shared" si="169"/>
        <v/>
      </c>
      <c r="C937" s="95" t="str">
        <f t="shared" si="170"/>
        <v/>
      </c>
      <c r="D937" s="95" t="str">
        <f t="shared" si="171"/>
        <v/>
      </c>
      <c r="E937" s="95" t="str">
        <f t="shared" si="172"/>
        <v/>
      </c>
      <c r="F937" s="95" t="str">
        <f>IF(A937&lt;&gt;"",SUM($E$10:E937),"")</f>
        <v/>
      </c>
      <c r="G937" s="95" t="str">
        <f t="shared" si="173"/>
        <v/>
      </c>
      <c r="T937" s="3" t="str">
        <f t="shared" si="174"/>
        <v/>
      </c>
      <c r="U937" s="12" t="str">
        <f t="shared" si="175"/>
        <v/>
      </c>
      <c r="V937" s="95" t="str">
        <f t="shared" si="176"/>
        <v/>
      </c>
      <c r="W937" s="95" t="str">
        <f t="shared" si="177"/>
        <v/>
      </c>
      <c r="X937" s="95" t="str">
        <f t="shared" si="178"/>
        <v/>
      </c>
      <c r="Y937" s="95" t="str">
        <f>IF(T937&lt;&gt;"",SUM($X$10:X937),"")</f>
        <v/>
      </c>
      <c r="Z937" s="95" t="str">
        <f t="shared" si="179"/>
        <v/>
      </c>
    </row>
    <row r="938" spans="1:26">
      <c r="A938" s="3" t="str">
        <f t="shared" si="168"/>
        <v/>
      </c>
      <c r="B938" s="12" t="str">
        <f t="shared" si="169"/>
        <v/>
      </c>
      <c r="C938" s="95" t="str">
        <f t="shared" si="170"/>
        <v/>
      </c>
      <c r="D938" s="95" t="str">
        <f t="shared" si="171"/>
        <v/>
      </c>
      <c r="E938" s="95" t="str">
        <f t="shared" si="172"/>
        <v/>
      </c>
      <c r="F938" s="95" t="str">
        <f>IF(A938&lt;&gt;"",SUM($E$10:E938),"")</f>
        <v/>
      </c>
      <c r="G938" s="95" t="str">
        <f t="shared" si="173"/>
        <v/>
      </c>
      <c r="T938" s="3" t="str">
        <f t="shared" si="174"/>
        <v/>
      </c>
      <c r="U938" s="12" t="str">
        <f t="shared" si="175"/>
        <v/>
      </c>
      <c r="V938" s="95" t="str">
        <f t="shared" si="176"/>
        <v/>
      </c>
      <c r="W938" s="95" t="str">
        <f t="shared" si="177"/>
        <v/>
      </c>
      <c r="X938" s="95" t="str">
        <f t="shared" si="178"/>
        <v/>
      </c>
      <c r="Y938" s="95" t="str">
        <f>IF(T938&lt;&gt;"",SUM($X$10:X938),"")</f>
        <v/>
      </c>
      <c r="Z938" s="95" t="str">
        <f t="shared" si="179"/>
        <v/>
      </c>
    </row>
    <row r="939" spans="1:26">
      <c r="A939" s="3" t="str">
        <f t="shared" si="168"/>
        <v/>
      </c>
      <c r="B939" s="12" t="str">
        <f t="shared" si="169"/>
        <v/>
      </c>
      <c r="C939" s="95" t="str">
        <f t="shared" si="170"/>
        <v/>
      </c>
      <c r="D939" s="95" t="str">
        <f t="shared" si="171"/>
        <v/>
      </c>
      <c r="E939" s="95" t="str">
        <f t="shared" si="172"/>
        <v/>
      </c>
      <c r="F939" s="95" t="str">
        <f>IF(A939&lt;&gt;"",SUM($E$10:E939),"")</f>
        <v/>
      </c>
      <c r="G939" s="95" t="str">
        <f t="shared" si="173"/>
        <v/>
      </c>
      <c r="T939" s="3" t="str">
        <f t="shared" si="174"/>
        <v/>
      </c>
      <c r="U939" s="12" t="str">
        <f t="shared" si="175"/>
        <v/>
      </c>
      <c r="V939" s="95" t="str">
        <f t="shared" si="176"/>
        <v/>
      </c>
      <c r="W939" s="95" t="str">
        <f t="shared" si="177"/>
        <v/>
      </c>
      <c r="X939" s="95" t="str">
        <f t="shared" si="178"/>
        <v/>
      </c>
      <c r="Y939" s="95" t="str">
        <f>IF(T939&lt;&gt;"",SUM($X$10:X939),"")</f>
        <v/>
      </c>
      <c r="Z939" s="95" t="str">
        <f t="shared" si="179"/>
        <v/>
      </c>
    </row>
    <row r="940" spans="1:26">
      <c r="A940" s="3" t="str">
        <f t="shared" si="168"/>
        <v/>
      </c>
      <c r="B940" s="12" t="str">
        <f t="shared" si="169"/>
        <v/>
      </c>
      <c r="C940" s="95" t="str">
        <f t="shared" si="170"/>
        <v/>
      </c>
      <c r="D940" s="95" t="str">
        <f t="shared" si="171"/>
        <v/>
      </c>
      <c r="E940" s="95" t="str">
        <f t="shared" si="172"/>
        <v/>
      </c>
      <c r="F940" s="95" t="str">
        <f>IF(A940&lt;&gt;"",SUM($E$10:E940),"")</f>
        <v/>
      </c>
      <c r="G940" s="95" t="str">
        <f t="shared" si="173"/>
        <v/>
      </c>
      <c r="T940" s="3" t="str">
        <f t="shared" si="174"/>
        <v/>
      </c>
      <c r="U940" s="12" t="str">
        <f t="shared" si="175"/>
        <v/>
      </c>
      <c r="V940" s="95" t="str">
        <f t="shared" si="176"/>
        <v/>
      </c>
      <c r="W940" s="95" t="str">
        <f t="shared" si="177"/>
        <v/>
      </c>
      <c r="X940" s="95" t="str">
        <f t="shared" si="178"/>
        <v/>
      </c>
      <c r="Y940" s="95" t="str">
        <f>IF(T940&lt;&gt;"",SUM($X$10:X940),"")</f>
        <v/>
      </c>
      <c r="Z940" s="95" t="str">
        <f t="shared" si="179"/>
        <v/>
      </c>
    </row>
    <row r="941" spans="1:26">
      <c r="A941" s="3" t="str">
        <f t="shared" si="168"/>
        <v/>
      </c>
      <c r="B941" s="12" t="str">
        <f t="shared" si="169"/>
        <v/>
      </c>
      <c r="C941" s="95" t="str">
        <f t="shared" si="170"/>
        <v/>
      </c>
      <c r="D941" s="95" t="str">
        <f t="shared" si="171"/>
        <v/>
      </c>
      <c r="E941" s="95" t="str">
        <f t="shared" si="172"/>
        <v/>
      </c>
      <c r="F941" s="95" t="str">
        <f>IF(A941&lt;&gt;"",SUM($E$10:E941),"")</f>
        <v/>
      </c>
      <c r="G941" s="95" t="str">
        <f t="shared" si="173"/>
        <v/>
      </c>
      <c r="T941" s="3" t="str">
        <f t="shared" si="174"/>
        <v/>
      </c>
      <c r="U941" s="12" t="str">
        <f t="shared" si="175"/>
        <v/>
      </c>
      <c r="V941" s="95" t="str">
        <f t="shared" si="176"/>
        <v/>
      </c>
      <c r="W941" s="95" t="str">
        <f t="shared" si="177"/>
        <v/>
      </c>
      <c r="X941" s="95" t="str">
        <f t="shared" si="178"/>
        <v/>
      </c>
      <c r="Y941" s="95" t="str">
        <f>IF(T941&lt;&gt;"",SUM($X$10:X941),"")</f>
        <v/>
      </c>
      <c r="Z941" s="95" t="str">
        <f t="shared" si="179"/>
        <v/>
      </c>
    </row>
    <row r="942" spans="1:26">
      <c r="A942" s="3" t="str">
        <f t="shared" si="168"/>
        <v/>
      </c>
      <c r="B942" s="12" t="str">
        <f t="shared" si="169"/>
        <v/>
      </c>
      <c r="C942" s="95" t="str">
        <f t="shared" si="170"/>
        <v/>
      </c>
      <c r="D942" s="95" t="str">
        <f t="shared" si="171"/>
        <v/>
      </c>
      <c r="E942" s="95" t="str">
        <f t="shared" si="172"/>
        <v/>
      </c>
      <c r="F942" s="95" t="str">
        <f>IF(A942&lt;&gt;"",SUM($E$10:E942),"")</f>
        <v/>
      </c>
      <c r="G942" s="95" t="str">
        <f t="shared" si="173"/>
        <v/>
      </c>
      <c r="T942" s="3" t="str">
        <f t="shared" si="174"/>
        <v/>
      </c>
      <c r="U942" s="12" t="str">
        <f t="shared" si="175"/>
        <v/>
      </c>
      <c r="V942" s="95" t="str">
        <f t="shared" si="176"/>
        <v/>
      </c>
      <c r="W942" s="95" t="str">
        <f t="shared" si="177"/>
        <v/>
      </c>
      <c r="X942" s="95" t="str">
        <f t="shared" si="178"/>
        <v/>
      </c>
      <c r="Y942" s="95" t="str">
        <f>IF(T942&lt;&gt;"",SUM($X$10:X942),"")</f>
        <v/>
      </c>
      <c r="Z942" s="95" t="str">
        <f t="shared" si="179"/>
        <v/>
      </c>
    </row>
    <row r="943" spans="1:26">
      <c r="A943" s="3" t="str">
        <f t="shared" si="168"/>
        <v/>
      </c>
      <c r="B943" s="12" t="str">
        <f t="shared" si="169"/>
        <v/>
      </c>
      <c r="C943" s="95" t="str">
        <f t="shared" si="170"/>
        <v/>
      </c>
      <c r="D943" s="95" t="str">
        <f t="shared" si="171"/>
        <v/>
      </c>
      <c r="E943" s="95" t="str">
        <f t="shared" si="172"/>
        <v/>
      </c>
      <c r="F943" s="95" t="str">
        <f>IF(A943&lt;&gt;"",SUM($E$10:E943),"")</f>
        <v/>
      </c>
      <c r="G943" s="95" t="str">
        <f t="shared" si="173"/>
        <v/>
      </c>
      <c r="T943" s="3" t="str">
        <f t="shared" si="174"/>
        <v/>
      </c>
      <c r="U943" s="12" t="str">
        <f t="shared" si="175"/>
        <v/>
      </c>
      <c r="V943" s="95" t="str">
        <f t="shared" si="176"/>
        <v/>
      </c>
      <c r="W943" s="95" t="str">
        <f t="shared" si="177"/>
        <v/>
      </c>
      <c r="X943" s="95" t="str">
        <f t="shared" si="178"/>
        <v/>
      </c>
      <c r="Y943" s="95" t="str">
        <f>IF(T943&lt;&gt;"",SUM($X$10:X943),"")</f>
        <v/>
      </c>
      <c r="Z943" s="95" t="str">
        <f t="shared" si="179"/>
        <v/>
      </c>
    </row>
    <row r="944" spans="1:26">
      <c r="A944" s="3" t="str">
        <f t="shared" si="168"/>
        <v/>
      </c>
      <c r="B944" s="12" t="str">
        <f t="shared" si="169"/>
        <v/>
      </c>
      <c r="C944" s="95" t="str">
        <f t="shared" si="170"/>
        <v/>
      </c>
      <c r="D944" s="95" t="str">
        <f t="shared" si="171"/>
        <v/>
      </c>
      <c r="E944" s="95" t="str">
        <f t="shared" si="172"/>
        <v/>
      </c>
      <c r="F944" s="95" t="str">
        <f>IF(A944&lt;&gt;"",SUM($E$10:E944),"")</f>
        <v/>
      </c>
      <c r="G944" s="95" t="str">
        <f t="shared" si="173"/>
        <v/>
      </c>
      <c r="T944" s="3" t="str">
        <f t="shared" si="174"/>
        <v/>
      </c>
      <c r="U944" s="12" t="str">
        <f t="shared" si="175"/>
        <v/>
      </c>
      <c r="V944" s="95" t="str">
        <f t="shared" si="176"/>
        <v/>
      </c>
      <c r="W944" s="95" t="str">
        <f t="shared" si="177"/>
        <v/>
      </c>
      <c r="X944" s="95" t="str">
        <f t="shared" si="178"/>
        <v/>
      </c>
      <c r="Y944" s="95" t="str">
        <f>IF(T944&lt;&gt;"",SUM($X$10:X944),"")</f>
        <v/>
      </c>
      <c r="Z944" s="95" t="str">
        <f t="shared" si="179"/>
        <v/>
      </c>
    </row>
    <row r="945" spans="1:26">
      <c r="A945" s="3" t="str">
        <f t="shared" si="168"/>
        <v/>
      </c>
      <c r="B945" s="12" t="str">
        <f t="shared" si="169"/>
        <v/>
      </c>
      <c r="C945" s="95" t="str">
        <f t="shared" si="170"/>
        <v/>
      </c>
      <c r="D945" s="95" t="str">
        <f t="shared" si="171"/>
        <v/>
      </c>
      <c r="E945" s="95" t="str">
        <f t="shared" si="172"/>
        <v/>
      </c>
      <c r="F945" s="95" t="str">
        <f>IF(A945&lt;&gt;"",SUM($E$10:E945),"")</f>
        <v/>
      </c>
      <c r="G945" s="95" t="str">
        <f t="shared" si="173"/>
        <v/>
      </c>
      <c r="T945" s="3" t="str">
        <f t="shared" si="174"/>
        <v/>
      </c>
      <c r="U945" s="12" t="str">
        <f t="shared" si="175"/>
        <v/>
      </c>
      <c r="V945" s="95" t="str">
        <f t="shared" si="176"/>
        <v/>
      </c>
      <c r="W945" s="95" t="str">
        <f t="shared" si="177"/>
        <v/>
      </c>
      <c r="X945" s="95" t="str">
        <f t="shared" si="178"/>
        <v/>
      </c>
      <c r="Y945" s="95" t="str">
        <f>IF(T945&lt;&gt;"",SUM($X$10:X945),"")</f>
        <v/>
      </c>
      <c r="Z945" s="95" t="str">
        <f t="shared" si="179"/>
        <v/>
      </c>
    </row>
    <row r="946" spans="1:26">
      <c r="A946" s="3" t="str">
        <f t="shared" si="168"/>
        <v/>
      </c>
      <c r="B946" s="12" t="str">
        <f t="shared" si="169"/>
        <v/>
      </c>
      <c r="C946" s="95" t="str">
        <f t="shared" si="170"/>
        <v/>
      </c>
      <c r="D946" s="95" t="str">
        <f t="shared" si="171"/>
        <v/>
      </c>
      <c r="E946" s="95" t="str">
        <f t="shared" si="172"/>
        <v/>
      </c>
      <c r="F946" s="95" t="str">
        <f>IF(A946&lt;&gt;"",SUM($E$10:E946),"")</f>
        <v/>
      </c>
      <c r="G946" s="95" t="str">
        <f t="shared" si="173"/>
        <v/>
      </c>
      <c r="T946" s="3" t="str">
        <f t="shared" si="174"/>
        <v/>
      </c>
      <c r="U946" s="12" t="str">
        <f t="shared" si="175"/>
        <v/>
      </c>
      <c r="V946" s="95" t="str">
        <f t="shared" si="176"/>
        <v/>
      </c>
      <c r="W946" s="95" t="str">
        <f t="shared" si="177"/>
        <v/>
      </c>
      <c r="X946" s="95" t="str">
        <f t="shared" si="178"/>
        <v/>
      </c>
      <c r="Y946" s="95" t="str">
        <f>IF(T946&lt;&gt;"",SUM($X$10:X946),"")</f>
        <v/>
      </c>
      <c r="Z946" s="95" t="str">
        <f t="shared" si="179"/>
        <v/>
      </c>
    </row>
    <row r="947" spans="1:26">
      <c r="A947" s="3" t="str">
        <f t="shared" si="168"/>
        <v/>
      </c>
      <c r="B947" s="12" t="str">
        <f t="shared" si="169"/>
        <v/>
      </c>
      <c r="C947" s="95" t="str">
        <f t="shared" si="170"/>
        <v/>
      </c>
      <c r="D947" s="95" t="str">
        <f t="shared" si="171"/>
        <v/>
      </c>
      <c r="E947" s="95" t="str">
        <f t="shared" si="172"/>
        <v/>
      </c>
      <c r="F947" s="95" t="str">
        <f>IF(A947&lt;&gt;"",SUM($E$10:E947),"")</f>
        <v/>
      </c>
      <c r="G947" s="95" t="str">
        <f t="shared" si="173"/>
        <v/>
      </c>
      <c r="T947" s="3" t="str">
        <f t="shared" si="174"/>
        <v/>
      </c>
      <c r="U947" s="12" t="str">
        <f t="shared" si="175"/>
        <v/>
      </c>
      <c r="V947" s="95" t="str">
        <f t="shared" si="176"/>
        <v/>
      </c>
      <c r="W947" s="95" t="str">
        <f t="shared" si="177"/>
        <v/>
      </c>
      <c r="X947" s="95" t="str">
        <f t="shared" si="178"/>
        <v/>
      </c>
      <c r="Y947" s="95" t="str">
        <f>IF(T947&lt;&gt;"",SUM($X$10:X947),"")</f>
        <v/>
      </c>
      <c r="Z947" s="95" t="str">
        <f t="shared" si="179"/>
        <v/>
      </c>
    </row>
    <row r="948" spans="1:26">
      <c r="A948" s="3" t="str">
        <f t="shared" si="168"/>
        <v/>
      </c>
      <c r="B948" s="12" t="str">
        <f t="shared" si="169"/>
        <v/>
      </c>
      <c r="C948" s="95" t="str">
        <f t="shared" si="170"/>
        <v/>
      </c>
      <c r="D948" s="95" t="str">
        <f t="shared" si="171"/>
        <v/>
      </c>
      <c r="E948" s="95" t="str">
        <f t="shared" si="172"/>
        <v/>
      </c>
      <c r="F948" s="95" t="str">
        <f>IF(A948&lt;&gt;"",SUM($E$10:E948),"")</f>
        <v/>
      </c>
      <c r="G948" s="95" t="str">
        <f t="shared" si="173"/>
        <v/>
      </c>
      <c r="T948" s="3" t="str">
        <f t="shared" si="174"/>
        <v/>
      </c>
      <c r="U948" s="12" t="str">
        <f t="shared" si="175"/>
        <v/>
      </c>
      <c r="V948" s="95" t="str">
        <f t="shared" si="176"/>
        <v/>
      </c>
      <c r="W948" s="95" t="str">
        <f t="shared" si="177"/>
        <v/>
      </c>
      <c r="X948" s="95" t="str">
        <f t="shared" si="178"/>
        <v/>
      </c>
      <c r="Y948" s="95" t="str">
        <f>IF(T948&lt;&gt;"",SUM($X$10:X948),"")</f>
        <v/>
      </c>
      <c r="Z948" s="95" t="str">
        <f t="shared" si="179"/>
        <v/>
      </c>
    </row>
    <row r="949" spans="1:26">
      <c r="A949" s="3" t="str">
        <f t="shared" si="168"/>
        <v/>
      </c>
      <c r="B949" s="12" t="str">
        <f t="shared" si="169"/>
        <v/>
      </c>
      <c r="C949" s="95" t="str">
        <f t="shared" si="170"/>
        <v/>
      </c>
      <c r="D949" s="95" t="str">
        <f t="shared" si="171"/>
        <v/>
      </c>
      <c r="E949" s="95" t="str">
        <f t="shared" si="172"/>
        <v/>
      </c>
      <c r="F949" s="95" t="str">
        <f>IF(A949&lt;&gt;"",SUM($E$10:E949),"")</f>
        <v/>
      </c>
      <c r="G949" s="95" t="str">
        <f t="shared" si="173"/>
        <v/>
      </c>
      <c r="T949" s="3" t="str">
        <f t="shared" si="174"/>
        <v/>
      </c>
      <c r="U949" s="12" t="str">
        <f t="shared" si="175"/>
        <v/>
      </c>
      <c r="V949" s="95" t="str">
        <f t="shared" si="176"/>
        <v/>
      </c>
      <c r="W949" s="95" t="str">
        <f t="shared" si="177"/>
        <v/>
      </c>
      <c r="X949" s="95" t="str">
        <f t="shared" si="178"/>
        <v/>
      </c>
      <c r="Y949" s="95" t="str">
        <f>IF(T949&lt;&gt;"",SUM($X$10:X949),"")</f>
        <v/>
      </c>
      <c r="Z949" s="95" t="str">
        <f t="shared" si="179"/>
        <v/>
      </c>
    </row>
    <row r="950" spans="1:26">
      <c r="A950" s="3" t="str">
        <f t="shared" si="168"/>
        <v/>
      </c>
      <c r="B950" s="12" t="str">
        <f t="shared" si="169"/>
        <v/>
      </c>
      <c r="C950" s="95" t="str">
        <f t="shared" si="170"/>
        <v/>
      </c>
      <c r="D950" s="95" t="str">
        <f t="shared" si="171"/>
        <v/>
      </c>
      <c r="E950" s="95" t="str">
        <f t="shared" si="172"/>
        <v/>
      </c>
      <c r="F950" s="95" t="str">
        <f>IF(A950&lt;&gt;"",SUM($E$10:E950),"")</f>
        <v/>
      </c>
      <c r="G950" s="95" t="str">
        <f t="shared" si="173"/>
        <v/>
      </c>
      <c r="T950" s="3" t="str">
        <f t="shared" si="174"/>
        <v/>
      </c>
      <c r="U950" s="12" t="str">
        <f t="shared" si="175"/>
        <v/>
      </c>
      <c r="V950" s="95" t="str">
        <f t="shared" si="176"/>
        <v/>
      </c>
      <c r="W950" s="95" t="str">
        <f t="shared" si="177"/>
        <v/>
      </c>
      <c r="X950" s="95" t="str">
        <f t="shared" si="178"/>
        <v/>
      </c>
      <c r="Y950" s="95" t="str">
        <f>IF(T950&lt;&gt;"",SUM($X$10:X950),"")</f>
        <v/>
      </c>
      <c r="Z950" s="95" t="str">
        <f t="shared" si="179"/>
        <v/>
      </c>
    </row>
    <row r="951" spans="1:26">
      <c r="A951" s="3" t="str">
        <f t="shared" si="168"/>
        <v/>
      </c>
      <c r="B951" s="12" t="str">
        <f t="shared" si="169"/>
        <v/>
      </c>
      <c r="C951" s="95" t="str">
        <f t="shared" si="170"/>
        <v/>
      </c>
      <c r="D951" s="95" t="str">
        <f t="shared" si="171"/>
        <v/>
      </c>
      <c r="E951" s="95" t="str">
        <f t="shared" si="172"/>
        <v/>
      </c>
      <c r="F951" s="95" t="str">
        <f>IF(A951&lt;&gt;"",SUM($E$10:E951),"")</f>
        <v/>
      </c>
      <c r="G951" s="95" t="str">
        <f t="shared" si="173"/>
        <v/>
      </c>
      <c r="T951" s="3" t="str">
        <f t="shared" si="174"/>
        <v/>
      </c>
      <c r="U951" s="12" t="str">
        <f t="shared" si="175"/>
        <v/>
      </c>
      <c r="V951" s="95" t="str">
        <f t="shared" si="176"/>
        <v/>
      </c>
      <c r="W951" s="95" t="str">
        <f t="shared" si="177"/>
        <v/>
      </c>
      <c r="X951" s="95" t="str">
        <f t="shared" si="178"/>
        <v/>
      </c>
      <c r="Y951" s="95" t="str">
        <f>IF(T951&lt;&gt;"",SUM($X$10:X951),"")</f>
        <v/>
      </c>
      <c r="Z951" s="95" t="str">
        <f t="shared" si="179"/>
        <v/>
      </c>
    </row>
    <row r="952" spans="1:26">
      <c r="A952" s="3" t="str">
        <f t="shared" si="168"/>
        <v/>
      </c>
      <c r="B952" s="12" t="str">
        <f t="shared" si="169"/>
        <v/>
      </c>
      <c r="C952" s="95" t="str">
        <f t="shared" si="170"/>
        <v/>
      </c>
      <c r="D952" s="95" t="str">
        <f t="shared" si="171"/>
        <v/>
      </c>
      <c r="E952" s="95" t="str">
        <f t="shared" si="172"/>
        <v/>
      </c>
      <c r="F952" s="95" t="str">
        <f>IF(A952&lt;&gt;"",SUM($E$10:E952),"")</f>
        <v/>
      </c>
      <c r="G952" s="95" t="str">
        <f t="shared" si="173"/>
        <v/>
      </c>
      <c r="T952" s="3" t="str">
        <f t="shared" si="174"/>
        <v/>
      </c>
      <c r="U952" s="12" t="str">
        <f t="shared" si="175"/>
        <v/>
      </c>
      <c r="V952" s="95" t="str">
        <f t="shared" si="176"/>
        <v/>
      </c>
      <c r="W952" s="95" t="str">
        <f t="shared" si="177"/>
        <v/>
      </c>
      <c r="X952" s="95" t="str">
        <f t="shared" si="178"/>
        <v/>
      </c>
      <c r="Y952" s="95" t="str">
        <f>IF(T952&lt;&gt;"",SUM($X$10:X952),"")</f>
        <v/>
      </c>
      <c r="Z952" s="95" t="str">
        <f t="shared" si="179"/>
        <v/>
      </c>
    </row>
    <row r="953" spans="1:26">
      <c r="A953" s="3" t="str">
        <f t="shared" si="168"/>
        <v/>
      </c>
      <c r="B953" s="12" t="str">
        <f t="shared" si="169"/>
        <v/>
      </c>
      <c r="C953" s="95" t="str">
        <f t="shared" si="170"/>
        <v/>
      </c>
      <c r="D953" s="95" t="str">
        <f t="shared" si="171"/>
        <v/>
      </c>
      <c r="E953" s="95" t="str">
        <f t="shared" si="172"/>
        <v/>
      </c>
      <c r="F953" s="95" t="str">
        <f>IF(A953&lt;&gt;"",SUM($E$10:E953),"")</f>
        <v/>
      </c>
      <c r="G953" s="95" t="str">
        <f t="shared" si="173"/>
        <v/>
      </c>
      <c r="T953" s="3" t="str">
        <f t="shared" si="174"/>
        <v/>
      </c>
      <c r="U953" s="12" t="str">
        <f t="shared" si="175"/>
        <v/>
      </c>
      <c r="V953" s="95" t="str">
        <f t="shared" si="176"/>
        <v/>
      </c>
      <c r="W953" s="95" t="str">
        <f t="shared" si="177"/>
        <v/>
      </c>
      <c r="X953" s="95" t="str">
        <f t="shared" si="178"/>
        <v/>
      </c>
      <c r="Y953" s="95" t="str">
        <f>IF(T953&lt;&gt;"",SUM($X$10:X953),"")</f>
        <v/>
      </c>
      <c r="Z953" s="95" t="str">
        <f t="shared" si="179"/>
        <v/>
      </c>
    </row>
    <row r="954" spans="1:26">
      <c r="A954" s="3" t="str">
        <f t="shared" si="168"/>
        <v/>
      </c>
      <c r="B954" s="12" t="str">
        <f t="shared" si="169"/>
        <v/>
      </c>
      <c r="C954" s="95" t="str">
        <f t="shared" si="170"/>
        <v/>
      </c>
      <c r="D954" s="95" t="str">
        <f t="shared" si="171"/>
        <v/>
      </c>
      <c r="E954" s="95" t="str">
        <f t="shared" si="172"/>
        <v/>
      </c>
      <c r="F954" s="95" t="str">
        <f>IF(A954&lt;&gt;"",SUM($E$10:E954),"")</f>
        <v/>
      </c>
      <c r="G954" s="95" t="str">
        <f t="shared" si="173"/>
        <v/>
      </c>
      <c r="T954" s="3" t="str">
        <f t="shared" si="174"/>
        <v/>
      </c>
      <c r="U954" s="12" t="str">
        <f t="shared" si="175"/>
        <v/>
      </c>
      <c r="V954" s="95" t="str">
        <f t="shared" si="176"/>
        <v/>
      </c>
      <c r="W954" s="95" t="str">
        <f t="shared" si="177"/>
        <v/>
      </c>
      <c r="X954" s="95" t="str">
        <f t="shared" si="178"/>
        <v/>
      </c>
      <c r="Y954" s="95" t="str">
        <f>IF(T954&lt;&gt;"",SUM($X$10:X954),"")</f>
        <v/>
      </c>
      <c r="Z954" s="95" t="str">
        <f t="shared" si="179"/>
        <v/>
      </c>
    </row>
    <row r="955" spans="1:26">
      <c r="A955" s="3" t="str">
        <f t="shared" si="168"/>
        <v/>
      </c>
      <c r="B955" s="12" t="str">
        <f t="shared" si="169"/>
        <v/>
      </c>
      <c r="C955" s="95" t="str">
        <f t="shared" si="170"/>
        <v/>
      </c>
      <c r="D955" s="95" t="str">
        <f t="shared" si="171"/>
        <v/>
      </c>
      <c r="E955" s="95" t="str">
        <f t="shared" si="172"/>
        <v/>
      </c>
      <c r="F955" s="95" t="str">
        <f>IF(A955&lt;&gt;"",SUM($E$10:E955),"")</f>
        <v/>
      </c>
      <c r="G955" s="95" t="str">
        <f t="shared" si="173"/>
        <v/>
      </c>
      <c r="T955" s="3" t="str">
        <f t="shared" si="174"/>
        <v/>
      </c>
      <c r="U955" s="12" t="str">
        <f t="shared" si="175"/>
        <v/>
      </c>
      <c r="V955" s="95" t="str">
        <f t="shared" si="176"/>
        <v/>
      </c>
      <c r="W955" s="95" t="str">
        <f t="shared" si="177"/>
        <v/>
      </c>
      <c r="X955" s="95" t="str">
        <f t="shared" si="178"/>
        <v/>
      </c>
      <c r="Y955" s="95" t="str">
        <f>IF(T955&lt;&gt;"",SUM($X$10:X955),"")</f>
        <v/>
      </c>
      <c r="Z955" s="95" t="str">
        <f t="shared" si="179"/>
        <v/>
      </c>
    </row>
    <row r="956" spans="1:26">
      <c r="A956" s="3" t="str">
        <f t="shared" si="168"/>
        <v/>
      </c>
      <c r="B956" s="12" t="str">
        <f t="shared" si="169"/>
        <v/>
      </c>
      <c r="C956" s="95" t="str">
        <f t="shared" si="170"/>
        <v/>
      </c>
      <c r="D956" s="95" t="str">
        <f t="shared" si="171"/>
        <v/>
      </c>
      <c r="E956" s="95" t="str">
        <f t="shared" si="172"/>
        <v/>
      </c>
      <c r="F956" s="95" t="str">
        <f>IF(A956&lt;&gt;"",SUM($E$10:E956),"")</f>
        <v/>
      </c>
      <c r="G956" s="95" t="str">
        <f t="shared" si="173"/>
        <v/>
      </c>
      <c r="T956" s="3" t="str">
        <f t="shared" si="174"/>
        <v/>
      </c>
      <c r="U956" s="12" t="str">
        <f t="shared" si="175"/>
        <v/>
      </c>
      <c r="V956" s="95" t="str">
        <f t="shared" si="176"/>
        <v/>
      </c>
      <c r="W956" s="95" t="str">
        <f t="shared" si="177"/>
        <v/>
      </c>
      <c r="X956" s="95" t="str">
        <f t="shared" si="178"/>
        <v/>
      </c>
      <c r="Y956" s="95" t="str">
        <f>IF(T956&lt;&gt;"",SUM($X$10:X956),"")</f>
        <v/>
      </c>
      <c r="Z956" s="95" t="str">
        <f t="shared" si="179"/>
        <v/>
      </c>
    </row>
    <row r="957" spans="1:26">
      <c r="A957" s="3" t="str">
        <f t="shared" si="168"/>
        <v/>
      </c>
      <c r="B957" s="12" t="str">
        <f t="shared" si="169"/>
        <v/>
      </c>
      <c r="C957" s="95" t="str">
        <f t="shared" si="170"/>
        <v/>
      </c>
      <c r="D957" s="95" t="str">
        <f t="shared" si="171"/>
        <v/>
      </c>
      <c r="E957" s="95" t="str">
        <f t="shared" si="172"/>
        <v/>
      </c>
      <c r="F957" s="95" t="str">
        <f>IF(A957&lt;&gt;"",SUM($E$10:E957),"")</f>
        <v/>
      </c>
      <c r="G957" s="95" t="str">
        <f t="shared" si="173"/>
        <v/>
      </c>
      <c r="T957" s="3" t="str">
        <f t="shared" si="174"/>
        <v/>
      </c>
      <c r="U957" s="12" t="str">
        <f t="shared" si="175"/>
        <v/>
      </c>
      <c r="V957" s="95" t="str">
        <f t="shared" si="176"/>
        <v/>
      </c>
      <c r="W957" s="95" t="str">
        <f t="shared" si="177"/>
        <v/>
      </c>
      <c r="X957" s="95" t="str">
        <f t="shared" si="178"/>
        <v/>
      </c>
      <c r="Y957" s="95" t="str">
        <f>IF(T957&lt;&gt;"",SUM($X$10:X957),"")</f>
        <v/>
      </c>
      <c r="Z957" s="95" t="str">
        <f t="shared" si="179"/>
        <v/>
      </c>
    </row>
    <row r="958" spans="1:26">
      <c r="A958" s="3" t="str">
        <f t="shared" si="168"/>
        <v/>
      </c>
      <c r="B958" s="12" t="str">
        <f t="shared" si="169"/>
        <v/>
      </c>
      <c r="C958" s="95" t="str">
        <f t="shared" si="170"/>
        <v/>
      </c>
      <c r="D958" s="95" t="str">
        <f t="shared" si="171"/>
        <v/>
      </c>
      <c r="E958" s="95" t="str">
        <f t="shared" si="172"/>
        <v/>
      </c>
      <c r="F958" s="95" t="str">
        <f>IF(A958&lt;&gt;"",SUM($E$10:E958),"")</f>
        <v/>
      </c>
      <c r="G958" s="95" t="str">
        <f t="shared" si="173"/>
        <v/>
      </c>
      <c r="T958" s="3" t="str">
        <f t="shared" si="174"/>
        <v/>
      </c>
      <c r="U958" s="12" t="str">
        <f t="shared" si="175"/>
        <v/>
      </c>
      <c r="V958" s="95" t="str">
        <f t="shared" si="176"/>
        <v/>
      </c>
      <c r="W958" s="95" t="str">
        <f t="shared" si="177"/>
        <v/>
      </c>
      <c r="X958" s="95" t="str">
        <f t="shared" si="178"/>
        <v/>
      </c>
      <c r="Y958" s="95" t="str">
        <f>IF(T958&lt;&gt;"",SUM($X$10:X958),"")</f>
        <v/>
      </c>
      <c r="Z958" s="95" t="str">
        <f t="shared" si="179"/>
        <v/>
      </c>
    </row>
    <row r="959" spans="1:26">
      <c r="A959" s="3" t="str">
        <f t="shared" si="168"/>
        <v/>
      </c>
      <c r="B959" s="12" t="str">
        <f t="shared" si="169"/>
        <v/>
      </c>
      <c r="C959" s="95" t="str">
        <f t="shared" si="170"/>
        <v/>
      </c>
      <c r="D959" s="95" t="str">
        <f t="shared" si="171"/>
        <v/>
      </c>
      <c r="E959" s="95" t="str">
        <f t="shared" si="172"/>
        <v/>
      </c>
      <c r="F959" s="95" t="str">
        <f>IF(A959&lt;&gt;"",SUM($E$10:E959),"")</f>
        <v/>
      </c>
      <c r="G959" s="95" t="str">
        <f t="shared" si="173"/>
        <v/>
      </c>
      <c r="T959" s="3" t="str">
        <f t="shared" si="174"/>
        <v/>
      </c>
      <c r="U959" s="12" t="str">
        <f t="shared" si="175"/>
        <v/>
      </c>
      <c r="V959" s="95" t="str">
        <f t="shared" si="176"/>
        <v/>
      </c>
      <c r="W959" s="95" t="str">
        <f t="shared" si="177"/>
        <v/>
      </c>
      <c r="X959" s="95" t="str">
        <f t="shared" si="178"/>
        <v/>
      </c>
      <c r="Y959" s="95" t="str">
        <f>IF(T959&lt;&gt;"",SUM($X$10:X959),"")</f>
        <v/>
      </c>
      <c r="Z959" s="95" t="str">
        <f t="shared" si="179"/>
        <v/>
      </c>
    </row>
    <row r="960" spans="1:26">
      <c r="A960" s="3" t="str">
        <f t="shared" si="168"/>
        <v/>
      </c>
      <c r="B960" s="12" t="str">
        <f t="shared" si="169"/>
        <v/>
      </c>
      <c r="C960" s="95" t="str">
        <f t="shared" si="170"/>
        <v/>
      </c>
      <c r="D960" s="95" t="str">
        <f t="shared" si="171"/>
        <v/>
      </c>
      <c r="E960" s="95" t="str">
        <f t="shared" si="172"/>
        <v/>
      </c>
      <c r="F960" s="95" t="str">
        <f>IF(A960&lt;&gt;"",SUM($E$10:E960),"")</f>
        <v/>
      </c>
      <c r="G960" s="95" t="str">
        <f t="shared" si="173"/>
        <v/>
      </c>
      <c r="T960" s="3" t="str">
        <f t="shared" si="174"/>
        <v/>
      </c>
      <c r="U960" s="12" t="str">
        <f t="shared" si="175"/>
        <v/>
      </c>
      <c r="V960" s="95" t="str">
        <f t="shared" si="176"/>
        <v/>
      </c>
      <c r="W960" s="95" t="str">
        <f t="shared" si="177"/>
        <v/>
      </c>
      <c r="X960" s="95" t="str">
        <f t="shared" si="178"/>
        <v/>
      </c>
      <c r="Y960" s="95" t="str">
        <f>IF(T960&lt;&gt;"",SUM($X$10:X960),"")</f>
        <v/>
      </c>
      <c r="Z960" s="95" t="str">
        <f t="shared" si="179"/>
        <v/>
      </c>
    </row>
    <row r="961" spans="1:26">
      <c r="A961" s="3" t="str">
        <f t="shared" si="168"/>
        <v/>
      </c>
      <c r="B961" s="12" t="str">
        <f t="shared" si="169"/>
        <v/>
      </c>
      <c r="C961" s="95" t="str">
        <f t="shared" si="170"/>
        <v/>
      </c>
      <c r="D961" s="95" t="str">
        <f t="shared" si="171"/>
        <v/>
      </c>
      <c r="E961" s="95" t="str">
        <f t="shared" si="172"/>
        <v/>
      </c>
      <c r="F961" s="95" t="str">
        <f>IF(A961&lt;&gt;"",SUM($E$10:E961),"")</f>
        <v/>
      </c>
      <c r="G961" s="95" t="str">
        <f t="shared" si="173"/>
        <v/>
      </c>
      <c r="T961" s="3" t="str">
        <f t="shared" si="174"/>
        <v/>
      </c>
      <c r="U961" s="12" t="str">
        <f t="shared" si="175"/>
        <v/>
      </c>
      <c r="V961" s="95" t="str">
        <f t="shared" si="176"/>
        <v/>
      </c>
      <c r="W961" s="95" t="str">
        <f t="shared" si="177"/>
        <v/>
      </c>
      <c r="X961" s="95" t="str">
        <f t="shared" si="178"/>
        <v/>
      </c>
      <c r="Y961" s="95" t="str">
        <f>IF(T961&lt;&gt;"",SUM($X$10:X961),"")</f>
        <v/>
      </c>
      <c r="Z961" s="95" t="str">
        <f t="shared" si="179"/>
        <v/>
      </c>
    </row>
    <row r="962" spans="1:26">
      <c r="A962" s="3" t="str">
        <f t="shared" si="168"/>
        <v/>
      </c>
      <c r="B962" s="12" t="str">
        <f t="shared" si="169"/>
        <v/>
      </c>
      <c r="C962" s="95" t="str">
        <f t="shared" si="170"/>
        <v/>
      </c>
      <c r="D962" s="95" t="str">
        <f t="shared" si="171"/>
        <v/>
      </c>
      <c r="E962" s="95" t="str">
        <f t="shared" si="172"/>
        <v/>
      </c>
      <c r="F962" s="95" t="str">
        <f>IF(A962&lt;&gt;"",SUM($E$10:E962),"")</f>
        <v/>
      </c>
      <c r="G962" s="95" t="str">
        <f t="shared" si="173"/>
        <v/>
      </c>
      <c r="T962" s="3" t="str">
        <f t="shared" si="174"/>
        <v/>
      </c>
      <c r="U962" s="12" t="str">
        <f t="shared" si="175"/>
        <v/>
      </c>
      <c r="V962" s="95" t="str">
        <f t="shared" si="176"/>
        <v/>
      </c>
      <c r="W962" s="95" t="str">
        <f t="shared" si="177"/>
        <v/>
      </c>
      <c r="X962" s="95" t="str">
        <f t="shared" si="178"/>
        <v/>
      </c>
      <c r="Y962" s="95" t="str">
        <f>IF(T962&lt;&gt;"",SUM($X$10:X962),"")</f>
        <v/>
      </c>
      <c r="Z962" s="95" t="str">
        <f t="shared" si="179"/>
        <v/>
      </c>
    </row>
    <row r="963" spans="1:26">
      <c r="A963" s="3" t="str">
        <f t="shared" si="168"/>
        <v/>
      </c>
      <c r="B963" s="12" t="str">
        <f t="shared" si="169"/>
        <v/>
      </c>
      <c r="C963" s="95" t="str">
        <f t="shared" si="170"/>
        <v/>
      </c>
      <c r="D963" s="95" t="str">
        <f t="shared" si="171"/>
        <v/>
      </c>
      <c r="E963" s="95" t="str">
        <f t="shared" si="172"/>
        <v/>
      </c>
      <c r="F963" s="95" t="str">
        <f>IF(A963&lt;&gt;"",SUM($E$10:E963),"")</f>
        <v/>
      </c>
      <c r="G963" s="95" t="str">
        <f t="shared" si="173"/>
        <v/>
      </c>
      <c r="T963" s="3" t="str">
        <f t="shared" si="174"/>
        <v/>
      </c>
      <c r="U963" s="12" t="str">
        <f t="shared" si="175"/>
        <v/>
      </c>
      <c r="V963" s="95" t="str">
        <f t="shared" si="176"/>
        <v/>
      </c>
      <c r="W963" s="95" t="str">
        <f t="shared" si="177"/>
        <v/>
      </c>
      <c r="X963" s="95" t="str">
        <f t="shared" si="178"/>
        <v/>
      </c>
      <c r="Y963" s="95" t="str">
        <f>IF(T963&lt;&gt;"",SUM($X$10:X963),"")</f>
        <v/>
      </c>
      <c r="Z963" s="95" t="str">
        <f t="shared" si="179"/>
        <v/>
      </c>
    </row>
    <row r="964" spans="1:26">
      <c r="A964" s="3" t="str">
        <f t="shared" si="168"/>
        <v/>
      </c>
      <c r="B964" s="12" t="str">
        <f t="shared" si="169"/>
        <v/>
      </c>
      <c r="C964" s="95" t="str">
        <f t="shared" si="170"/>
        <v/>
      </c>
      <c r="D964" s="95" t="str">
        <f t="shared" si="171"/>
        <v/>
      </c>
      <c r="E964" s="95" t="str">
        <f t="shared" si="172"/>
        <v/>
      </c>
      <c r="F964" s="95" t="str">
        <f>IF(A964&lt;&gt;"",SUM($E$10:E964),"")</f>
        <v/>
      </c>
      <c r="G964" s="95" t="str">
        <f t="shared" si="173"/>
        <v/>
      </c>
      <c r="T964" s="3" t="str">
        <f t="shared" si="174"/>
        <v/>
      </c>
      <c r="U964" s="12" t="str">
        <f t="shared" si="175"/>
        <v/>
      </c>
      <c r="V964" s="95" t="str">
        <f t="shared" si="176"/>
        <v/>
      </c>
      <c r="W964" s="95" t="str">
        <f t="shared" si="177"/>
        <v/>
      </c>
      <c r="X964" s="95" t="str">
        <f t="shared" si="178"/>
        <v/>
      </c>
      <c r="Y964" s="95" t="str">
        <f>IF(T964&lt;&gt;"",SUM($X$10:X964),"")</f>
        <v/>
      </c>
      <c r="Z964" s="95" t="str">
        <f t="shared" si="179"/>
        <v/>
      </c>
    </row>
    <row r="965" spans="1:26">
      <c r="A965" s="3" t="str">
        <f t="shared" si="168"/>
        <v/>
      </c>
      <c r="B965" s="12" t="str">
        <f t="shared" si="169"/>
        <v/>
      </c>
      <c r="C965" s="95" t="str">
        <f t="shared" si="170"/>
        <v/>
      </c>
      <c r="D965" s="95" t="str">
        <f t="shared" si="171"/>
        <v/>
      </c>
      <c r="E965" s="95" t="str">
        <f t="shared" si="172"/>
        <v/>
      </c>
      <c r="F965" s="95" t="str">
        <f>IF(A965&lt;&gt;"",SUM($E$10:E965),"")</f>
        <v/>
      </c>
      <c r="G965" s="95" t="str">
        <f t="shared" si="173"/>
        <v/>
      </c>
      <c r="T965" s="3" t="str">
        <f t="shared" si="174"/>
        <v/>
      </c>
      <c r="U965" s="12" t="str">
        <f t="shared" si="175"/>
        <v/>
      </c>
      <c r="V965" s="95" t="str">
        <f t="shared" si="176"/>
        <v/>
      </c>
      <c r="W965" s="95" t="str">
        <f t="shared" si="177"/>
        <v/>
      </c>
      <c r="X965" s="95" t="str">
        <f t="shared" si="178"/>
        <v/>
      </c>
      <c r="Y965" s="95" t="str">
        <f>IF(T965&lt;&gt;"",SUM($X$10:X965),"")</f>
        <v/>
      </c>
      <c r="Z965" s="95" t="str">
        <f t="shared" si="179"/>
        <v/>
      </c>
    </row>
    <row r="966" spans="1:26">
      <c r="A966" s="3" t="str">
        <f t="shared" si="168"/>
        <v/>
      </c>
      <c r="B966" s="12" t="str">
        <f t="shared" si="169"/>
        <v/>
      </c>
      <c r="C966" s="95" t="str">
        <f t="shared" si="170"/>
        <v/>
      </c>
      <c r="D966" s="95" t="str">
        <f t="shared" si="171"/>
        <v/>
      </c>
      <c r="E966" s="95" t="str">
        <f t="shared" si="172"/>
        <v/>
      </c>
      <c r="F966" s="95" t="str">
        <f>IF(A966&lt;&gt;"",SUM($E$10:E966),"")</f>
        <v/>
      </c>
      <c r="G966" s="95" t="str">
        <f t="shared" si="173"/>
        <v/>
      </c>
      <c r="T966" s="3" t="str">
        <f t="shared" si="174"/>
        <v/>
      </c>
      <c r="U966" s="12" t="str">
        <f t="shared" si="175"/>
        <v/>
      </c>
      <c r="V966" s="95" t="str">
        <f t="shared" si="176"/>
        <v/>
      </c>
      <c r="W966" s="95" t="str">
        <f t="shared" si="177"/>
        <v/>
      </c>
      <c r="X966" s="95" t="str">
        <f t="shared" si="178"/>
        <v/>
      </c>
      <c r="Y966" s="95" t="str">
        <f>IF(T966&lt;&gt;"",SUM($X$10:X966),"")</f>
        <v/>
      </c>
      <c r="Z966" s="95" t="str">
        <f t="shared" si="179"/>
        <v/>
      </c>
    </row>
    <row r="967" spans="1:26">
      <c r="A967" s="3" t="str">
        <f t="shared" si="168"/>
        <v/>
      </c>
      <c r="B967" s="12" t="str">
        <f t="shared" si="169"/>
        <v/>
      </c>
      <c r="C967" s="95" t="str">
        <f t="shared" si="170"/>
        <v/>
      </c>
      <c r="D967" s="95" t="str">
        <f t="shared" si="171"/>
        <v/>
      </c>
      <c r="E967" s="95" t="str">
        <f t="shared" si="172"/>
        <v/>
      </c>
      <c r="F967" s="95" t="str">
        <f>IF(A967&lt;&gt;"",SUM($E$10:E967),"")</f>
        <v/>
      </c>
      <c r="G967" s="95" t="str">
        <f t="shared" si="173"/>
        <v/>
      </c>
      <c r="T967" s="3" t="str">
        <f t="shared" si="174"/>
        <v/>
      </c>
      <c r="U967" s="12" t="str">
        <f t="shared" si="175"/>
        <v/>
      </c>
      <c r="V967" s="95" t="str">
        <f t="shared" si="176"/>
        <v/>
      </c>
      <c r="W967" s="95" t="str">
        <f t="shared" si="177"/>
        <v/>
      </c>
      <c r="X967" s="95" t="str">
        <f t="shared" si="178"/>
        <v/>
      </c>
      <c r="Y967" s="95" t="str">
        <f>IF(T967&lt;&gt;"",SUM($X$10:X967),"")</f>
        <v/>
      </c>
      <c r="Z967" s="95" t="str">
        <f t="shared" si="179"/>
        <v/>
      </c>
    </row>
    <row r="968" spans="1:26">
      <c r="A968" s="3" t="str">
        <f t="shared" si="168"/>
        <v/>
      </c>
      <c r="B968" s="12" t="str">
        <f t="shared" si="169"/>
        <v/>
      </c>
      <c r="C968" s="95" t="str">
        <f t="shared" si="170"/>
        <v/>
      </c>
      <c r="D968" s="95" t="str">
        <f t="shared" si="171"/>
        <v/>
      </c>
      <c r="E968" s="95" t="str">
        <f t="shared" si="172"/>
        <v/>
      </c>
      <c r="F968" s="95" t="str">
        <f>IF(A968&lt;&gt;"",SUM($E$10:E968),"")</f>
        <v/>
      </c>
      <c r="G968" s="95" t="str">
        <f t="shared" si="173"/>
        <v/>
      </c>
      <c r="T968" s="3" t="str">
        <f t="shared" si="174"/>
        <v/>
      </c>
      <c r="U968" s="12" t="str">
        <f t="shared" si="175"/>
        <v/>
      </c>
      <c r="V968" s="95" t="str">
        <f t="shared" si="176"/>
        <v/>
      </c>
      <c r="W968" s="95" t="str">
        <f t="shared" si="177"/>
        <v/>
      </c>
      <c r="X968" s="95" t="str">
        <f t="shared" si="178"/>
        <v/>
      </c>
      <c r="Y968" s="95" t="str">
        <f>IF(T968&lt;&gt;"",SUM($X$10:X968),"")</f>
        <v/>
      </c>
      <c r="Z968" s="95" t="str">
        <f t="shared" si="179"/>
        <v/>
      </c>
    </row>
    <row r="969" spans="1:26">
      <c r="A969" s="3" t="str">
        <f t="shared" si="168"/>
        <v/>
      </c>
      <c r="B969" s="12" t="str">
        <f t="shared" si="169"/>
        <v/>
      </c>
      <c r="C969" s="95" t="str">
        <f t="shared" si="170"/>
        <v/>
      </c>
      <c r="D969" s="95" t="str">
        <f t="shared" si="171"/>
        <v/>
      </c>
      <c r="E969" s="95" t="str">
        <f t="shared" si="172"/>
        <v/>
      </c>
      <c r="F969" s="95" t="str">
        <f>IF(A969&lt;&gt;"",SUM($E$10:E969),"")</f>
        <v/>
      </c>
      <c r="G969" s="95" t="str">
        <f t="shared" si="173"/>
        <v/>
      </c>
      <c r="T969" s="3" t="str">
        <f t="shared" si="174"/>
        <v/>
      </c>
      <c r="U969" s="12" t="str">
        <f t="shared" si="175"/>
        <v/>
      </c>
      <c r="V969" s="95" t="str">
        <f t="shared" si="176"/>
        <v/>
      </c>
      <c r="W969" s="95" t="str">
        <f t="shared" si="177"/>
        <v/>
      </c>
      <c r="X969" s="95" t="str">
        <f t="shared" si="178"/>
        <v/>
      </c>
      <c r="Y969" s="95" t="str">
        <f>IF(T969&lt;&gt;"",SUM($X$10:X969),"")</f>
        <v/>
      </c>
      <c r="Z969" s="95" t="str">
        <f t="shared" si="179"/>
        <v/>
      </c>
    </row>
    <row r="970" spans="1:26">
      <c r="A970" s="3" t="str">
        <f t="shared" si="168"/>
        <v/>
      </c>
      <c r="B970" s="12" t="str">
        <f t="shared" si="169"/>
        <v/>
      </c>
      <c r="C970" s="95" t="str">
        <f t="shared" si="170"/>
        <v/>
      </c>
      <c r="D970" s="95" t="str">
        <f t="shared" si="171"/>
        <v/>
      </c>
      <c r="E970" s="95" t="str">
        <f t="shared" si="172"/>
        <v/>
      </c>
      <c r="F970" s="95" t="str">
        <f>IF(A970&lt;&gt;"",SUM($E$10:E970),"")</f>
        <v/>
      </c>
      <c r="G970" s="95" t="str">
        <f t="shared" si="173"/>
        <v/>
      </c>
      <c r="T970" s="3" t="str">
        <f t="shared" si="174"/>
        <v/>
      </c>
      <c r="U970" s="12" t="str">
        <f t="shared" si="175"/>
        <v/>
      </c>
      <c r="V970" s="95" t="str">
        <f t="shared" si="176"/>
        <v/>
      </c>
      <c r="W970" s="95" t="str">
        <f t="shared" si="177"/>
        <v/>
      </c>
      <c r="X970" s="95" t="str">
        <f t="shared" si="178"/>
        <v/>
      </c>
      <c r="Y970" s="95" t="str">
        <f>IF(T970&lt;&gt;"",SUM($X$10:X970),"")</f>
        <v/>
      </c>
      <c r="Z970" s="95" t="str">
        <f t="shared" si="179"/>
        <v/>
      </c>
    </row>
    <row r="971" spans="1:26">
      <c r="A971" s="3" t="str">
        <f t="shared" si="168"/>
        <v/>
      </c>
      <c r="B971" s="12" t="str">
        <f t="shared" si="169"/>
        <v/>
      </c>
      <c r="C971" s="95" t="str">
        <f t="shared" si="170"/>
        <v/>
      </c>
      <c r="D971" s="95" t="str">
        <f t="shared" si="171"/>
        <v/>
      </c>
      <c r="E971" s="95" t="str">
        <f t="shared" si="172"/>
        <v/>
      </c>
      <c r="F971" s="95" t="str">
        <f>IF(A971&lt;&gt;"",SUM($E$10:E971),"")</f>
        <v/>
      </c>
      <c r="G971" s="95" t="str">
        <f t="shared" si="173"/>
        <v/>
      </c>
      <c r="T971" s="3" t="str">
        <f t="shared" si="174"/>
        <v/>
      </c>
      <c r="U971" s="12" t="str">
        <f t="shared" si="175"/>
        <v/>
      </c>
      <c r="V971" s="95" t="str">
        <f t="shared" si="176"/>
        <v/>
      </c>
      <c r="W971" s="95" t="str">
        <f t="shared" si="177"/>
        <v/>
      </c>
      <c r="X971" s="95" t="str">
        <f t="shared" si="178"/>
        <v/>
      </c>
      <c r="Y971" s="95" t="str">
        <f>IF(T971&lt;&gt;"",SUM($X$10:X971),"")</f>
        <v/>
      </c>
      <c r="Z971" s="95" t="str">
        <f t="shared" si="179"/>
        <v/>
      </c>
    </row>
    <row r="972" spans="1:26">
      <c r="A972" s="3" t="str">
        <f t="shared" ref="A972:A1000" si="180">IF(A971&lt;$G$4,A971+1,"")</f>
        <v/>
      </c>
      <c r="B972" s="12" t="str">
        <f t="shared" ref="B972:B1000" si="181">IF(A972&lt;&gt;"",EDATE($C$7,A972*12/$G$3),"")</f>
        <v/>
      </c>
      <c r="C972" s="95" t="str">
        <f t="shared" ref="C972:C1000" si="182">IF(A972&lt;&gt;"",D972+E972,"")</f>
        <v/>
      </c>
      <c r="D972" s="95" t="str">
        <f t="shared" ref="D972:D1000" si="183">IF(A972&lt;&gt;"",G971*$G$5,"")</f>
        <v/>
      </c>
      <c r="E972" s="95" t="str">
        <f t="shared" ref="E972:E1000" si="184">IF(A972&lt;&gt;"",IF(A972=$G$4,$C$3,0),"")</f>
        <v/>
      </c>
      <c r="F972" s="95" t="str">
        <f>IF(A972&lt;&gt;"",SUM($E$10:E972),"")</f>
        <v/>
      </c>
      <c r="G972" s="95" t="str">
        <f t="shared" ref="G972:G1000" si="185">IF(A972&lt;&gt;"",G971-E972,"")</f>
        <v/>
      </c>
      <c r="T972" s="3" t="str">
        <f t="shared" ref="T972:T1000" si="186">IF(T971&lt;$G$4,T971+1,"")</f>
        <v/>
      </c>
      <c r="U972" s="12" t="str">
        <f t="shared" ref="U972:U1000" si="187">IF(T972&lt;&gt;"",EDATE($C$7,T972*12/$G$3),"")</f>
        <v/>
      </c>
      <c r="V972" s="95" t="str">
        <f t="shared" ref="V972:V1000" si="188">IF(T972&lt;&gt;"",C972,"")</f>
        <v/>
      </c>
      <c r="W972" s="95" t="str">
        <f t="shared" ref="W972:W1000" si="189">IF(T972&lt;&gt;"",Z971*$Z$5,"")</f>
        <v/>
      </c>
      <c r="X972" s="95" t="str">
        <f t="shared" ref="X972:X1000" si="190">IF(T972&lt;&gt;"",V972-W972,"")</f>
        <v/>
      </c>
      <c r="Y972" s="95" t="str">
        <f>IF(T972&lt;&gt;"",SUM($X$10:X972),"")</f>
        <v/>
      </c>
      <c r="Z972" s="95" t="str">
        <f t="shared" ref="Z972:Z1000" si="191">IF(T972&lt;&gt;"",Z971-X972,"")</f>
        <v/>
      </c>
    </row>
    <row r="973" spans="1:26">
      <c r="A973" s="3" t="str">
        <f t="shared" si="180"/>
        <v/>
      </c>
      <c r="B973" s="12" t="str">
        <f t="shared" si="181"/>
        <v/>
      </c>
      <c r="C973" s="95" t="str">
        <f t="shared" si="182"/>
        <v/>
      </c>
      <c r="D973" s="95" t="str">
        <f t="shared" si="183"/>
        <v/>
      </c>
      <c r="E973" s="95" t="str">
        <f t="shared" si="184"/>
        <v/>
      </c>
      <c r="F973" s="95" t="str">
        <f>IF(A973&lt;&gt;"",SUM($E$10:E973),"")</f>
        <v/>
      </c>
      <c r="G973" s="95" t="str">
        <f t="shared" si="185"/>
        <v/>
      </c>
      <c r="T973" s="3" t="str">
        <f t="shared" si="186"/>
        <v/>
      </c>
      <c r="U973" s="12" t="str">
        <f t="shared" si="187"/>
        <v/>
      </c>
      <c r="V973" s="95" t="str">
        <f t="shared" si="188"/>
        <v/>
      </c>
      <c r="W973" s="95" t="str">
        <f t="shared" si="189"/>
        <v/>
      </c>
      <c r="X973" s="95" t="str">
        <f t="shared" si="190"/>
        <v/>
      </c>
      <c r="Y973" s="95" t="str">
        <f>IF(T973&lt;&gt;"",SUM($X$10:X973),"")</f>
        <v/>
      </c>
      <c r="Z973" s="95" t="str">
        <f t="shared" si="191"/>
        <v/>
      </c>
    </row>
    <row r="974" spans="1:26">
      <c r="A974" s="3" t="str">
        <f t="shared" si="180"/>
        <v/>
      </c>
      <c r="B974" s="12" t="str">
        <f t="shared" si="181"/>
        <v/>
      </c>
      <c r="C974" s="95" t="str">
        <f t="shared" si="182"/>
        <v/>
      </c>
      <c r="D974" s="95" t="str">
        <f t="shared" si="183"/>
        <v/>
      </c>
      <c r="E974" s="95" t="str">
        <f t="shared" si="184"/>
        <v/>
      </c>
      <c r="F974" s="95" t="str">
        <f>IF(A974&lt;&gt;"",SUM($E$10:E974),"")</f>
        <v/>
      </c>
      <c r="G974" s="95" t="str">
        <f t="shared" si="185"/>
        <v/>
      </c>
      <c r="T974" s="3" t="str">
        <f t="shared" si="186"/>
        <v/>
      </c>
      <c r="U974" s="12" t="str">
        <f t="shared" si="187"/>
        <v/>
      </c>
      <c r="V974" s="95" t="str">
        <f t="shared" si="188"/>
        <v/>
      </c>
      <c r="W974" s="95" t="str">
        <f t="shared" si="189"/>
        <v/>
      </c>
      <c r="X974" s="95" t="str">
        <f t="shared" si="190"/>
        <v/>
      </c>
      <c r="Y974" s="95" t="str">
        <f>IF(T974&lt;&gt;"",SUM($X$10:X974),"")</f>
        <v/>
      </c>
      <c r="Z974" s="95" t="str">
        <f t="shared" si="191"/>
        <v/>
      </c>
    </row>
    <row r="975" spans="1:26">
      <c r="A975" s="3" t="str">
        <f t="shared" si="180"/>
        <v/>
      </c>
      <c r="B975" s="12" t="str">
        <f t="shared" si="181"/>
        <v/>
      </c>
      <c r="C975" s="95" t="str">
        <f t="shared" si="182"/>
        <v/>
      </c>
      <c r="D975" s="95" t="str">
        <f t="shared" si="183"/>
        <v/>
      </c>
      <c r="E975" s="95" t="str">
        <f t="shared" si="184"/>
        <v/>
      </c>
      <c r="F975" s="95" t="str">
        <f>IF(A975&lt;&gt;"",SUM($E$10:E975),"")</f>
        <v/>
      </c>
      <c r="G975" s="95" t="str">
        <f t="shared" si="185"/>
        <v/>
      </c>
      <c r="T975" s="3" t="str">
        <f t="shared" si="186"/>
        <v/>
      </c>
      <c r="U975" s="12" t="str">
        <f t="shared" si="187"/>
        <v/>
      </c>
      <c r="V975" s="95" t="str">
        <f t="shared" si="188"/>
        <v/>
      </c>
      <c r="W975" s="95" t="str">
        <f t="shared" si="189"/>
        <v/>
      </c>
      <c r="X975" s="95" t="str">
        <f t="shared" si="190"/>
        <v/>
      </c>
      <c r="Y975" s="95" t="str">
        <f>IF(T975&lt;&gt;"",SUM($X$10:X975),"")</f>
        <v/>
      </c>
      <c r="Z975" s="95" t="str">
        <f t="shared" si="191"/>
        <v/>
      </c>
    </row>
    <row r="976" spans="1:26">
      <c r="A976" s="3" t="str">
        <f t="shared" si="180"/>
        <v/>
      </c>
      <c r="B976" s="12" t="str">
        <f t="shared" si="181"/>
        <v/>
      </c>
      <c r="C976" s="95" t="str">
        <f t="shared" si="182"/>
        <v/>
      </c>
      <c r="D976" s="95" t="str">
        <f t="shared" si="183"/>
        <v/>
      </c>
      <c r="E976" s="95" t="str">
        <f t="shared" si="184"/>
        <v/>
      </c>
      <c r="F976" s="95" t="str">
        <f>IF(A976&lt;&gt;"",SUM($E$10:E976),"")</f>
        <v/>
      </c>
      <c r="G976" s="95" t="str">
        <f t="shared" si="185"/>
        <v/>
      </c>
      <c r="T976" s="3" t="str">
        <f t="shared" si="186"/>
        <v/>
      </c>
      <c r="U976" s="12" t="str">
        <f t="shared" si="187"/>
        <v/>
      </c>
      <c r="V976" s="95" t="str">
        <f t="shared" si="188"/>
        <v/>
      </c>
      <c r="W976" s="95" t="str">
        <f t="shared" si="189"/>
        <v/>
      </c>
      <c r="X976" s="95" t="str">
        <f t="shared" si="190"/>
        <v/>
      </c>
      <c r="Y976" s="95" t="str">
        <f>IF(T976&lt;&gt;"",SUM($X$10:X976),"")</f>
        <v/>
      </c>
      <c r="Z976" s="95" t="str">
        <f t="shared" si="191"/>
        <v/>
      </c>
    </row>
    <row r="977" spans="1:26">
      <c r="A977" s="3" t="str">
        <f t="shared" si="180"/>
        <v/>
      </c>
      <c r="B977" s="12" t="str">
        <f t="shared" si="181"/>
        <v/>
      </c>
      <c r="C977" s="95" t="str">
        <f t="shared" si="182"/>
        <v/>
      </c>
      <c r="D977" s="95" t="str">
        <f t="shared" si="183"/>
        <v/>
      </c>
      <c r="E977" s="95" t="str">
        <f t="shared" si="184"/>
        <v/>
      </c>
      <c r="F977" s="95" t="str">
        <f>IF(A977&lt;&gt;"",SUM($E$10:E977),"")</f>
        <v/>
      </c>
      <c r="G977" s="95" t="str">
        <f t="shared" si="185"/>
        <v/>
      </c>
      <c r="T977" s="3" t="str">
        <f t="shared" si="186"/>
        <v/>
      </c>
      <c r="U977" s="12" t="str">
        <f t="shared" si="187"/>
        <v/>
      </c>
      <c r="V977" s="95" t="str">
        <f t="shared" si="188"/>
        <v/>
      </c>
      <c r="W977" s="95" t="str">
        <f t="shared" si="189"/>
        <v/>
      </c>
      <c r="X977" s="95" t="str">
        <f t="shared" si="190"/>
        <v/>
      </c>
      <c r="Y977" s="95" t="str">
        <f>IF(T977&lt;&gt;"",SUM($X$10:X977),"")</f>
        <v/>
      </c>
      <c r="Z977" s="95" t="str">
        <f t="shared" si="191"/>
        <v/>
      </c>
    </row>
    <row r="978" spans="1:26">
      <c r="A978" s="3" t="str">
        <f t="shared" si="180"/>
        <v/>
      </c>
      <c r="B978" s="12" t="str">
        <f t="shared" si="181"/>
        <v/>
      </c>
      <c r="C978" s="95" t="str">
        <f t="shared" si="182"/>
        <v/>
      </c>
      <c r="D978" s="95" t="str">
        <f t="shared" si="183"/>
        <v/>
      </c>
      <c r="E978" s="95" t="str">
        <f t="shared" si="184"/>
        <v/>
      </c>
      <c r="F978" s="95" t="str">
        <f>IF(A978&lt;&gt;"",SUM($E$10:E978),"")</f>
        <v/>
      </c>
      <c r="G978" s="95" t="str">
        <f t="shared" si="185"/>
        <v/>
      </c>
      <c r="T978" s="3" t="str">
        <f t="shared" si="186"/>
        <v/>
      </c>
      <c r="U978" s="12" t="str">
        <f t="shared" si="187"/>
        <v/>
      </c>
      <c r="V978" s="95" t="str">
        <f t="shared" si="188"/>
        <v/>
      </c>
      <c r="W978" s="95" t="str">
        <f t="shared" si="189"/>
        <v/>
      </c>
      <c r="X978" s="95" t="str">
        <f t="shared" si="190"/>
        <v/>
      </c>
      <c r="Y978" s="95" t="str">
        <f>IF(T978&lt;&gt;"",SUM($X$10:X978),"")</f>
        <v/>
      </c>
      <c r="Z978" s="95" t="str">
        <f t="shared" si="191"/>
        <v/>
      </c>
    </row>
    <row r="979" spans="1:26">
      <c r="A979" s="3" t="str">
        <f t="shared" si="180"/>
        <v/>
      </c>
      <c r="B979" s="12" t="str">
        <f t="shared" si="181"/>
        <v/>
      </c>
      <c r="C979" s="95" t="str">
        <f t="shared" si="182"/>
        <v/>
      </c>
      <c r="D979" s="95" t="str">
        <f t="shared" si="183"/>
        <v/>
      </c>
      <c r="E979" s="95" t="str">
        <f t="shared" si="184"/>
        <v/>
      </c>
      <c r="F979" s="95" t="str">
        <f>IF(A979&lt;&gt;"",SUM($E$10:E979),"")</f>
        <v/>
      </c>
      <c r="G979" s="95" t="str">
        <f t="shared" si="185"/>
        <v/>
      </c>
      <c r="T979" s="3" t="str">
        <f t="shared" si="186"/>
        <v/>
      </c>
      <c r="U979" s="12" t="str">
        <f t="shared" si="187"/>
        <v/>
      </c>
      <c r="V979" s="95" t="str">
        <f t="shared" si="188"/>
        <v/>
      </c>
      <c r="W979" s="95" t="str">
        <f t="shared" si="189"/>
        <v/>
      </c>
      <c r="X979" s="95" t="str">
        <f t="shared" si="190"/>
        <v/>
      </c>
      <c r="Y979" s="95" t="str">
        <f>IF(T979&lt;&gt;"",SUM($X$10:X979),"")</f>
        <v/>
      </c>
      <c r="Z979" s="95" t="str">
        <f t="shared" si="191"/>
        <v/>
      </c>
    </row>
    <row r="980" spans="1:26">
      <c r="A980" s="3" t="str">
        <f t="shared" si="180"/>
        <v/>
      </c>
      <c r="B980" s="12" t="str">
        <f t="shared" si="181"/>
        <v/>
      </c>
      <c r="C980" s="95" t="str">
        <f t="shared" si="182"/>
        <v/>
      </c>
      <c r="D980" s="95" t="str">
        <f t="shared" si="183"/>
        <v/>
      </c>
      <c r="E980" s="95" t="str">
        <f t="shared" si="184"/>
        <v/>
      </c>
      <c r="F980" s="95" t="str">
        <f>IF(A980&lt;&gt;"",SUM($E$10:E980),"")</f>
        <v/>
      </c>
      <c r="G980" s="95" t="str">
        <f t="shared" si="185"/>
        <v/>
      </c>
      <c r="T980" s="3" t="str">
        <f t="shared" si="186"/>
        <v/>
      </c>
      <c r="U980" s="12" t="str">
        <f t="shared" si="187"/>
        <v/>
      </c>
      <c r="V980" s="95" t="str">
        <f t="shared" si="188"/>
        <v/>
      </c>
      <c r="W980" s="95" t="str">
        <f t="shared" si="189"/>
        <v/>
      </c>
      <c r="X980" s="95" t="str">
        <f t="shared" si="190"/>
        <v/>
      </c>
      <c r="Y980" s="95" t="str">
        <f>IF(T980&lt;&gt;"",SUM($X$10:X980),"")</f>
        <v/>
      </c>
      <c r="Z980" s="95" t="str">
        <f t="shared" si="191"/>
        <v/>
      </c>
    </row>
    <row r="981" spans="1:26">
      <c r="A981" s="3" t="str">
        <f t="shared" si="180"/>
        <v/>
      </c>
      <c r="B981" s="12" t="str">
        <f t="shared" si="181"/>
        <v/>
      </c>
      <c r="C981" s="95" t="str">
        <f t="shared" si="182"/>
        <v/>
      </c>
      <c r="D981" s="95" t="str">
        <f t="shared" si="183"/>
        <v/>
      </c>
      <c r="E981" s="95" t="str">
        <f t="shared" si="184"/>
        <v/>
      </c>
      <c r="F981" s="95" t="str">
        <f>IF(A981&lt;&gt;"",SUM($E$10:E981),"")</f>
        <v/>
      </c>
      <c r="G981" s="95" t="str">
        <f t="shared" si="185"/>
        <v/>
      </c>
      <c r="T981" s="3" t="str">
        <f t="shared" si="186"/>
        <v/>
      </c>
      <c r="U981" s="12" t="str">
        <f t="shared" si="187"/>
        <v/>
      </c>
      <c r="V981" s="95" t="str">
        <f t="shared" si="188"/>
        <v/>
      </c>
      <c r="W981" s="95" t="str">
        <f t="shared" si="189"/>
        <v/>
      </c>
      <c r="X981" s="95" t="str">
        <f t="shared" si="190"/>
        <v/>
      </c>
      <c r="Y981" s="95" t="str">
        <f>IF(T981&lt;&gt;"",SUM($X$10:X981),"")</f>
        <v/>
      </c>
      <c r="Z981" s="95" t="str">
        <f t="shared" si="191"/>
        <v/>
      </c>
    </row>
    <row r="982" spans="1:26">
      <c r="A982" s="3" t="str">
        <f t="shared" si="180"/>
        <v/>
      </c>
      <c r="B982" s="12" t="str">
        <f t="shared" si="181"/>
        <v/>
      </c>
      <c r="C982" s="95" t="str">
        <f t="shared" si="182"/>
        <v/>
      </c>
      <c r="D982" s="95" t="str">
        <f t="shared" si="183"/>
        <v/>
      </c>
      <c r="E982" s="95" t="str">
        <f t="shared" si="184"/>
        <v/>
      </c>
      <c r="F982" s="95" t="str">
        <f>IF(A982&lt;&gt;"",SUM($E$10:E982),"")</f>
        <v/>
      </c>
      <c r="G982" s="95" t="str">
        <f t="shared" si="185"/>
        <v/>
      </c>
      <c r="T982" s="3" t="str">
        <f t="shared" si="186"/>
        <v/>
      </c>
      <c r="U982" s="12" t="str">
        <f t="shared" si="187"/>
        <v/>
      </c>
      <c r="V982" s="95" t="str">
        <f t="shared" si="188"/>
        <v/>
      </c>
      <c r="W982" s="95" t="str">
        <f t="shared" si="189"/>
        <v/>
      </c>
      <c r="X982" s="95" t="str">
        <f t="shared" si="190"/>
        <v/>
      </c>
      <c r="Y982" s="95" t="str">
        <f>IF(T982&lt;&gt;"",SUM($X$10:X982),"")</f>
        <v/>
      </c>
      <c r="Z982" s="95" t="str">
        <f t="shared" si="191"/>
        <v/>
      </c>
    </row>
    <row r="983" spans="1:26">
      <c r="A983" s="3" t="str">
        <f t="shared" si="180"/>
        <v/>
      </c>
      <c r="B983" s="12" t="str">
        <f t="shared" si="181"/>
        <v/>
      </c>
      <c r="C983" s="95" t="str">
        <f t="shared" si="182"/>
        <v/>
      </c>
      <c r="D983" s="95" t="str">
        <f t="shared" si="183"/>
        <v/>
      </c>
      <c r="E983" s="95" t="str">
        <f t="shared" si="184"/>
        <v/>
      </c>
      <c r="F983" s="95" t="str">
        <f>IF(A983&lt;&gt;"",SUM($E$10:E983),"")</f>
        <v/>
      </c>
      <c r="G983" s="95" t="str">
        <f t="shared" si="185"/>
        <v/>
      </c>
      <c r="T983" s="3" t="str">
        <f t="shared" si="186"/>
        <v/>
      </c>
      <c r="U983" s="12" t="str">
        <f t="shared" si="187"/>
        <v/>
      </c>
      <c r="V983" s="95" t="str">
        <f t="shared" si="188"/>
        <v/>
      </c>
      <c r="W983" s="95" t="str">
        <f t="shared" si="189"/>
        <v/>
      </c>
      <c r="X983" s="95" t="str">
        <f t="shared" si="190"/>
        <v/>
      </c>
      <c r="Y983" s="95" t="str">
        <f>IF(T983&lt;&gt;"",SUM($X$10:X983),"")</f>
        <v/>
      </c>
      <c r="Z983" s="95" t="str">
        <f t="shared" si="191"/>
        <v/>
      </c>
    </row>
    <row r="984" spans="1:26">
      <c r="A984" s="3" t="str">
        <f t="shared" si="180"/>
        <v/>
      </c>
      <c r="B984" s="12" t="str">
        <f t="shared" si="181"/>
        <v/>
      </c>
      <c r="C984" s="95" t="str">
        <f t="shared" si="182"/>
        <v/>
      </c>
      <c r="D984" s="95" t="str">
        <f t="shared" si="183"/>
        <v/>
      </c>
      <c r="E984" s="95" t="str">
        <f t="shared" si="184"/>
        <v/>
      </c>
      <c r="F984" s="95" t="str">
        <f>IF(A984&lt;&gt;"",SUM($E$10:E984),"")</f>
        <v/>
      </c>
      <c r="G984" s="95" t="str">
        <f t="shared" si="185"/>
        <v/>
      </c>
      <c r="T984" s="3" t="str">
        <f t="shared" si="186"/>
        <v/>
      </c>
      <c r="U984" s="12" t="str">
        <f t="shared" si="187"/>
        <v/>
      </c>
      <c r="V984" s="95" t="str">
        <f t="shared" si="188"/>
        <v/>
      </c>
      <c r="W984" s="95" t="str">
        <f t="shared" si="189"/>
        <v/>
      </c>
      <c r="X984" s="95" t="str">
        <f t="shared" si="190"/>
        <v/>
      </c>
      <c r="Y984" s="95" t="str">
        <f>IF(T984&lt;&gt;"",SUM($X$10:X984),"")</f>
        <v/>
      </c>
      <c r="Z984" s="95" t="str">
        <f t="shared" si="191"/>
        <v/>
      </c>
    </row>
    <row r="985" spans="1:26">
      <c r="A985" s="3" t="str">
        <f t="shared" si="180"/>
        <v/>
      </c>
      <c r="B985" s="12" t="str">
        <f t="shared" si="181"/>
        <v/>
      </c>
      <c r="C985" s="95" t="str">
        <f t="shared" si="182"/>
        <v/>
      </c>
      <c r="D985" s="95" t="str">
        <f t="shared" si="183"/>
        <v/>
      </c>
      <c r="E985" s="95" t="str">
        <f t="shared" si="184"/>
        <v/>
      </c>
      <c r="F985" s="95" t="str">
        <f>IF(A985&lt;&gt;"",SUM($E$10:E985),"")</f>
        <v/>
      </c>
      <c r="G985" s="95" t="str">
        <f t="shared" si="185"/>
        <v/>
      </c>
      <c r="T985" s="3" t="str">
        <f t="shared" si="186"/>
        <v/>
      </c>
      <c r="U985" s="12" t="str">
        <f t="shared" si="187"/>
        <v/>
      </c>
      <c r="V985" s="95" t="str">
        <f t="shared" si="188"/>
        <v/>
      </c>
      <c r="W985" s="95" t="str">
        <f t="shared" si="189"/>
        <v/>
      </c>
      <c r="X985" s="95" t="str">
        <f t="shared" si="190"/>
        <v/>
      </c>
      <c r="Y985" s="95" t="str">
        <f>IF(T985&lt;&gt;"",SUM($X$10:X985),"")</f>
        <v/>
      </c>
      <c r="Z985" s="95" t="str">
        <f t="shared" si="191"/>
        <v/>
      </c>
    </row>
    <row r="986" spans="1:26">
      <c r="A986" s="3" t="str">
        <f t="shared" si="180"/>
        <v/>
      </c>
      <c r="B986" s="12" t="str">
        <f t="shared" si="181"/>
        <v/>
      </c>
      <c r="C986" s="95" t="str">
        <f t="shared" si="182"/>
        <v/>
      </c>
      <c r="D986" s="95" t="str">
        <f t="shared" si="183"/>
        <v/>
      </c>
      <c r="E986" s="95" t="str">
        <f t="shared" si="184"/>
        <v/>
      </c>
      <c r="F986" s="95" t="str">
        <f>IF(A986&lt;&gt;"",SUM($E$10:E986),"")</f>
        <v/>
      </c>
      <c r="G986" s="95" t="str">
        <f t="shared" si="185"/>
        <v/>
      </c>
      <c r="T986" s="3" t="str">
        <f t="shared" si="186"/>
        <v/>
      </c>
      <c r="U986" s="12" t="str">
        <f t="shared" si="187"/>
        <v/>
      </c>
      <c r="V986" s="95" t="str">
        <f t="shared" si="188"/>
        <v/>
      </c>
      <c r="W986" s="95" t="str">
        <f t="shared" si="189"/>
        <v/>
      </c>
      <c r="X986" s="95" t="str">
        <f t="shared" si="190"/>
        <v/>
      </c>
      <c r="Y986" s="95" t="str">
        <f>IF(T986&lt;&gt;"",SUM($X$10:X986),"")</f>
        <v/>
      </c>
      <c r="Z986" s="95" t="str">
        <f t="shared" si="191"/>
        <v/>
      </c>
    </row>
    <row r="987" spans="1:26">
      <c r="A987" s="3" t="str">
        <f t="shared" si="180"/>
        <v/>
      </c>
      <c r="B987" s="12" t="str">
        <f t="shared" si="181"/>
        <v/>
      </c>
      <c r="C987" s="95" t="str">
        <f t="shared" si="182"/>
        <v/>
      </c>
      <c r="D987" s="95" t="str">
        <f t="shared" si="183"/>
        <v/>
      </c>
      <c r="E987" s="95" t="str">
        <f t="shared" si="184"/>
        <v/>
      </c>
      <c r="F987" s="95" t="str">
        <f>IF(A987&lt;&gt;"",SUM($E$10:E987),"")</f>
        <v/>
      </c>
      <c r="G987" s="95" t="str">
        <f t="shared" si="185"/>
        <v/>
      </c>
      <c r="T987" s="3" t="str">
        <f t="shared" si="186"/>
        <v/>
      </c>
      <c r="U987" s="12" t="str">
        <f t="shared" si="187"/>
        <v/>
      </c>
      <c r="V987" s="95" t="str">
        <f t="shared" si="188"/>
        <v/>
      </c>
      <c r="W987" s="95" t="str">
        <f t="shared" si="189"/>
        <v/>
      </c>
      <c r="X987" s="95" t="str">
        <f t="shared" si="190"/>
        <v/>
      </c>
      <c r="Y987" s="95" t="str">
        <f>IF(T987&lt;&gt;"",SUM($X$10:X987),"")</f>
        <v/>
      </c>
      <c r="Z987" s="95" t="str">
        <f t="shared" si="191"/>
        <v/>
      </c>
    </row>
    <row r="988" spans="1:26">
      <c r="A988" s="3" t="str">
        <f t="shared" si="180"/>
        <v/>
      </c>
      <c r="B988" s="12" t="str">
        <f t="shared" si="181"/>
        <v/>
      </c>
      <c r="C988" s="95" t="str">
        <f t="shared" si="182"/>
        <v/>
      </c>
      <c r="D988" s="95" t="str">
        <f t="shared" si="183"/>
        <v/>
      </c>
      <c r="E988" s="95" t="str">
        <f t="shared" si="184"/>
        <v/>
      </c>
      <c r="F988" s="95" t="str">
        <f>IF(A988&lt;&gt;"",SUM($E$10:E988),"")</f>
        <v/>
      </c>
      <c r="G988" s="95" t="str">
        <f t="shared" si="185"/>
        <v/>
      </c>
      <c r="T988" s="3" t="str">
        <f t="shared" si="186"/>
        <v/>
      </c>
      <c r="U988" s="12" t="str">
        <f t="shared" si="187"/>
        <v/>
      </c>
      <c r="V988" s="95" t="str">
        <f t="shared" si="188"/>
        <v/>
      </c>
      <c r="W988" s="95" t="str">
        <f t="shared" si="189"/>
        <v/>
      </c>
      <c r="X988" s="95" t="str">
        <f t="shared" si="190"/>
        <v/>
      </c>
      <c r="Y988" s="95" t="str">
        <f>IF(T988&lt;&gt;"",SUM($X$10:X988),"")</f>
        <v/>
      </c>
      <c r="Z988" s="95" t="str">
        <f t="shared" si="191"/>
        <v/>
      </c>
    </row>
    <row r="989" spans="1:26">
      <c r="A989" s="3" t="str">
        <f t="shared" si="180"/>
        <v/>
      </c>
      <c r="B989" s="12" t="str">
        <f t="shared" si="181"/>
        <v/>
      </c>
      <c r="C989" s="95" t="str">
        <f t="shared" si="182"/>
        <v/>
      </c>
      <c r="D989" s="95" t="str">
        <f t="shared" si="183"/>
        <v/>
      </c>
      <c r="E989" s="95" t="str">
        <f t="shared" si="184"/>
        <v/>
      </c>
      <c r="F989" s="95" t="str">
        <f>IF(A989&lt;&gt;"",SUM($E$10:E989),"")</f>
        <v/>
      </c>
      <c r="G989" s="95" t="str">
        <f t="shared" si="185"/>
        <v/>
      </c>
      <c r="T989" s="3" t="str">
        <f t="shared" si="186"/>
        <v/>
      </c>
      <c r="U989" s="12" t="str">
        <f t="shared" si="187"/>
        <v/>
      </c>
      <c r="V989" s="95" t="str">
        <f t="shared" si="188"/>
        <v/>
      </c>
      <c r="W989" s="95" t="str">
        <f t="shared" si="189"/>
        <v/>
      </c>
      <c r="X989" s="95" t="str">
        <f t="shared" si="190"/>
        <v/>
      </c>
      <c r="Y989" s="95" t="str">
        <f>IF(T989&lt;&gt;"",SUM($X$10:X989),"")</f>
        <v/>
      </c>
      <c r="Z989" s="95" t="str">
        <f t="shared" si="191"/>
        <v/>
      </c>
    </row>
    <row r="990" spans="1:26">
      <c r="A990" s="3" t="str">
        <f t="shared" si="180"/>
        <v/>
      </c>
      <c r="B990" s="12" t="str">
        <f t="shared" si="181"/>
        <v/>
      </c>
      <c r="C990" s="95" t="str">
        <f t="shared" si="182"/>
        <v/>
      </c>
      <c r="D990" s="95" t="str">
        <f t="shared" si="183"/>
        <v/>
      </c>
      <c r="E990" s="95" t="str">
        <f t="shared" si="184"/>
        <v/>
      </c>
      <c r="F990" s="95" t="str">
        <f>IF(A990&lt;&gt;"",SUM($E$10:E990),"")</f>
        <v/>
      </c>
      <c r="G990" s="95" t="str">
        <f t="shared" si="185"/>
        <v/>
      </c>
      <c r="T990" s="3" t="str">
        <f t="shared" si="186"/>
        <v/>
      </c>
      <c r="U990" s="12" t="str">
        <f t="shared" si="187"/>
        <v/>
      </c>
      <c r="V990" s="95" t="str">
        <f t="shared" si="188"/>
        <v/>
      </c>
      <c r="W990" s="95" t="str">
        <f t="shared" si="189"/>
        <v/>
      </c>
      <c r="X990" s="95" t="str">
        <f t="shared" si="190"/>
        <v/>
      </c>
      <c r="Y990" s="95" t="str">
        <f>IF(T990&lt;&gt;"",SUM($X$10:X990),"")</f>
        <v/>
      </c>
      <c r="Z990" s="95" t="str">
        <f t="shared" si="191"/>
        <v/>
      </c>
    </row>
    <row r="991" spans="1:26">
      <c r="A991" s="3" t="str">
        <f t="shared" si="180"/>
        <v/>
      </c>
      <c r="B991" s="12" t="str">
        <f t="shared" si="181"/>
        <v/>
      </c>
      <c r="C991" s="95" t="str">
        <f t="shared" si="182"/>
        <v/>
      </c>
      <c r="D991" s="95" t="str">
        <f t="shared" si="183"/>
        <v/>
      </c>
      <c r="E991" s="95" t="str">
        <f t="shared" si="184"/>
        <v/>
      </c>
      <c r="F991" s="95" t="str">
        <f>IF(A991&lt;&gt;"",SUM($E$10:E991),"")</f>
        <v/>
      </c>
      <c r="G991" s="95" t="str">
        <f t="shared" si="185"/>
        <v/>
      </c>
      <c r="T991" s="3" t="str">
        <f t="shared" si="186"/>
        <v/>
      </c>
      <c r="U991" s="12" t="str">
        <f t="shared" si="187"/>
        <v/>
      </c>
      <c r="V991" s="95" t="str">
        <f t="shared" si="188"/>
        <v/>
      </c>
      <c r="W991" s="95" t="str">
        <f t="shared" si="189"/>
        <v/>
      </c>
      <c r="X991" s="95" t="str">
        <f t="shared" si="190"/>
        <v/>
      </c>
      <c r="Y991" s="95" t="str">
        <f>IF(T991&lt;&gt;"",SUM($X$10:X991),"")</f>
        <v/>
      </c>
      <c r="Z991" s="95" t="str">
        <f t="shared" si="191"/>
        <v/>
      </c>
    </row>
    <row r="992" spans="1:26">
      <c r="A992" s="3" t="str">
        <f t="shared" si="180"/>
        <v/>
      </c>
      <c r="B992" s="12" t="str">
        <f t="shared" si="181"/>
        <v/>
      </c>
      <c r="C992" s="95" t="str">
        <f t="shared" si="182"/>
        <v/>
      </c>
      <c r="D992" s="95" t="str">
        <f t="shared" si="183"/>
        <v/>
      </c>
      <c r="E992" s="95" t="str">
        <f t="shared" si="184"/>
        <v/>
      </c>
      <c r="F992" s="95" t="str">
        <f>IF(A992&lt;&gt;"",SUM($E$10:E992),"")</f>
        <v/>
      </c>
      <c r="G992" s="95" t="str">
        <f t="shared" si="185"/>
        <v/>
      </c>
      <c r="T992" s="3" t="str">
        <f t="shared" si="186"/>
        <v/>
      </c>
      <c r="U992" s="12" t="str">
        <f t="shared" si="187"/>
        <v/>
      </c>
      <c r="V992" s="95" t="str">
        <f t="shared" si="188"/>
        <v/>
      </c>
      <c r="W992" s="95" t="str">
        <f t="shared" si="189"/>
        <v/>
      </c>
      <c r="X992" s="95" t="str">
        <f t="shared" si="190"/>
        <v/>
      </c>
      <c r="Y992" s="95" t="str">
        <f>IF(T992&lt;&gt;"",SUM($X$10:X992),"")</f>
        <v/>
      </c>
      <c r="Z992" s="95" t="str">
        <f t="shared" si="191"/>
        <v/>
      </c>
    </row>
    <row r="993" spans="1:26">
      <c r="A993" s="3" t="str">
        <f t="shared" si="180"/>
        <v/>
      </c>
      <c r="B993" s="12" t="str">
        <f t="shared" si="181"/>
        <v/>
      </c>
      <c r="C993" s="95" t="str">
        <f t="shared" si="182"/>
        <v/>
      </c>
      <c r="D993" s="95" t="str">
        <f t="shared" si="183"/>
        <v/>
      </c>
      <c r="E993" s="95" t="str">
        <f t="shared" si="184"/>
        <v/>
      </c>
      <c r="F993" s="95" t="str">
        <f>IF(A993&lt;&gt;"",SUM($E$10:E993),"")</f>
        <v/>
      </c>
      <c r="G993" s="95" t="str">
        <f t="shared" si="185"/>
        <v/>
      </c>
      <c r="T993" s="3" t="str">
        <f t="shared" si="186"/>
        <v/>
      </c>
      <c r="U993" s="12" t="str">
        <f t="shared" si="187"/>
        <v/>
      </c>
      <c r="V993" s="95" t="str">
        <f t="shared" si="188"/>
        <v/>
      </c>
      <c r="W993" s="95" t="str">
        <f t="shared" si="189"/>
        <v/>
      </c>
      <c r="X993" s="95" t="str">
        <f t="shared" si="190"/>
        <v/>
      </c>
      <c r="Y993" s="95" t="str">
        <f>IF(T993&lt;&gt;"",SUM($X$10:X993),"")</f>
        <v/>
      </c>
      <c r="Z993" s="95" t="str">
        <f t="shared" si="191"/>
        <v/>
      </c>
    </row>
    <row r="994" spans="1:26">
      <c r="A994" s="3" t="str">
        <f t="shared" si="180"/>
        <v/>
      </c>
      <c r="B994" s="12" t="str">
        <f t="shared" si="181"/>
        <v/>
      </c>
      <c r="C994" s="95" t="str">
        <f t="shared" si="182"/>
        <v/>
      </c>
      <c r="D994" s="95" t="str">
        <f t="shared" si="183"/>
        <v/>
      </c>
      <c r="E994" s="95" t="str">
        <f t="shared" si="184"/>
        <v/>
      </c>
      <c r="F994" s="95" t="str">
        <f>IF(A994&lt;&gt;"",SUM($E$10:E994),"")</f>
        <v/>
      </c>
      <c r="G994" s="95" t="str">
        <f t="shared" si="185"/>
        <v/>
      </c>
      <c r="T994" s="3" t="str">
        <f t="shared" si="186"/>
        <v/>
      </c>
      <c r="U994" s="12" t="str">
        <f t="shared" si="187"/>
        <v/>
      </c>
      <c r="V994" s="95" t="str">
        <f t="shared" si="188"/>
        <v/>
      </c>
      <c r="W994" s="95" t="str">
        <f t="shared" si="189"/>
        <v/>
      </c>
      <c r="X994" s="95" t="str">
        <f t="shared" si="190"/>
        <v/>
      </c>
      <c r="Y994" s="95" t="str">
        <f>IF(T994&lt;&gt;"",SUM($X$10:X994),"")</f>
        <v/>
      </c>
      <c r="Z994" s="95" t="str">
        <f t="shared" si="191"/>
        <v/>
      </c>
    </row>
    <row r="995" spans="1:26">
      <c r="A995" s="3" t="str">
        <f t="shared" si="180"/>
        <v/>
      </c>
      <c r="B995" s="12" t="str">
        <f t="shared" si="181"/>
        <v/>
      </c>
      <c r="C995" s="95" t="str">
        <f t="shared" si="182"/>
        <v/>
      </c>
      <c r="D995" s="95" t="str">
        <f t="shared" si="183"/>
        <v/>
      </c>
      <c r="E995" s="95" t="str">
        <f t="shared" si="184"/>
        <v/>
      </c>
      <c r="F995" s="95" t="str">
        <f>IF(A995&lt;&gt;"",SUM($E$10:E995),"")</f>
        <v/>
      </c>
      <c r="G995" s="95" t="str">
        <f t="shared" si="185"/>
        <v/>
      </c>
      <c r="T995" s="3" t="str">
        <f t="shared" si="186"/>
        <v/>
      </c>
      <c r="U995" s="12" t="str">
        <f t="shared" si="187"/>
        <v/>
      </c>
      <c r="V995" s="95" t="str">
        <f t="shared" si="188"/>
        <v/>
      </c>
      <c r="W995" s="95" t="str">
        <f t="shared" si="189"/>
        <v/>
      </c>
      <c r="X995" s="95" t="str">
        <f t="shared" si="190"/>
        <v/>
      </c>
      <c r="Y995" s="95" t="str">
        <f>IF(T995&lt;&gt;"",SUM($X$10:X995),"")</f>
        <v/>
      </c>
      <c r="Z995" s="95" t="str">
        <f t="shared" si="191"/>
        <v/>
      </c>
    </row>
    <row r="996" spans="1:26">
      <c r="A996" s="3" t="str">
        <f t="shared" si="180"/>
        <v/>
      </c>
      <c r="B996" s="12" t="str">
        <f t="shared" si="181"/>
        <v/>
      </c>
      <c r="C996" s="95" t="str">
        <f t="shared" si="182"/>
        <v/>
      </c>
      <c r="D996" s="95" t="str">
        <f t="shared" si="183"/>
        <v/>
      </c>
      <c r="E996" s="95" t="str">
        <f t="shared" si="184"/>
        <v/>
      </c>
      <c r="F996" s="95" t="str">
        <f>IF(A996&lt;&gt;"",SUM($E$10:E996),"")</f>
        <v/>
      </c>
      <c r="G996" s="95" t="str">
        <f t="shared" si="185"/>
        <v/>
      </c>
      <c r="T996" s="3" t="str">
        <f t="shared" si="186"/>
        <v/>
      </c>
      <c r="U996" s="12" t="str">
        <f t="shared" si="187"/>
        <v/>
      </c>
      <c r="V996" s="95" t="str">
        <f t="shared" si="188"/>
        <v/>
      </c>
      <c r="W996" s="95" t="str">
        <f t="shared" si="189"/>
        <v/>
      </c>
      <c r="X996" s="95" t="str">
        <f t="shared" si="190"/>
        <v/>
      </c>
      <c r="Y996" s="95" t="str">
        <f>IF(T996&lt;&gt;"",SUM($X$10:X996),"")</f>
        <v/>
      </c>
      <c r="Z996" s="95" t="str">
        <f t="shared" si="191"/>
        <v/>
      </c>
    </row>
    <row r="997" spans="1:26">
      <c r="A997" s="3" t="str">
        <f t="shared" si="180"/>
        <v/>
      </c>
      <c r="B997" s="12" t="str">
        <f t="shared" si="181"/>
        <v/>
      </c>
      <c r="C997" s="95" t="str">
        <f t="shared" si="182"/>
        <v/>
      </c>
      <c r="D997" s="95" t="str">
        <f t="shared" si="183"/>
        <v/>
      </c>
      <c r="E997" s="95" t="str">
        <f t="shared" si="184"/>
        <v/>
      </c>
      <c r="F997" s="95" t="str">
        <f>IF(A997&lt;&gt;"",SUM($E$10:E997),"")</f>
        <v/>
      </c>
      <c r="G997" s="95" t="str">
        <f t="shared" si="185"/>
        <v/>
      </c>
      <c r="T997" s="3" t="str">
        <f t="shared" si="186"/>
        <v/>
      </c>
      <c r="U997" s="12" t="str">
        <f t="shared" si="187"/>
        <v/>
      </c>
      <c r="V997" s="95" t="str">
        <f t="shared" si="188"/>
        <v/>
      </c>
      <c r="W997" s="95" t="str">
        <f t="shared" si="189"/>
        <v/>
      </c>
      <c r="X997" s="95" t="str">
        <f t="shared" si="190"/>
        <v/>
      </c>
      <c r="Y997" s="95" t="str">
        <f>IF(T997&lt;&gt;"",SUM($X$10:X997),"")</f>
        <v/>
      </c>
      <c r="Z997" s="95" t="str">
        <f t="shared" si="191"/>
        <v/>
      </c>
    </row>
    <row r="998" spans="1:26">
      <c r="A998" s="3" t="str">
        <f t="shared" si="180"/>
        <v/>
      </c>
      <c r="B998" s="12" t="str">
        <f t="shared" si="181"/>
        <v/>
      </c>
      <c r="C998" s="95" t="str">
        <f t="shared" si="182"/>
        <v/>
      </c>
      <c r="D998" s="95" t="str">
        <f t="shared" si="183"/>
        <v/>
      </c>
      <c r="E998" s="95" t="str">
        <f t="shared" si="184"/>
        <v/>
      </c>
      <c r="F998" s="95" t="str">
        <f>IF(A998&lt;&gt;"",SUM($E$10:E998),"")</f>
        <v/>
      </c>
      <c r="G998" s="95" t="str">
        <f t="shared" si="185"/>
        <v/>
      </c>
      <c r="T998" s="3" t="str">
        <f t="shared" si="186"/>
        <v/>
      </c>
      <c r="U998" s="12" t="str">
        <f t="shared" si="187"/>
        <v/>
      </c>
      <c r="V998" s="95" t="str">
        <f t="shared" si="188"/>
        <v/>
      </c>
      <c r="W998" s="95" t="str">
        <f t="shared" si="189"/>
        <v/>
      </c>
      <c r="X998" s="95" t="str">
        <f t="shared" si="190"/>
        <v/>
      </c>
      <c r="Y998" s="95" t="str">
        <f>IF(T998&lt;&gt;"",SUM($X$10:X998),"")</f>
        <v/>
      </c>
      <c r="Z998" s="95" t="str">
        <f t="shared" si="191"/>
        <v/>
      </c>
    </row>
    <row r="999" spans="1:26">
      <c r="A999" s="3" t="str">
        <f t="shared" si="180"/>
        <v/>
      </c>
      <c r="B999" s="12" t="str">
        <f t="shared" si="181"/>
        <v/>
      </c>
      <c r="C999" s="95" t="str">
        <f t="shared" si="182"/>
        <v/>
      </c>
      <c r="D999" s="95" t="str">
        <f t="shared" si="183"/>
        <v/>
      </c>
      <c r="E999" s="95" t="str">
        <f t="shared" si="184"/>
        <v/>
      </c>
      <c r="F999" s="95" t="str">
        <f>IF(A999&lt;&gt;"",SUM($E$10:E999),"")</f>
        <v/>
      </c>
      <c r="G999" s="95" t="str">
        <f t="shared" si="185"/>
        <v/>
      </c>
      <c r="T999" s="3" t="str">
        <f t="shared" si="186"/>
        <v/>
      </c>
      <c r="U999" s="12" t="str">
        <f t="shared" si="187"/>
        <v/>
      </c>
      <c r="V999" s="95" t="str">
        <f t="shared" si="188"/>
        <v/>
      </c>
      <c r="W999" s="95" t="str">
        <f t="shared" si="189"/>
        <v/>
      </c>
      <c r="X999" s="95" t="str">
        <f t="shared" si="190"/>
        <v/>
      </c>
      <c r="Y999" s="95" t="str">
        <f>IF(T999&lt;&gt;"",SUM($X$10:X999),"")</f>
        <v/>
      </c>
      <c r="Z999" s="95" t="str">
        <f t="shared" si="191"/>
        <v/>
      </c>
    </row>
    <row r="1000" spans="1:26">
      <c r="A1000" s="3" t="str">
        <f t="shared" si="180"/>
        <v/>
      </c>
      <c r="B1000" s="12" t="str">
        <f t="shared" si="181"/>
        <v/>
      </c>
      <c r="C1000" s="95" t="str">
        <f t="shared" si="182"/>
        <v/>
      </c>
      <c r="D1000" s="95" t="str">
        <f t="shared" si="183"/>
        <v/>
      </c>
      <c r="E1000" s="95" t="str">
        <f t="shared" si="184"/>
        <v/>
      </c>
      <c r="F1000" s="95" t="str">
        <f>IF(A1000&lt;&gt;"",SUM($E$10:E1000),"")</f>
        <v/>
      </c>
      <c r="G1000" s="95" t="str">
        <f t="shared" si="185"/>
        <v/>
      </c>
      <c r="T1000" s="3" t="str">
        <f t="shared" si="186"/>
        <v/>
      </c>
      <c r="U1000" s="12" t="str">
        <f t="shared" si="187"/>
        <v/>
      </c>
      <c r="V1000" s="95" t="str">
        <f t="shared" si="188"/>
        <v/>
      </c>
      <c r="W1000" s="95" t="str">
        <f t="shared" si="189"/>
        <v/>
      </c>
      <c r="X1000" s="95" t="str">
        <f t="shared" si="190"/>
        <v/>
      </c>
      <c r="Y1000" s="95" t="str">
        <f>IF(T1000&lt;&gt;"",SUM($X$10:X1000),"")</f>
        <v/>
      </c>
      <c r="Z1000" s="95" t="str">
        <f t="shared" si="191"/>
        <v/>
      </c>
    </row>
  </sheetData>
  <mergeCells count="21">
    <mergeCell ref="A7:B7"/>
    <mergeCell ref="E7:F7"/>
    <mergeCell ref="T7:U7"/>
    <mergeCell ref="X7:Y7"/>
    <mergeCell ref="T8:U8"/>
    <mergeCell ref="A5:B5"/>
    <mergeCell ref="E5:F5"/>
    <mergeCell ref="T5:U5"/>
    <mergeCell ref="X5:Y5"/>
    <mergeCell ref="A6:B6"/>
    <mergeCell ref="E6:F6"/>
    <mergeCell ref="T6:U6"/>
    <mergeCell ref="X6:Y6"/>
    <mergeCell ref="A3:B3"/>
    <mergeCell ref="E3:F3"/>
    <mergeCell ref="T3:U3"/>
    <mergeCell ref="X3:Y3"/>
    <mergeCell ref="A4:B4"/>
    <mergeCell ref="E4:F4"/>
    <mergeCell ref="T4:U4"/>
    <mergeCell ref="X4:Y4"/>
  </mergeCells>
  <dataValidations count="1">
    <dataValidation type="list" allowBlank="1" showInputMessage="1" showErrorMessage="1" sqref="C6 V6">
      <formula1>$M$2:$M$7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topLeftCell="A16" workbookViewId="0">
      <selection activeCell="A20" sqref="A20:A25"/>
    </sheetView>
  </sheetViews>
  <sheetFormatPr baseColWidth="10" defaultRowHeight="21"/>
  <cols>
    <col min="1" max="1" width="27.140625" style="2" customWidth="1"/>
    <col min="2" max="2" width="11.42578125" style="2"/>
    <col min="3" max="4" width="12.7109375" style="2" customWidth="1"/>
    <col min="5" max="5" width="18.85546875" style="2" bestFit="1" customWidth="1"/>
    <col min="6" max="7" width="15.85546875" style="2" customWidth="1"/>
    <col min="8" max="8" width="42.42578125" style="2" bestFit="1" customWidth="1"/>
    <col min="9" max="16384" width="11.42578125" style="2"/>
  </cols>
  <sheetData>
    <row r="1" spans="1:8">
      <c r="A1" s="2" t="s">
        <v>10</v>
      </c>
      <c r="C1" s="16" t="s">
        <v>11</v>
      </c>
    </row>
    <row r="3" spans="1:8">
      <c r="A3" s="2">
        <f>3+2</f>
        <v>5</v>
      </c>
      <c r="C3" s="2">
        <f>A3+A4</f>
        <v>14</v>
      </c>
    </row>
    <row r="4" spans="1:8">
      <c r="A4" s="2">
        <f>3^2</f>
        <v>9</v>
      </c>
    </row>
    <row r="5" spans="1:8">
      <c r="A5" s="2">
        <f>(3+5)*2</f>
        <v>16</v>
      </c>
    </row>
    <row r="7" spans="1:8">
      <c r="A7" s="2" t="s">
        <v>36</v>
      </c>
      <c r="C7" s="2" t="s">
        <v>37</v>
      </c>
    </row>
    <row r="9" spans="1:8">
      <c r="A9" s="2" t="s">
        <v>38</v>
      </c>
    </row>
    <row r="10" spans="1:8">
      <c r="A10" s="2" t="s">
        <v>39</v>
      </c>
      <c r="E10" s="27" t="s">
        <v>40</v>
      </c>
      <c r="F10" s="27" t="s">
        <v>41</v>
      </c>
      <c r="G10" s="27" t="s">
        <v>42</v>
      </c>
      <c r="H10" s="27" t="s">
        <v>43</v>
      </c>
    </row>
    <row r="11" spans="1:8">
      <c r="A11" s="2" t="str">
        <f>"HOLA"&amp;"ADIOS"</f>
        <v>HOLAADIOS</v>
      </c>
      <c r="E11" s="2" t="s">
        <v>44</v>
      </c>
      <c r="F11" s="2" t="s">
        <v>45</v>
      </c>
      <c r="G11" s="2" t="s">
        <v>46</v>
      </c>
      <c r="H11" s="2" t="str">
        <f>F11&amp;" "&amp;G11&amp;", "&amp;E11</f>
        <v>GARCÍA PÉREZ, LUIS</v>
      </c>
    </row>
    <row r="12" spans="1:8">
      <c r="A12" s="2" t="str">
        <f>"HOLA"&amp;" "&amp;"ADIOS"</f>
        <v>HOLA ADIOS</v>
      </c>
      <c r="E12" s="2" t="s">
        <v>47</v>
      </c>
      <c r="F12" s="2" t="s">
        <v>52</v>
      </c>
      <c r="G12" s="2" t="s">
        <v>54</v>
      </c>
      <c r="H12" s="2" t="str">
        <f t="shared" ref="H12:H16" si="0">F12&amp;" "&amp;G12&amp;", "&amp;E12</f>
        <v>SÁNCHEZ LÓPEZ, BEGOÑA</v>
      </c>
    </row>
    <row r="13" spans="1:8">
      <c r="A13" s="2" t="str">
        <f>A9&amp;A10</f>
        <v>HOLAADIOS</v>
      </c>
      <c r="E13" s="2" t="s">
        <v>48</v>
      </c>
      <c r="F13" s="2" t="s">
        <v>54</v>
      </c>
      <c r="G13" s="2" t="s">
        <v>53</v>
      </c>
      <c r="H13" s="2" t="str">
        <f t="shared" si="0"/>
        <v>LÓPEZ GÓMEZ, PILAR</v>
      </c>
    </row>
    <row r="14" spans="1:8">
      <c r="A14" s="2" t="str">
        <f>A9&amp;" "&amp;A10</f>
        <v>HOLA ADIOS</v>
      </c>
      <c r="E14" s="2" t="s">
        <v>49</v>
      </c>
      <c r="F14" s="2" t="s">
        <v>53</v>
      </c>
      <c r="G14" s="2" t="s">
        <v>46</v>
      </c>
      <c r="H14" s="2" t="str">
        <f t="shared" si="0"/>
        <v>GÓMEZ PÉREZ, JOSÉ RAMÓN</v>
      </c>
    </row>
    <row r="15" spans="1:8">
      <c r="E15" s="2" t="s">
        <v>50</v>
      </c>
      <c r="F15" s="2" t="s">
        <v>46</v>
      </c>
      <c r="G15" s="2" t="s">
        <v>52</v>
      </c>
      <c r="H15" s="2" t="str">
        <f t="shared" si="0"/>
        <v>PÉREZ SÁNCHEZ, MARÍA</v>
      </c>
    </row>
    <row r="16" spans="1:8">
      <c r="E16" s="2" t="s">
        <v>51</v>
      </c>
      <c r="F16" s="2" t="s">
        <v>52</v>
      </c>
      <c r="G16" s="2" t="s">
        <v>53</v>
      </c>
      <c r="H16" s="2" t="str">
        <f t="shared" si="0"/>
        <v>SÁNCHEZ GÓMEZ, JOSÉ MANUEL</v>
      </c>
    </row>
    <row r="19" spans="1:2">
      <c r="A19" s="2" t="s">
        <v>55</v>
      </c>
    </row>
    <row r="20" spans="1:2">
      <c r="A20" s="2" t="s">
        <v>56</v>
      </c>
      <c r="B20" s="2" t="s">
        <v>62</v>
      </c>
    </row>
    <row r="21" spans="1:2">
      <c r="A21" s="2" t="s">
        <v>57</v>
      </c>
      <c r="B21" s="2" t="s">
        <v>63</v>
      </c>
    </row>
    <row r="22" spans="1:2">
      <c r="A22" s="2" t="s">
        <v>58</v>
      </c>
      <c r="B22" s="2" t="s">
        <v>64</v>
      </c>
    </row>
    <row r="23" spans="1:2">
      <c r="A23" s="2" t="s">
        <v>59</v>
      </c>
      <c r="B23" s="2" t="s">
        <v>65</v>
      </c>
    </row>
    <row r="24" spans="1:2">
      <c r="A24" s="2" t="s">
        <v>60</v>
      </c>
      <c r="B24" s="2" t="s">
        <v>66</v>
      </c>
    </row>
    <row r="25" spans="1:2">
      <c r="A25" s="2" t="s">
        <v>61</v>
      </c>
      <c r="B25" s="2" t="s">
        <v>67</v>
      </c>
    </row>
    <row r="27" spans="1:2">
      <c r="A27" s="2" t="b">
        <f>3&gt;2</f>
        <v>1</v>
      </c>
    </row>
    <row r="28" spans="1:2">
      <c r="A28" s="2" t="b">
        <f>"A"&lt;&gt;"H"</f>
        <v>1</v>
      </c>
    </row>
    <row r="30" spans="1:2">
      <c r="A30" s="2">
        <v>6</v>
      </c>
    </row>
    <row r="31" spans="1:2">
      <c r="A31" s="2">
        <v>4</v>
      </c>
    </row>
    <row r="32" spans="1:2">
      <c r="A32" s="2">
        <v>8</v>
      </c>
    </row>
    <row r="33" spans="1:6">
      <c r="A33" s="2">
        <v>7</v>
      </c>
    </row>
    <row r="38" spans="1:6">
      <c r="A38" s="2" t="s">
        <v>40</v>
      </c>
      <c r="B38" s="2" t="s">
        <v>68</v>
      </c>
      <c r="E38" s="2" t="s">
        <v>40</v>
      </c>
      <c r="F38" s="2" t="s">
        <v>68</v>
      </c>
    </row>
    <row r="39" spans="1:6">
      <c r="A39" s="2" t="s">
        <v>69</v>
      </c>
      <c r="B39" s="2">
        <v>7</v>
      </c>
      <c r="E39" s="2" t="s">
        <v>69</v>
      </c>
      <c r="F39" s="2">
        <v>7</v>
      </c>
    </row>
    <row r="40" spans="1:6">
      <c r="A40" s="2" t="s">
        <v>70</v>
      </c>
      <c r="B40" s="2">
        <v>5</v>
      </c>
      <c r="E40" s="2" t="s">
        <v>70</v>
      </c>
      <c r="F40" s="2">
        <v>5</v>
      </c>
    </row>
    <row r="41" spans="1:6">
      <c r="A41" s="2" t="s">
        <v>71</v>
      </c>
      <c r="B41" s="2">
        <v>3</v>
      </c>
      <c r="E41" s="2" t="s">
        <v>71</v>
      </c>
      <c r="F41" s="2">
        <v>3</v>
      </c>
    </row>
    <row r="42" spans="1:6">
      <c r="A42" s="2" t="s">
        <v>72</v>
      </c>
      <c r="B42" s="2">
        <v>6</v>
      </c>
      <c r="E42" s="2" t="s">
        <v>72</v>
      </c>
      <c r="F42" s="2">
        <v>6</v>
      </c>
    </row>
    <row r="43" spans="1:6">
      <c r="A43" s="2" t="s">
        <v>73</v>
      </c>
      <c r="B43" s="2">
        <v>8</v>
      </c>
      <c r="E43" s="2" t="s">
        <v>73</v>
      </c>
      <c r="F43" s="2">
        <v>8</v>
      </c>
    </row>
    <row r="44" spans="1:6">
      <c r="A44" s="2" t="s">
        <v>74</v>
      </c>
      <c r="B44" s="2">
        <v>4</v>
      </c>
      <c r="E44" s="2" t="s">
        <v>74</v>
      </c>
      <c r="F44" s="2">
        <v>4</v>
      </c>
    </row>
    <row r="45" spans="1:6">
      <c r="A45" s="2" t="s">
        <v>75</v>
      </c>
      <c r="B45" s="2">
        <v>9</v>
      </c>
      <c r="E45" s="2" t="s">
        <v>75</v>
      </c>
      <c r="F45" s="2">
        <v>9</v>
      </c>
    </row>
    <row r="46" spans="1:6">
      <c r="A46" s="2" t="s">
        <v>76</v>
      </c>
      <c r="B46" s="2">
        <v>2</v>
      </c>
      <c r="E46" s="2" t="s">
        <v>76</v>
      </c>
      <c r="F46" s="2">
        <v>2</v>
      </c>
    </row>
    <row r="47" spans="1:6">
      <c r="A47" s="2" t="s">
        <v>77</v>
      </c>
      <c r="B47" s="2">
        <v>5</v>
      </c>
      <c r="E47" s="2" t="s">
        <v>77</v>
      </c>
      <c r="F47" s="2">
        <v>5</v>
      </c>
    </row>
    <row r="48" spans="1:6">
      <c r="A48" s="2" t="s">
        <v>78</v>
      </c>
      <c r="B48" s="2">
        <v>6</v>
      </c>
      <c r="E48" s="2" t="s">
        <v>78</v>
      </c>
      <c r="F48" s="2">
        <v>6</v>
      </c>
    </row>
  </sheetData>
  <conditionalFormatting sqref="A30:A33">
    <cfRule type="cellIs" dxfId="4" priority="5" operator="lessThan">
      <formula>5</formula>
    </cfRule>
  </conditionalFormatting>
  <conditionalFormatting sqref="B39:B48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A39:A48">
    <cfRule type="expression" dxfId="3" priority="2">
      <formula>$B39&lt;5</formula>
    </cfRule>
  </conditionalFormatting>
  <conditionalFormatting sqref="E39:F48">
    <cfRule type="expression" dxfId="2" priority="1">
      <formula>$F39&gt;7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topLeftCell="A41" workbookViewId="0">
      <selection activeCell="C51" sqref="C51:C52"/>
    </sheetView>
  </sheetViews>
  <sheetFormatPr baseColWidth="10" defaultRowHeight="23.25"/>
  <cols>
    <col min="1" max="2" width="18.42578125" style="3" customWidth="1"/>
    <col min="3" max="3" width="23" style="3" customWidth="1"/>
    <col min="4" max="4" width="23.140625" style="3" customWidth="1"/>
    <col min="5" max="6" width="20.42578125" style="3" customWidth="1"/>
    <col min="7" max="8" width="18.42578125" style="3" customWidth="1"/>
    <col min="9" max="16384" width="11.42578125" style="3"/>
  </cols>
  <sheetData>
    <row r="1" spans="1:3">
      <c r="A1" s="17" t="s">
        <v>12</v>
      </c>
    </row>
    <row r="3" spans="1:3" ht="26.25">
      <c r="A3" s="59" t="s">
        <v>16</v>
      </c>
      <c r="B3" s="60"/>
      <c r="C3" s="18">
        <v>20000</v>
      </c>
    </row>
    <row r="4" spans="1:3">
      <c r="A4" s="59" t="s">
        <v>14</v>
      </c>
      <c r="B4" s="60"/>
      <c r="C4" s="3">
        <v>4</v>
      </c>
    </row>
    <row r="5" spans="1:3">
      <c r="A5" s="59" t="s">
        <v>13</v>
      </c>
      <c r="B5" s="60"/>
      <c r="C5" s="19">
        <v>3.7499999999999999E-2</v>
      </c>
    </row>
    <row r="7" spans="1:3" ht="26.25">
      <c r="A7" s="57" t="s">
        <v>15</v>
      </c>
      <c r="B7" s="58"/>
      <c r="C7" s="20">
        <f>C3*(1+C4*C5)</f>
        <v>23000</v>
      </c>
    </row>
    <row r="8" spans="1:3">
      <c r="A8" s="3" t="s">
        <v>17</v>
      </c>
    </row>
    <row r="10" spans="1:3">
      <c r="A10" s="17" t="s">
        <v>18</v>
      </c>
    </row>
    <row r="12" spans="1:3" ht="26.25">
      <c r="A12" s="61" t="s">
        <v>15</v>
      </c>
      <c r="B12" s="62"/>
      <c r="C12" s="18">
        <v>77420.12</v>
      </c>
    </row>
    <row r="13" spans="1:3">
      <c r="A13" s="59" t="s">
        <v>14</v>
      </c>
      <c r="B13" s="60"/>
      <c r="C13" s="3">
        <v>3</v>
      </c>
    </row>
    <row r="14" spans="1:3">
      <c r="A14" s="59" t="s">
        <v>13</v>
      </c>
      <c r="B14" s="60"/>
      <c r="C14" s="19">
        <v>4.2500000000000003E-2</v>
      </c>
    </row>
    <row r="16" spans="1:3" ht="26.25">
      <c r="A16" s="57" t="s">
        <v>16</v>
      </c>
      <c r="B16" s="58"/>
      <c r="C16" s="20">
        <f>C12/(1+C13*C14)</f>
        <v>68665.294900221736</v>
      </c>
    </row>
    <row r="18" spans="1:5">
      <c r="B18" s="22"/>
    </row>
    <row r="19" spans="1:5">
      <c r="A19" s="17" t="s">
        <v>19</v>
      </c>
      <c r="C19" s="23"/>
    </row>
    <row r="21" spans="1:5" ht="26.25">
      <c r="A21" s="59" t="s">
        <v>16</v>
      </c>
      <c r="B21" s="60"/>
      <c r="C21" s="18">
        <v>520340</v>
      </c>
    </row>
    <row r="22" spans="1:5">
      <c r="A22" s="59" t="s">
        <v>14</v>
      </c>
      <c r="B22" s="60"/>
      <c r="C22" s="3">
        <v>5</v>
      </c>
    </row>
    <row r="23" spans="1:5">
      <c r="A23" s="59" t="s">
        <v>13</v>
      </c>
      <c r="B23" s="60"/>
      <c r="C23" s="19">
        <v>0.06</v>
      </c>
    </row>
    <row r="25" spans="1:5" ht="26.25">
      <c r="A25" s="57" t="s">
        <v>15</v>
      </c>
      <c r="B25" s="58"/>
      <c r="C25" s="20">
        <f>C21*(1+C22*C23)</f>
        <v>676442</v>
      </c>
    </row>
    <row r="26" spans="1:5">
      <c r="A26" s="3" t="s">
        <v>17</v>
      </c>
    </row>
    <row r="28" spans="1:5">
      <c r="A28" s="57" t="s">
        <v>20</v>
      </c>
      <c r="B28" s="58"/>
      <c r="C28" s="20">
        <f>C25-C21</f>
        <v>156102</v>
      </c>
      <c r="D28" s="20">
        <f>C22*C21*C23</f>
        <v>156102</v>
      </c>
      <c r="E28" s="24" t="s">
        <v>21</v>
      </c>
    </row>
    <row r="31" spans="1:5">
      <c r="A31" s="17" t="s">
        <v>27</v>
      </c>
    </row>
    <row r="33" spans="1:6" ht="26.25">
      <c r="A33" s="59" t="s">
        <v>16</v>
      </c>
      <c r="B33" s="60"/>
      <c r="C33" s="18">
        <v>71216.75</v>
      </c>
    </row>
    <row r="34" spans="1:6">
      <c r="A34" s="59" t="s">
        <v>14</v>
      </c>
      <c r="B34" s="60"/>
      <c r="C34" s="3">
        <v>4</v>
      </c>
      <c r="D34" s="3">
        <v>17</v>
      </c>
      <c r="E34" s="3">
        <v>20</v>
      </c>
      <c r="F34" s="3">
        <v>20</v>
      </c>
    </row>
    <row r="35" spans="1:6">
      <c r="A35" s="59" t="s">
        <v>13</v>
      </c>
      <c r="B35" s="60"/>
      <c r="C35" s="19">
        <v>0.06</v>
      </c>
    </row>
    <row r="36" spans="1:6" s="25" customFormat="1" ht="46.5">
      <c r="C36" s="25" t="s">
        <v>23</v>
      </c>
      <c r="D36" s="25" t="s">
        <v>24</v>
      </c>
      <c r="E36" s="25" t="s">
        <v>25</v>
      </c>
      <c r="F36" s="25" t="s">
        <v>26</v>
      </c>
    </row>
    <row r="37" spans="1:6">
      <c r="A37" s="59" t="s">
        <v>22</v>
      </c>
      <c r="B37" s="60"/>
      <c r="C37" s="3">
        <v>3</v>
      </c>
      <c r="D37" s="3">
        <v>12</v>
      </c>
      <c r="E37" s="3">
        <v>360</v>
      </c>
      <c r="F37" s="3">
        <v>365</v>
      </c>
    </row>
    <row r="38" spans="1:6" ht="26.25">
      <c r="A38" s="57" t="s">
        <v>15</v>
      </c>
      <c r="B38" s="58"/>
      <c r="C38" s="20">
        <f>$C$33*(1+C34*$C$35/C37)</f>
        <v>76914.090000000011</v>
      </c>
      <c r="D38" s="20">
        <f t="shared" ref="D38:F38" si="0">$C$33*(1+D34*$C$35/D37)</f>
        <v>77270.173750000002</v>
      </c>
      <c r="E38" s="20">
        <f t="shared" si="0"/>
        <v>71454.139166666675</v>
      </c>
      <c r="F38" s="20">
        <f t="shared" si="0"/>
        <v>71450.887260273972</v>
      </c>
    </row>
    <row r="39" spans="1:6">
      <c r="A39" s="3" t="s">
        <v>17</v>
      </c>
    </row>
    <row r="41" spans="1:6">
      <c r="A41" s="17" t="s">
        <v>28</v>
      </c>
    </row>
    <row r="43" spans="1:6" ht="26.25">
      <c r="A43" s="59" t="s">
        <v>29</v>
      </c>
      <c r="B43" s="60"/>
      <c r="C43" s="18">
        <v>15000</v>
      </c>
    </row>
    <row r="44" spans="1:6">
      <c r="A44" s="3" t="s">
        <v>30</v>
      </c>
    </row>
    <row r="45" spans="1:6">
      <c r="A45" s="21" t="s">
        <v>31</v>
      </c>
      <c r="C45" s="12">
        <v>41212</v>
      </c>
    </row>
    <row r="46" spans="1:6">
      <c r="A46" s="21" t="s">
        <v>32</v>
      </c>
      <c r="C46" s="12">
        <v>41156</v>
      </c>
    </row>
    <row r="47" spans="1:6">
      <c r="A47" s="59" t="s">
        <v>14</v>
      </c>
      <c r="B47" s="60"/>
      <c r="C47" s="26">
        <f>C45-C46</f>
        <v>56</v>
      </c>
    </row>
    <row r="48" spans="1:6">
      <c r="A48" s="59" t="s">
        <v>13</v>
      </c>
      <c r="B48" s="60"/>
      <c r="C48" s="19">
        <v>0.04</v>
      </c>
    </row>
    <row r="49" spans="1:3">
      <c r="A49" s="59" t="s">
        <v>22</v>
      </c>
      <c r="B49" s="60"/>
      <c r="C49" s="3">
        <v>360</v>
      </c>
    </row>
    <row r="51" spans="1:3" ht="26.25">
      <c r="A51" s="57" t="s">
        <v>35</v>
      </c>
      <c r="B51" s="58"/>
      <c r="C51" s="20">
        <f>C47*C43*C48/C49</f>
        <v>93.333333333333329</v>
      </c>
    </row>
    <row r="52" spans="1:3" ht="26.25">
      <c r="A52" s="57" t="s">
        <v>34</v>
      </c>
      <c r="B52" s="58"/>
      <c r="C52" s="20">
        <f>C43-C51</f>
        <v>14906.666666666666</v>
      </c>
    </row>
    <row r="53" spans="1:3">
      <c r="A53" s="3" t="s">
        <v>33</v>
      </c>
    </row>
  </sheetData>
  <mergeCells count="24">
    <mergeCell ref="A25:B25"/>
    <mergeCell ref="A3:B3"/>
    <mergeCell ref="A4:B4"/>
    <mergeCell ref="A5:B5"/>
    <mergeCell ref="A7:B7"/>
    <mergeCell ref="A12:B12"/>
    <mergeCell ref="A13:B13"/>
    <mergeCell ref="A14:B14"/>
    <mergeCell ref="A16:B16"/>
    <mergeCell ref="A21:B21"/>
    <mergeCell ref="A22:B22"/>
    <mergeCell ref="A23:B23"/>
    <mergeCell ref="A28:B28"/>
    <mergeCell ref="A33:B33"/>
    <mergeCell ref="A34:B34"/>
    <mergeCell ref="A35:B35"/>
    <mergeCell ref="A38:B38"/>
    <mergeCell ref="A37:B37"/>
    <mergeCell ref="A52:B52"/>
    <mergeCell ref="A43:B43"/>
    <mergeCell ref="A48:B48"/>
    <mergeCell ref="A47:B47"/>
    <mergeCell ref="A51:B51"/>
    <mergeCell ref="A49:B4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8"/>
  <sheetViews>
    <sheetView topLeftCell="A42" zoomScale="120" zoomScaleNormal="120" workbookViewId="0">
      <selection activeCell="D43" sqref="D43"/>
    </sheetView>
  </sheetViews>
  <sheetFormatPr baseColWidth="10" defaultRowHeight="23.25"/>
  <cols>
    <col min="1" max="8" width="22.7109375" style="3" customWidth="1"/>
    <col min="9" max="16384" width="11.42578125" style="3"/>
  </cols>
  <sheetData>
    <row r="1" spans="1:5">
      <c r="A1" s="17" t="s">
        <v>12</v>
      </c>
    </row>
    <row r="3" spans="1:5" ht="26.25">
      <c r="A3" s="63" t="s">
        <v>81</v>
      </c>
      <c r="B3" s="64"/>
      <c r="C3" s="18">
        <v>150000</v>
      </c>
      <c r="E3" s="18">
        <f>C3*(1+C5)</f>
        <v>156000</v>
      </c>
    </row>
    <row r="4" spans="1:5">
      <c r="A4" s="63" t="s">
        <v>14</v>
      </c>
      <c r="B4" s="64"/>
      <c r="C4" s="3">
        <v>2</v>
      </c>
      <c r="E4" s="18">
        <f>E3*(1+C5)</f>
        <v>162240</v>
      </c>
    </row>
    <row r="5" spans="1:5">
      <c r="A5" s="63" t="s">
        <v>80</v>
      </c>
      <c r="B5" s="64"/>
      <c r="C5" s="19">
        <v>0.04</v>
      </c>
    </row>
    <row r="7" spans="1:5" ht="26.25">
      <c r="A7" s="65" t="s">
        <v>15</v>
      </c>
      <c r="B7" s="66"/>
      <c r="C7" s="29">
        <f>C3*(1+C5)^C4</f>
        <v>162240.00000000003</v>
      </c>
    </row>
    <row r="10" spans="1:5">
      <c r="A10" s="17" t="s">
        <v>18</v>
      </c>
    </row>
    <row r="12" spans="1:5" ht="26.25">
      <c r="A12" s="63" t="s">
        <v>81</v>
      </c>
      <c r="B12" s="64"/>
      <c r="C12" s="18">
        <v>200000</v>
      </c>
    </row>
    <row r="13" spans="1:5">
      <c r="A13" s="63" t="s">
        <v>14</v>
      </c>
      <c r="B13" s="64"/>
      <c r="C13" s="3">
        <v>5</v>
      </c>
    </row>
    <row r="14" spans="1:5">
      <c r="A14" s="63" t="s">
        <v>80</v>
      </c>
      <c r="B14" s="64"/>
      <c r="C14" s="19">
        <v>0.05</v>
      </c>
    </row>
    <row r="16" spans="1:5" ht="26.25">
      <c r="A16" s="65" t="s">
        <v>15</v>
      </c>
      <c r="B16" s="66"/>
      <c r="C16" s="29">
        <f>C12*(1+C14)^C13</f>
        <v>255256.31250000003</v>
      </c>
    </row>
    <row r="17" spans="1:3">
      <c r="A17" s="65" t="s">
        <v>20</v>
      </c>
      <c r="B17" s="66"/>
      <c r="C17" s="29">
        <f>C16-C12</f>
        <v>55256.312500000029</v>
      </c>
    </row>
    <row r="20" spans="1:3">
      <c r="A20" s="17" t="s">
        <v>82</v>
      </c>
    </row>
    <row r="22" spans="1:3" ht="26.25">
      <c r="A22" s="63" t="s">
        <v>15</v>
      </c>
      <c r="B22" s="64"/>
      <c r="C22" s="18">
        <v>300000</v>
      </c>
    </row>
    <row r="23" spans="1:3">
      <c r="A23" s="63" t="s">
        <v>14</v>
      </c>
      <c r="B23" s="64"/>
      <c r="C23" s="3">
        <v>5</v>
      </c>
    </row>
    <row r="24" spans="1:3">
      <c r="A24" s="63" t="s">
        <v>80</v>
      </c>
      <c r="B24" s="64"/>
      <c r="C24" s="19">
        <v>0.03</v>
      </c>
    </row>
    <row r="26" spans="1:3" ht="26.25">
      <c r="A26" s="65" t="s">
        <v>81</v>
      </c>
      <c r="B26" s="66"/>
      <c r="C26" s="29">
        <f>C22*(1+C24)^(-C23)</f>
        <v>258782.63531524924</v>
      </c>
    </row>
    <row r="29" spans="1:3">
      <c r="A29" s="17" t="s">
        <v>83</v>
      </c>
    </row>
    <row r="31" spans="1:3" ht="26.25">
      <c r="A31" s="63" t="s">
        <v>81</v>
      </c>
      <c r="B31" s="64"/>
      <c r="C31" s="18">
        <v>100000</v>
      </c>
    </row>
    <row r="32" spans="1:3">
      <c r="A32" s="63" t="s">
        <v>84</v>
      </c>
      <c r="B32" s="64"/>
      <c r="C32" s="19">
        <v>0.04</v>
      </c>
    </row>
    <row r="34" spans="1:4">
      <c r="A34" s="30" t="s">
        <v>79</v>
      </c>
      <c r="B34" s="30" t="s">
        <v>85</v>
      </c>
      <c r="C34" s="30" t="s">
        <v>86</v>
      </c>
    </row>
    <row r="35" spans="1:4">
      <c r="A35" s="3">
        <v>0.5</v>
      </c>
      <c r="B35" s="18">
        <f>$C$31*(1+A35*$C$32)</f>
        <v>102000</v>
      </c>
      <c r="C35" s="18">
        <f>$C$31*(1+$C$32)^A35</f>
        <v>101980.39027185571</v>
      </c>
    </row>
    <row r="36" spans="1:4">
      <c r="A36" s="3">
        <v>1</v>
      </c>
      <c r="B36" s="18">
        <f t="shared" ref="B36:B37" si="0">$C$31*(1+A36*$C$32)</f>
        <v>104000</v>
      </c>
      <c r="C36" s="18">
        <f t="shared" ref="C36:C37" si="1">$C$31*(1+$C$32)^A36</f>
        <v>104000</v>
      </c>
    </row>
    <row r="37" spans="1:4">
      <c r="A37" s="3">
        <v>5</v>
      </c>
      <c r="B37" s="18">
        <f t="shared" si="0"/>
        <v>120000</v>
      </c>
      <c r="C37" s="18">
        <f t="shared" si="1"/>
        <v>121665.29024000003</v>
      </c>
    </row>
    <row r="40" spans="1:4">
      <c r="A40" s="17" t="s">
        <v>87</v>
      </c>
    </row>
    <row r="42" spans="1:4">
      <c r="A42" s="67" t="s">
        <v>88</v>
      </c>
      <c r="B42" s="68"/>
      <c r="C42" s="68"/>
      <c r="D42" s="69"/>
    </row>
    <row r="43" spans="1:4">
      <c r="A43" s="3" t="s">
        <v>89</v>
      </c>
      <c r="B43" s="19">
        <v>4.0399999999999991E-2</v>
      </c>
      <c r="C43" s="3" t="s">
        <v>92</v>
      </c>
      <c r="D43" s="31">
        <f>(1+B43)^(1/B44)-1</f>
        <v>6.6227095601130159E-3</v>
      </c>
    </row>
    <row r="44" spans="1:4">
      <c r="A44" s="3" t="s">
        <v>90</v>
      </c>
      <c r="B44" s="3">
        <v>6</v>
      </c>
      <c r="C44" s="3" t="s">
        <v>94</v>
      </c>
      <c r="D44" s="31">
        <f>B44*D43</f>
        <v>3.9736257360678096E-2</v>
      </c>
    </row>
    <row r="46" spans="1:4">
      <c r="A46" s="67" t="s">
        <v>91</v>
      </c>
      <c r="B46" s="68"/>
      <c r="C46" s="68"/>
      <c r="D46" s="69"/>
    </row>
    <row r="47" spans="1:4">
      <c r="A47" s="3" t="s">
        <v>92</v>
      </c>
      <c r="B47" s="19">
        <v>0.02</v>
      </c>
      <c r="C47" s="3" t="s">
        <v>89</v>
      </c>
      <c r="D47" s="31">
        <f>(1+B47)^B48-1</f>
        <v>4.0399999999999991E-2</v>
      </c>
    </row>
    <row r="48" spans="1:4">
      <c r="A48" s="3" t="s">
        <v>90</v>
      </c>
      <c r="B48" s="3">
        <v>2</v>
      </c>
      <c r="C48" s="3" t="s">
        <v>94</v>
      </c>
      <c r="D48" s="31">
        <f>B47*B48</f>
        <v>0.04</v>
      </c>
    </row>
    <row r="50" spans="1:4">
      <c r="A50" s="67" t="s">
        <v>93</v>
      </c>
      <c r="B50" s="68"/>
      <c r="C50" s="68"/>
      <c r="D50" s="69"/>
    </row>
    <row r="51" spans="1:4">
      <c r="A51" s="3" t="s">
        <v>94</v>
      </c>
      <c r="B51" s="19">
        <v>0.04</v>
      </c>
      <c r="C51" s="3" t="s">
        <v>92</v>
      </c>
      <c r="D51" s="31">
        <f>B51/B52</f>
        <v>3.3333333333333335E-3</v>
      </c>
    </row>
    <row r="52" spans="1:4">
      <c r="A52" s="3" t="s">
        <v>90</v>
      </c>
      <c r="B52" s="3">
        <v>12</v>
      </c>
      <c r="C52" s="3" t="s">
        <v>89</v>
      </c>
      <c r="D52" s="31">
        <f>(1+D51)^B52-1</f>
        <v>4.0741542919790819E-2</v>
      </c>
    </row>
    <row r="55" spans="1:4">
      <c r="A55" s="67" t="s">
        <v>95</v>
      </c>
      <c r="B55" s="68"/>
      <c r="C55" s="68"/>
      <c r="D55" s="69"/>
    </row>
    <row r="56" spans="1:4">
      <c r="A56" s="3" t="s">
        <v>92</v>
      </c>
      <c r="B56" s="19">
        <v>1.7999999999999999E-2</v>
      </c>
      <c r="C56" s="3" t="s">
        <v>89</v>
      </c>
      <c r="D56" s="31">
        <f>(1+B56)^B57-1</f>
        <v>7.3967432976000058E-2</v>
      </c>
    </row>
    <row r="57" spans="1:4">
      <c r="A57" s="3" t="s">
        <v>90</v>
      </c>
      <c r="B57" s="3">
        <v>4</v>
      </c>
      <c r="C57" s="3" t="s">
        <v>94</v>
      </c>
      <c r="D57" s="31">
        <f>B56*B57</f>
        <v>7.1999999999999995E-2</v>
      </c>
    </row>
    <row r="59" spans="1:4">
      <c r="A59" s="67" t="s">
        <v>96</v>
      </c>
      <c r="B59" s="68"/>
      <c r="C59" s="68"/>
      <c r="D59" s="69"/>
    </row>
    <row r="60" spans="1:4">
      <c r="A60" s="3" t="s">
        <v>92</v>
      </c>
      <c r="B60" s="19">
        <v>2.5000000000000001E-2</v>
      </c>
      <c r="C60" s="3" t="s">
        <v>89</v>
      </c>
      <c r="D60" s="31">
        <f>(1+B60)^B61-1</f>
        <v>5.062499999999992E-2</v>
      </c>
    </row>
    <row r="61" spans="1:4">
      <c r="A61" s="3" t="s">
        <v>90</v>
      </c>
      <c r="B61" s="3">
        <v>2</v>
      </c>
      <c r="C61" s="3" t="s">
        <v>94</v>
      </c>
      <c r="D61" s="31">
        <f>B60*B61</f>
        <v>0.05</v>
      </c>
    </row>
    <row r="62" spans="1:4">
      <c r="A62" s="67" t="s">
        <v>97</v>
      </c>
      <c r="B62" s="68"/>
      <c r="C62" s="68"/>
      <c r="D62" s="69"/>
    </row>
    <row r="63" spans="1:4">
      <c r="A63" s="3" t="s">
        <v>92</v>
      </c>
      <c r="B63" s="19">
        <v>0.01</v>
      </c>
      <c r="C63" s="3" t="s">
        <v>89</v>
      </c>
      <c r="D63" s="31">
        <f>(1+B63)^B64-1</f>
        <v>0.12682503013196977</v>
      </c>
    </row>
    <row r="64" spans="1:4">
      <c r="A64" s="3" t="s">
        <v>90</v>
      </c>
      <c r="B64" s="3">
        <v>12</v>
      </c>
      <c r="C64" s="3" t="s">
        <v>94</v>
      </c>
      <c r="D64" s="31">
        <f>B63*B64</f>
        <v>0.12</v>
      </c>
    </row>
    <row r="66" spans="1:4">
      <c r="A66" s="67" t="s">
        <v>98</v>
      </c>
      <c r="B66" s="68"/>
      <c r="C66" s="68"/>
      <c r="D66" s="69"/>
    </row>
    <row r="67" spans="1:4">
      <c r="A67" s="3" t="s">
        <v>89</v>
      </c>
      <c r="B67" s="19">
        <v>4.4999999999999998E-2</v>
      </c>
      <c r="C67" s="3" t="s">
        <v>92</v>
      </c>
      <c r="D67" s="31">
        <f>(1+B67)^(1/B68)-1</f>
        <v>1.4780461630687469E-2</v>
      </c>
    </row>
    <row r="68" spans="1:4">
      <c r="A68" s="3" t="s">
        <v>90</v>
      </c>
      <c r="B68" s="3">
        <v>3</v>
      </c>
      <c r="C68" s="3" t="s">
        <v>94</v>
      </c>
      <c r="D68" s="31">
        <f>B68*D67</f>
        <v>4.4341384892062408E-2</v>
      </c>
    </row>
    <row r="69" spans="1:4">
      <c r="A69" s="67" t="s">
        <v>99</v>
      </c>
      <c r="B69" s="68"/>
      <c r="C69" s="68"/>
      <c r="D69" s="69"/>
    </row>
    <row r="70" spans="1:4">
      <c r="A70" s="3" t="s">
        <v>89</v>
      </c>
      <c r="B70" s="19">
        <v>4.4999999999999998E-2</v>
      </c>
      <c r="C70" s="3" t="s">
        <v>92</v>
      </c>
      <c r="D70" s="31">
        <f>(1+B70)^(1/B71)-1</f>
        <v>3.6748094004368514E-3</v>
      </c>
    </row>
    <row r="71" spans="1:4">
      <c r="A71" s="3" t="s">
        <v>90</v>
      </c>
      <c r="B71" s="3">
        <v>12</v>
      </c>
      <c r="C71" s="3" t="s">
        <v>94</v>
      </c>
      <c r="D71" s="31">
        <f>B71*D70</f>
        <v>4.4097712805242217E-2</v>
      </c>
    </row>
    <row r="73" spans="1:4">
      <c r="A73" s="67" t="s">
        <v>100</v>
      </c>
      <c r="B73" s="68"/>
      <c r="C73" s="68"/>
      <c r="D73" s="69"/>
    </row>
    <row r="74" spans="1:4">
      <c r="A74" s="3" t="s">
        <v>94</v>
      </c>
      <c r="B74" s="19">
        <v>0.06</v>
      </c>
      <c r="C74" s="3" t="s">
        <v>92</v>
      </c>
      <c r="D74" s="31">
        <f>B74/B75</f>
        <v>5.0000000000000001E-3</v>
      </c>
    </row>
    <row r="75" spans="1:4">
      <c r="A75" s="3" t="s">
        <v>90</v>
      </c>
      <c r="B75" s="3">
        <v>12</v>
      </c>
      <c r="C75" s="3" t="s">
        <v>89</v>
      </c>
      <c r="D75" s="31">
        <f>(1+D74)^B75-1</f>
        <v>6.1677811864497611E-2</v>
      </c>
    </row>
    <row r="78" spans="1:4">
      <c r="A78" s="17" t="s">
        <v>27</v>
      </c>
    </row>
    <row r="80" spans="1:4" ht="26.25">
      <c r="A80" s="63" t="s">
        <v>81</v>
      </c>
      <c r="B80" s="64"/>
      <c r="C80" s="18">
        <v>300000</v>
      </c>
    </row>
    <row r="81" spans="1:3">
      <c r="A81" s="63" t="s">
        <v>14</v>
      </c>
      <c r="B81" s="64"/>
      <c r="C81" s="3">
        <v>4</v>
      </c>
    </row>
    <row r="82" spans="1:3" ht="26.25">
      <c r="A82" s="63" t="s">
        <v>101</v>
      </c>
      <c r="B82" s="64"/>
      <c r="C82" s="19">
        <v>0.02</v>
      </c>
    </row>
    <row r="83" spans="1:3">
      <c r="A83" s="63" t="s">
        <v>102</v>
      </c>
      <c r="B83" s="64"/>
      <c r="C83" s="19">
        <v>4.0399999999999991E-2</v>
      </c>
    </row>
    <row r="84" spans="1:3" ht="26.25">
      <c r="A84" s="63" t="s">
        <v>103</v>
      </c>
      <c r="B84" s="64"/>
      <c r="C84" s="19">
        <v>3.3058903246372395E-3</v>
      </c>
    </row>
    <row r="86" spans="1:3" ht="26.25">
      <c r="A86" s="65" t="s">
        <v>15</v>
      </c>
      <c r="B86" s="66"/>
      <c r="C86" s="29">
        <f>C80*(1+C82)^(C81*2)</f>
        <v>351497.81430067966</v>
      </c>
    </row>
    <row r="87" spans="1:3" ht="26.25">
      <c r="A87" s="65" t="s">
        <v>15</v>
      </c>
      <c r="B87" s="66"/>
      <c r="C87" s="29">
        <f>C80*(1+C83)^C81</f>
        <v>351497.81430067966</v>
      </c>
    </row>
    <row r="88" spans="1:3" ht="26.25">
      <c r="A88" s="65" t="s">
        <v>15</v>
      </c>
      <c r="B88" s="66"/>
      <c r="C88" s="29">
        <f>C80*(1+C84)^(C81*12)</f>
        <v>351497.81430068077</v>
      </c>
    </row>
  </sheetData>
  <mergeCells count="32">
    <mergeCell ref="A87:B87"/>
    <mergeCell ref="A88:B88"/>
    <mergeCell ref="A80:B80"/>
    <mergeCell ref="A81:B81"/>
    <mergeCell ref="A82:B82"/>
    <mergeCell ref="A83:B83"/>
    <mergeCell ref="A84:B84"/>
    <mergeCell ref="A86:B86"/>
    <mergeCell ref="A73:D73"/>
    <mergeCell ref="A26:B26"/>
    <mergeCell ref="A31:B31"/>
    <mergeCell ref="A32:B32"/>
    <mergeCell ref="A42:D42"/>
    <mergeCell ref="A46:D46"/>
    <mergeCell ref="A50:D50"/>
    <mergeCell ref="A55:D55"/>
    <mergeCell ref="A59:D59"/>
    <mergeCell ref="A62:D62"/>
    <mergeCell ref="A66:D66"/>
    <mergeCell ref="A69:D69"/>
    <mergeCell ref="A24:B24"/>
    <mergeCell ref="A3:B3"/>
    <mergeCell ref="A4:B4"/>
    <mergeCell ref="A5:B5"/>
    <mergeCell ref="A7:B7"/>
    <mergeCell ref="A12:B12"/>
    <mergeCell ref="A13:B13"/>
    <mergeCell ref="A14:B14"/>
    <mergeCell ref="A16:B16"/>
    <mergeCell ref="A17:B17"/>
    <mergeCell ref="A22:B22"/>
    <mergeCell ref="A23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6"/>
  <sheetViews>
    <sheetView zoomScale="90" zoomScaleNormal="90" workbookViewId="0">
      <selection activeCell="A12" sqref="A12:A16"/>
    </sheetView>
  </sheetViews>
  <sheetFormatPr baseColWidth="10" defaultRowHeight="23.25"/>
  <cols>
    <col min="1" max="8" width="23.5703125" style="3" customWidth="1"/>
    <col min="9" max="16384" width="11.42578125" style="3"/>
  </cols>
  <sheetData>
    <row r="1" spans="1:7">
      <c r="A1" s="3" t="s">
        <v>40</v>
      </c>
      <c r="B1" s="3" t="s">
        <v>68</v>
      </c>
    </row>
    <row r="2" spans="1:7">
      <c r="A2" s="3" t="s">
        <v>69</v>
      </c>
      <c r="B2" s="3">
        <v>7</v>
      </c>
    </row>
    <row r="3" spans="1:7">
      <c r="A3" s="3" t="s">
        <v>70</v>
      </c>
      <c r="B3" s="3">
        <v>5</v>
      </c>
      <c r="D3" s="3">
        <v>7</v>
      </c>
      <c r="E3" s="3" t="s">
        <v>109</v>
      </c>
      <c r="F3" s="3">
        <v>7</v>
      </c>
      <c r="G3" s="3">
        <f>AVERAGE(D3:F3)</f>
        <v>7</v>
      </c>
    </row>
    <row r="4" spans="1:7">
      <c r="A4" s="3" t="s">
        <v>71</v>
      </c>
      <c r="B4" s="3">
        <v>3</v>
      </c>
    </row>
    <row r="5" spans="1:7">
      <c r="A5" s="3" t="s">
        <v>72</v>
      </c>
      <c r="B5" s="3">
        <v>6</v>
      </c>
    </row>
    <row r="6" spans="1:7">
      <c r="A6" s="3" t="s">
        <v>73</v>
      </c>
      <c r="B6" s="3">
        <v>8</v>
      </c>
    </row>
    <row r="7" spans="1:7">
      <c r="A7" s="3" t="s">
        <v>74</v>
      </c>
      <c r="B7" s="3">
        <v>0</v>
      </c>
    </row>
    <row r="8" spans="1:7">
      <c r="A8" s="3" t="s">
        <v>75</v>
      </c>
      <c r="B8" s="3">
        <v>9</v>
      </c>
    </row>
    <row r="9" spans="1:7">
      <c r="A9" s="3" t="s">
        <v>76</v>
      </c>
      <c r="B9" s="3">
        <v>2</v>
      </c>
    </row>
    <row r="10" spans="1:7">
      <c r="A10" s="3" t="s">
        <v>77</v>
      </c>
      <c r="B10" s="3">
        <v>5</v>
      </c>
    </row>
    <row r="11" spans="1:7">
      <c r="A11" s="3" t="s">
        <v>78</v>
      </c>
      <c r="B11" s="3">
        <v>6</v>
      </c>
    </row>
    <row r="12" spans="1:7">
      <c r="A12" s="28" t="s">
        <v>104</v>
      </c>
      <c r="B12" s="3">
        <f>SUM(B2:B11)</f>
        <v>51</v>
      </c>
    </row>
    <row r="13" spans="1:7">
      <c r="A13" s="28" t="s">
        <v>105</v>
      </c>
      <c r="B13" s="3">
        <f>AVERAGE(B2:B11)</f>
        <v>5.0999999999999996</v>
      </c>
    </row>
    <row r="14" spans="1:7">
      <c r="A14" s="28" t="s">
        <v>106</v>
      </c>
      <c r="B14" s="3">
        <f>MAX(B2:B11)</f>
        <v>9</v>
      </c>
    </row>
    <row r="15" spans="1:7">
      <c r="A15" s="28" t="s">
        <v>107</v>
      </c>
      <c r="B15" s="3">
        <f>MIN(B2:B11)</f>
        <v>0</v>
      </c>
    </row>
    <row r="16" spans="1:7">
      <c r="A16" s="28" t="s">
        <v>108</v>
      </c>
      <c r="B16" s="3">
        <f>COUNT(B2:B11)</f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9"/>
  <sheetViews>
    <sheetView topLeftCell="B13" zoomScale="130" zoomScaleNormal="130" workbookViewId="0">
      <selection activeCell="L15" sqref="L15:L19"/>
    </sheetView>
  </sheetViews>
  <sheetFormatPr baseColWidth="10" defaultRowHeight="23.25"/>
  <cols>
    <col min="1" max="1" width="26.5703125" style="3" customWidth="1"/>
    <col min="2" max="3" width="18.42578125" style="3" customWidth="1"/>
    <col min="4" max="8" width="18.42578125" style="3" hidden="1" customWidth="1"/>
    <col min="9" max="10" width="0" style="3" hidden="1" customWidth="1"/>
    <col min="11" max="11" width="16.85546875" style="3" bestFit="1" customWidth="1"/>
    <col min="12" max="12" width="17.5703125" style="3" bestFit="1" customWidth="1"/>
    <col min="13" max="16384" width="11.42578125" style="3"/>
  </cols>
  <sheetData>
    <row r="1" spans="1:12">
      <c r="A1" s="3" t="b">
        <f>AND(3&gt;2,2&gt;1)</f>
        <v>1</v>
      </c>
    </row>
    <row r="2" spans="1:12">
      <c r="A2" s="3" t="b">
        <f>AND(1&lt;2,2&lt;3)</f>
        <v>1</v>
      </c>
    </row>
    <row r="5" spans="1:12">
      <c r="A5" s="3" t="str">
        <f>IF(3&lt;2,"HOLA","ADIOS")</f>
        <v>ADIOS</v>
      </c>
    </row>
    <row r="7" spans="1:12">
      <c r="A7" s="3" t="s">
        <v>68</v>
      </c>
      <c r="B7" s="3" t="s">
        <v>110</v>
      </c>
    </row>
    <row r="8" spans="1:12">
      <c r="A8" s="3">
        <v>6</v>
      </c>
      <c r="B8" s="3" t="str">
        <f>IF(A8&gt;=5,"APTO","SEPTIEMBRE")</f>
        <v>APTO</v>
      </c>
    </row>
    <row r="9" spans="1:12">
      <c r="A9" s="3">
        <v>4</v>
      </c>
      <c r="B9" s="3" t="str">
        <f t="shared" ref="B9:B11" si="0">IF(A9&gt;=5,"APTO","SEPTIEMBRE")</f>
        <v>SEPTIEMBRE</v>
      </c>
    </row>
    <row r="10" spans="1:12">
      <c r="A10" s="3">
        <v>5</v>
      </c>
      <c r="B10" s="3" t="str">
        <f t="shared" si="0"/>
        <v>APTO</v>
      </c>
    </row>
    <row r="11" spans="1:12">
      <c r="A11" s="3">
        <v>7</v>
      </c>
      <c r="B11" s="3" t="str">
        <f t="shared" si="0"/>
        <v>APTO</v>
      </c>
    </row>
    <row r="14" spans="1:12">
      <c r="A14" s="3" t="s">
        <v>40</v>
      </c>
      <c r="B14" s="3" t="s">
        <v>116</v>
      </c>
      <c r="C14" s="3" t="s">
        <v>117</v>
      </c>
    </row>
    <row r="15" spans="1:12">
      <c r="A15" s="3" t="s">
        <v>111</v>
      </c>
      <c r="B15" s="3">
        <v>15</v>
      </c>
      <c r="C15" s="3">
        <v>175</v>
      </c>
      <c r="D15" s="3" t="str">
        <f>IF(B15&lt;18,"MENOR","MAYOR")</f>
        <v>MENOR</v>
      </c>
      <c r="E15" s="3" t="str">
        <f>IF(AND(B15&gt;40,C15&gt;190),"BALONCESTO","FÚTBOL")</f>
        <v>FÚTBOL</v>
      </c>
      <c r="F15" s="3" t="str">
        <f>IF(AND(B15&gt;=18,B15&lt;=65),"BALONCESTO","FÚTBOL")</f>
        <v>FÚTBOL</v>
      </c>
      <c r="G15" s="3" t="str">
        <f>IF(OR(C15&lt;180,C15&gt;190),"FÚTBOL","BALONCESTO")</f>
        <v>FÚTBOL</v>
      </c>
      <c r="H15" s="3" t="str">
        <f>IF(OR(AND(B15&gt;=18,B15&lt;=65),C15&gt;180),"BALONCESTO","FÚTBOL")</f>
        <v>FÚTBOL</v>
      </c>
      <c r="I15" s="3" t="str">
        <f>IF(B15&gt;40,"BALONCESTO",IF(B15&lt;25,"FÚTBOL","BALONMANO"))</f>
        <v>FÚTBOL</v>
      </c>
      <c r="J15" s="3">
        <f>IF(C15&gt;180,A15,IF(C15&lt;170,B15,C15))</f>
        <v>175</v>
      </c>
      <c r="K15" s="3" t="str">
        <f>IF(OR(B15&lt;18,B15&gt;65),"baloncesto","fútbol")</f>
        <v>baloncesto</v>
      </c>
      <c r="L15" s="3" t="str">
        <f>IF(AND(C15&gt;=180,C15&lt;=190),"baloncesto",IF(C15&gt;190,"fútbol","balonmano"))</f>
        <v>balonmano</v>
      </c>
    </row>
    <row r="16" spans="1:12">
      <c r="A16" s="3" t="s">
        <v>112</v>
      </c>
      <c r="B16" s="3">
        <v>35</v>
      </c>
      <c r="C16" s="3">
        <v>185</v>
      </c>
      <c r="D16" s="3" t="str">
        <f t="shared" ref="D16:D19" si="1">IF(B16&lt;18,"MENOR","MAYOR")</f>
        <v>MAYOR</v>
      </c>
      <c r="E16" s="3" t="str">
        <f t="shared" ref="E16:E19" si="2">IF(AND(B16&gt;40,C16&gt;190),"BALONCESTO","FÚTBOL")</f>
        <v>FÚTBOL</v>
      </c>
      <c r="F16" s="3" t="str">
        <f t="shared" ref="F16:F19" si="3">IF(AND(B16&gt;=18,B16&lt;=65),"BALONCESTO","FÚTBOL")</f>
        <v>BALONCESTO</v>
      </c>
      <c r="G16" s="3" t="str">
        <f t="shared" ref="G16:G19" si="4">IF(OR(C16&lt;180,C16&gt;190),"FÚTBOL","BALONCESTO")</f>
        <v>BALONCESTO</v>
      </c>
      <c r="H16" s="3" t="str">
        <f t="shared" ref="H16:H19" si="5">IF(OR(AND(B16&gt;=18,B16&lt;=65),C16&gt;180),"BALONCESTO","FÚTBOL")</f>
        <v>BALONCESTO</v>
      </c>
      <c r="I16" s="3" t="str">
        <f t="shared" ref="I16:I19" si="6">IF(B16&gt;40,"BALONCESTO",IF(B16&lt;25,"FÚTBOL","BALONMANO"))</f>
        <v>BALONMANO</v>
      </c>
      <c r="J16" s="3" t="str">
        <f t="shared" ref="J16:J19" si="7">IF(C16&gt;180,A16,IF(C16&lt;170,B16,C16))</f>
        <v>ROSALBA</v>
      </c>
      <c r="K16" s="3" t="str">
        <f t="shared" ref="K16:K19" si="8">IF(OR(B16&lt;18,B16&gt;65),"baloncesto","fútbol")</f>
        <v>fútbol</v>
      </c>
      <c r="L16" s="3" t="str">
        <f t="shared" ref="L16:L19" si="9">IF(AND(C16&gt;=180,C16&lt;=190),"baloncesto",IF(C16&gt;190,"fútbol","balonmano"))</f>
        <v>baloncesto</v>
      </c>
    </row>
    <row r="17" spans="1:12">
      <c r="A17" s="3" t="s">
        <v>113</v>
      </c>
      <c r="B17" s="3">
        <v>68</v>
      </c>
      <c r="C17" s="3">
        <v>195</v>
      </c>
      <c r="D17" s="3" t="str">
        <f t="shared" si="1"/>
        <v>MAYOR</v>
      </c>
      <c r="E17" s="3" t="str">
        <f t="shared" si="2"/>
        <v>BALONCESTO</v>
      </c>
      <c r="F17" s="3" t="str">
        <f t="shared" si="3"/>
        <v>FÚTBOL</v>
      </c>
      <c r="G17" s="3" t="str">
        <f t="shared" si="4"/>
        <v>FÚTBOL</v>
      </c>
      <c r="H17" s="3" t="str">
        <f t="shared" si="5"/>
        <v>BALONCESTO</v>
      </c>
      <c r="I17" s="3" t="str">
        <f t="shared" si="6"/>
        <v>BALONCESTO</v>
      </c>
      <c r="J17" s="3" t="str">
        <f t="shared" si="7"/>
        <v>ROSARIO</v>
      </c>
      <c r="K17" s="3" t="str">
        <f t="shared" si="8"/>
        <v>baloncesto</v>
      </c>
      <c r="L17" s="3" t="str">
        <f t="shared" si="9"/>
        <v>fútbol</v>
      </c>
    </row>
    <row r="18" spans="1:12">
      <c r="A18" s="3" t="s">
        <v>114</v>
      </c>
      <c r="B18" s="3">
        <v>45</v>
      </c>
      <c r="C18" s="3">
        <v>165</v>
      </c>
      <c r="D18" s="3" t="str">
        <f t="shared" si="1"/>
        <v>MAYOR</v>
      </c>
      <c r="E18" s="3" t="str">
        <f t="shared" si="2"/>
        <v>FÚTBOL</v>
      </c>
      <c r="F18" s="3" t="str">
        <f t="shared" si="3"/>
        <v>BALONCESTO</v>
      </c>
      <c r="G18" s="3" t="str">
        <f t="shared" si="4"/>
        <v>FÚTBOL</v>
      </c>
      <c r="H18" s="3" t="str">
        <f t="shared" si="5"/>
        <v>BALONCESTO</v>
      </c>
      <c r="I18" s="3" t="str">
        <f t="shared" si="6"/>
        <v>BALONCESTO</v>
      </c>
      <c r="J18" s="3">
        <f t="shared" si="7"/>
        <v>45</v>
      </c>
      <c r="K18" s="3" t="str">
        <f t="shared" si="8"/>
        <v>fútbol</v>
      </c>
      <c r="L18" s="3" t="str">
        <f t="shared" si="9"/>
        <v>balonmano</v>
      </c>
    </row>
    <row r="19" spans="1:12">
      <c r="A19" s="3" t="s">
        <v>115</v>
      </c>
      <c r="B19" s="3">
        <v>25</v>
      </c>
      <c r="C19" s="3">
        <v>205</v>
      </c>
      <c r="D19" s="3" t="str">
        <f t="shared" si="1"/>
        <v>MAYOR</v>
      </c>
      <c r="E19" s="3" t="str">
        <f t="shared" si="2"/>
        <v>FÚTBOL</v>
      </c>
      <c r="F19" s="3" t="str">
        <f t="shared" si="3"/>
        <v>BALONCESTO</v>
      </c>
      <c r="G19" s="3" t="str">
        <f t="shared" si="4"/>
        <v>FÚTBOL</v>
      </c>
      <c r="H19" s="3" t="str">
        <f t="shared" si="5"/>
        <v>BALONCESTO</v>
      </c>
      <c r="I19" s="3" t="str">
        <f t="shared" si="6"/>
        <v>BALONMANO</v>
      </c>
      <c r="J19" s="3" t="str">
        <f t="shared" si="7"/>
        <v>ANA</v>
      </c>
      <c r="K19" s="3" t="str">
        <f t="shared" si="8"/>
        <v>fútbol</v>
      </c>
      <c r="L19" s="3" t="str">
        <f t="shared" si="9"/>
        <v>fútbol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4"/>
  <sheetViews>
    <sheetView topLeftCell="A77" workbookViewId="0">
      <selection activeCell="A77" sqref="A77:E77"/>
    </sheetView>
  </sheetViews>
  <sheetFormatPr baseColWidth="10" defaultRowHeight="23.25"/>
  <cols>
    <col min="1" max="1" width="21.85546875" style="3" customWidth="1"/>
    <col min="2" max="2" width="24" style="3" bestFit="1" customWidth="1"/>
    <col min="3" max="7" width="19.7109375" style="3" customWidth="1"/>
    <col min="8" max="16384" width="11.42578125" style="3"/>
  </cols>
  <sheetData>
    <row r="1" spans="1:5" ht="26.25">
      <c r="A1" s="70" t="s">
        <v>118</v>
      </c>
      <c r="B1" s="71"/>
      <c r="C1" s="71"/>
      <c r="D1" s="71"/>
      <c r="E1" s="72"/>
    </row>
    <row r="3" spans="1:5">
      <c r="A3" s="3" t="s">
        <v>119</v>
      </c>
      <c r="B3" s="18">
        <v>5000</v>
      </c>
    </row>
    <row r="4" spans="1:5">
      <c r="A4" s="3" t="s">
        <v>79</v>
      </c>
      <c r="B4" s="3">
        <v>5</v>
      </c>
    </row>
    <row r="5" spans="1:5">
      <c r="A5" s="3" t="s">
        <v>120</v>
      </c>
      <c r="B5" s="19">
        <v>0.05</v>
      </c>
    </row>
    <row r="6" spans="1:5" ht="31.5">
      <c r="B6" s="33" t="s">
        <v>124</v>
      </c>
      <c r="C6" s="34" t="s">
        <v>125</v>
      </c>
      <c r="D6" s="33" t="s">
        <v>126</v>
      </c>
    </row>
    <row r="7" spans="1:5" ht="46.5">
      <c r="A7" s="25" t="s">
        <v>121</v>
      </c>
      <c r="B7" s="18">
        <f>B3*(1-(1+B5)^(-B4))/B5</f>
        <v>21647.383353154102</v>
      </c>
      <c r="C7" s="18">
        <f>B8*(1+B5)^(-B4)</f>
        <v>21647.383353154106</v>
      </c>
      <c r="D7" s="32">
        <f>PV(B5,B4,-B3)</f>
        <v>21647.383353154106</v>
      </c>
    </row>
    <row r="8" spans="1:5">
      <c r="A8" s="25" t="s">
        <v>123</v>
      </c>
      <c r="B8" s="18">
        <f>B3*((1+B5)^B4-1)/B5</f>
        <v>27628.156250000015</v>
      </c>
      <c r="C8" s="18">
        <f>B7*(1+B5)^B4</f>
        <v>27628.156250000011</v>
      </c>
      <c r="D8" s="32">
        <f>FV(B5,B4,-B3)</f>
        <v>27628.156250000015</v>
      </c>
    </row>
    <row r="9" spans="1:5">
      <c r="A9" s="25"/>
      <c r="B9" s="18"/>
      <c r="C9" s="18"/>
      <c r="D9" s="32"/>
    </row>
    <row r="11" spans="1:5" ht="26.25">
      <c r="A11" s="70" t="s">
        <v>128</v>
      </c>
      <c r="B11" s="71"/>
      <c r="C11" s="71"/>
      <c r="D11" s="71"/>
      <c r="E11" s="72"/>
    </row>
    <row r="13" spans="1:5">
      <c r="A13" s="3" t="s">
        <v>119</v>
      </c>
      <c r="B13" s="18">
        <v>30000</v>
      </c>
    </row>
    <row r="14" spans="1:5">
      <c r="A14" s="3" t="s">
        <v>120</v>
      </c>
      <c r="B14" s="19">
        <v>0.04</v>
      </c>
    </row>
    <row r="16" spans="1:5" ht="46.5">
      <c r="A16" s="25" t="s">
        <v>121</v>
      </c>
      <c r="B16" s="35">
        <f>B13/B14</f>
        <v>750000</v>
      </c>
    </row>
    <row r="19" spans="1:5" ht="26.25">
      <c r="A19" s="70" t="s">
        <v>127</v>
      </c>
      <c r="B19" s="71"/>
      <c r="C19" s="71"/>
      <c r="D19" s="71"/>
      <c r="E19" s="72"/>
    </row>
    <row r="21" spans="1:5">
      <c r="A21" s="3" t="s">
        <v>119</v>
      </c>
      <c r="B21" s="18">
        <v>5000</v>
      </c>
    </row>
    <row r="22" spans="1:5">
      <c r="A22" s="3" t="s">
        <v>79</v>
      </c>
      <c r="B22" s="3">
        <v>5</v>
      </c>
    </row>
    <row r="23" spans="1:5">
      <c r="A23" s="3" t="s">
        <v>120</v>
      </c>
      <c r="B23" s="19">
        <v>0.05</v>
      </c>
    </row>
    <row r="24" spans="1:5" ht="31.5">
      <c r="B24" s="33" t="s">
        <v>124</v>
      </c>
      <c r="C24" s="34" t="s">
        <v>125</v>
      </c>
      <c r="D24" s="33" t="s">
        <v>126</v>
      </c>
    </row>
    <row r="25" spans="1:5" ht="46.5">
      <c r="A25" s="25" t="s">
        <v>121</v>
      </c>
      <c r="B25" s="18">
        <f>B21*(1-(1+B23)^(-B22))/B23*(1+B23)</f>
        <v>22729.75252081181</v>
      </c>
      <c r="C25" s="18">
        <f>B26*(1+B23)^(-B22)</f>
        <v>22729.752520811813</v>
      </c>
      <c r="D25" s="32">
        <f>PV(B23,B22,-B21,,1)</f>
        <v>22729.752520811813</v>
      </c>
    </row>
    <row r="26" spans="1:5">
      <c r="A26" s="25" t="s">
        <v>123</v>
      </c>
      <c r="B26" s="18">
        <f>B21*((1+B23)^B22-1)/B23*(1+B23)</f>
        <v>29009.564062500016</v>
      </c>
      <c r="C26" s="18">
        <f>B25*(1+B23)^B22</f>
        <v>29009.564062500012</v>
      </c>
      <c r="D26" s="32">
        <f>FV(B23,B22,-B21,,1)</f>
        <v>29009.564062500016</v>
      </c>
    </row>
    <row r="29" spans="1:5" ht="26.25">
      <c r="A29" s="70" t="s">
        <v>129</v>
      </c>
      <c r="B29" s="71"/>
      <c r="C29" s="71"/>
      <c r="D29" s="71"/>
      <c r="E29" s="72"/>
    </row>
    <row r="31" spans="1:5">
      <c r="A31" s="3" t="s">
        <v>119</v>
      </c>
      <c r="B31" s="18">
        <v>30000</v>
      </c>
    </row>
    <row r="32" spans="1:5">
      <c r="A32" s="3" t="s">
        <v>120</v>
      </c>
      <c r="B32" s="19">
        <v>0.04</v>
      </c>
    </row>
    <row r="34" spans="1:5" ht="46.5">
      <c r="A34" s="25" t="s">
        <v>121</v>
      </c>
      <c r="B34" s="35">
        <f>B31/B32*(1+B32)</f>
        <v>780000</v>
      </c>
    </row>
    <row r="37" spans="1:5" ht="26.25">
      <c r="A37" s="70" t="s">
        <v>132</v>
      </c>
      <c r="B37" s="71"/>
      <c r="C37" s="71"/>
      <c r="D37" s="71"/>
      <c r="E37" s="72"/>
    </row>
    <row r="39" spans="1:5">
      <c r="A39" s="3" t="s">
        <v>119</v>
      </c>
      <c r="B39" s="18">
        <v>5000</v>
      </c>
    </row>
    <row r="40" spans="1:5">
      <c r="A40" s="3" t="s">
        <v>79</v>
      </c>
      <c r="B40" s="3">
        <v>5</v>
      </c>
    </row>
    <row r="41" spans="1:5">
      <c r="A41" s="3" t="s">
        <v>120</v>
      </c>
      <c r="B41" s="19">
        <v>0.05</v>
      </c>
    </row>
    <row r="42" spans="1:5">
      <c r="A42" s="3" t="s">
        <v>130</v>
      </c>
      <c r="B42" s="36">
        <v>3</v>
      </c>
    </row>
    <row r="43" spans="1:5" ht="31.5">
      <c r="B43" s="33" t="s">
        <v>124</v>
      </c>
      <c r="C43" s="34" t="s">
        <v>125</v>
      </c>
      <c r="D43" s="33" t="s">
        <v>126</v>
      </c>
    </row>
    <row r="44" spans="1:5" ht="69.75">
      <c r="A44" s="25" t="s">
        <v>131</v>
      </c>
      <c r="B44" s="18">
        <f>B39*(1-(1+B41)^(-B40))/B41*(1+B41)^(-B42)</f>
        <v>18699.82365027889</v>
      </c>
      <c r="C44" s="37"/>
      <c r="D44" s="32">
        <f>PV(B41,B40,-B39)*(1+B41)^(-B42)</f>
        <v>18699.823650278893</v>
      </c>
    </row>
    <row r="47" spans="1:5" ht="26.25">
      <c r="A47" s="70" t="s">
        <v>133</v>
      </c>
      <c r="B47" s="71"/>
      <c r="C47" s="71"/>
      <c r="D47" s="71"/>
      <c r="E47" s="72"/>
    </row>
    <row r="50" spans="1:5">
      <c r="A50" s="3" t="s">
        <v>119</v>
      </c>
      <c r="B50" s="18">
        <v>30000</v>
      </c>
    </row>
    <row r="51" spans="1:5">
      <c r="A51" s="3" t="s">
        <v>120</v>
      </c>
      <c r="B51" s="19">
        <v>0.04</v>
      </c>
    </row>
    <row r="52" spans="1:5">
      <c r="A52" s="3" t="s">
        <v>130</v>
      </c>
      <c r="B52" s="36">
        <v>3</v>
      </c>
    </row>
    <row r="53" spans="1:5">
      <c r="B53" s="36"/>
    </row>
    <row r="54" spans="1:5" ht="69.75">
      <c r="A54" s="25" t="s">
        <v>131</v>
      </c>
      <c r="B54" s="35">
        <f>B50/B51*(1+B51)^(-B52)</f>
        <v>666747.26900318614</v>
      </c>
    </row>
    <row r="57" spans="1:5" ht="26.25">
      <c r="A57" s="70" t="s">
        <v>134</v>
      </c>
      <c r="B57" s="71"/>
      <c r="C57" s="71"/>
      <c r="D57" s="71"/>
      <c r="E57" s="72"/>
    </row>
    <row r="59" spans="1:5">
      <c r="A59" s="3" t="s">
        <v>119</v>
      </c>
      <c r="B59" s="18">
        <v>5000</v>
      </c>
    </row>
    <row r="60" spans="1:5">
      <c r="A60" s="3" t="s">
        <v>79</v>
      </c>
      <c r="B60" s="3">
        <v>5</v>
      </c>
    </row>
    <row r="61" spans="1:5">
      <c r="A61" s="3" t="s">
        <v>120</v>
      </c>
      <c r="B61" s="19">
        <v>0.05</v>
      </c>
    </row>
    <row r="62" spans="1:5">
      <c r="A62" s="3" t="s">
        <v>130</v>
      </c>
      <c r="B62" s="36">
        <v>3</v>
      </c>
    </row>
    <row r="63" spans="1:5" ht="31.5">
      <c r="B63" s="33" t="s">
        <v>124</v>
      </c>
      <c r="C63" s="34" t="s">
        <v>125</v>
      </c>
      <c r="D63" s="33" t="s">
        <v>126</v>
      </c>
    </row>
    <row r="64" spans="1:5" ht="69.75">
      <c r="A64" s="25" t="s">
        <v>131</v>
      </c>
      <c r="B64" s="18">
        <f>B59*(1-(1+B61)^(-B60))/B61*(1+B61)^(-B62)*(1+B61)</f>
        <v>19634.814832792836</v>
      </c>
      <c r="C64" s="37"/>
      <c r="D64" s="32">
        <f>PV(B61,B60,-B59)*(1+B61)^(-B62)*(1+B61)</f>
        <v>19634.814832792839</v>
      </c>
    </row>
    <row r="67" spans="1:5" ht="26.25">
      <c r="A67" s="70" t="s">
        <v>135</v>
      </c>
      <c r="B67" s="71"/>
      <c r="C67" s="71"/>
      <c r="D67" s="71"/>
      <c r="E67" s="72"/>
    </row>
    <row r="70" spans="1:5">
      <c r="A70" s="3" t="s">
        <v>119</v>
      </c>
      <c r="B70" s="18">
        <v>30000</v>
      </c>
    </row>
    <row r="71" spans="1:5">
      <c r="A71" s="3" t="s">
        <v>120</v>
      </c>
      <c r="B71" s="19">
        <v>0.04</v>
      </c>
    </row>
    <row r="72" spans="1:5">
      <c r="A72" s="3" t="s">
        <v>130</v>
      </c>
      <c r="B72" s="36">
        <v>3</v>
      </c>
    </row>
    <row r="73" spans="1:5">
      <c r="B73" s="36"/>
    </row>
    <row r="74" spans="1:5" ht="69.75">
      <c r="A74" s="25" t="s">
        <v>131</v>
      </c>
      <c r="B74" s="35">
        <f>B70/B71*(1+B71)^(-B72)*(1+B71)</f>
        <v>693417.1597633136</v>
      </c>
    </row>
    <row r="77" spans="1:5" ht="26.25">
      <c r="A77" s="70" t="s">
        <v>21</v>
      </c>
      <c r="B77" s="71"/>
      <c r="C77" s="71"/>
      <c r="D77" s="71"/>
      <c r="E77" s="72"/>
    </row>
    <row r="79" spans="1:5">
      <c r="A79" s="3" t="s">
        <v>119</v>
      </c>
      <c r="B79" s="18">
        <v>5000</v>
      </c>
    </row>
    <row r="80" spans="1:5">
      <c r="A80" s="3" t="s">
        <v>79</v>
      </c>
      <c r="B80" s="3">
        <v>5</v>
      </c>
    </row>
    <row r="81" spans="1:5">
      <c r="A81" s="3" t="s">
        <v>120</v>
      </c>
      <c r="B81" s="19">
        <v>0.05</v>
      </c>
    </row>
    <row r="82" spans="1:5">
      <c r="A82" s="3" t="s">
        <v>137</v>
      </c>
      <c r="B82" s="36">
        <v>3</v>
      </c>
    </row>
    <row r="83" spans="1:5" ht="31.5">
      <c r="B83" s="33" t="s">
        <v>124</v>
      </c>
      <c r="C83" s="34" t="s">
        <v>125</v>
      </c>
      <c r="D83" s="33" t="s">
        <v>126</v>
      </c>
    </row>
    <row r="84" spans="1:5" ht="69.75">
      <c r="A84" s="25" t="s">
        <v>138</v>
      </c>
      <c r="B84" s="18">
        <f>B79*((1+B81)^(B80)-1)/B81*(1+B81)^(B82)</f>
        <v>31983.04437890627</v>
      </c>
      <c r="C84" s="37"/>
      <c r="D84" s="32">
        <f>FV(B81,B80,-B79)*(1+B81)^(B82)</f>
        <v>31983.04437890627</v>
      </c>
    </row>
    <row r="87" spans="1:5" ht="26.25">
      <c r="A87" s="70" t="s">
        <v>139</v>
      </c>
      <c r="B87" s="71"/>
      <c r="C87" s="71"/>
      <c r="D87" s="71"/>
      <c r="E87" s="72"/>
    </row>
    <row r="89" spans="1:5">
      <c r="A89" s="3" t="s">
        <v>119</v>
      </c>
      <c r="B89" s="18">
        <v>5000</v>
      </c>
    </row>
    <row r="90" spans="1:5">
      <c r="A90" s="3" t="s">
        <v>79</v>
      </c>
      <c r="B90" s="3">
        <v>5</v>
      </c>
    </row>
    <row r="91" spans="1:5">
      <c r="A91" s="3" t="s">
        <v>120</v>
      </c>
      <c r="B91" s="19">
        <v>0.05</v>
      </c>
    </row>
    <row r="92" spans="1:5">
      <c r="A92" s="3" t="s">
        <v>137</v>
      </c>
      <c r="B92" s="36">
        <v>3</v>
      </c>
    </row>
    <row r="93" spans="1:5" ht="31.5">
      <c r="B93" s="33" t="s">
        <v>124</v>
      </c>
      <c r="C93" s="34" t="s">
        <v>125</v>
      </c>
      <c r="D93" s="33" t="s">
        <v>126</v>
      </c>
    </row>
    <row r="94" spans="1:5" ht="69.75">
      <c r="A94" s="25" t="s">
        <v>138</v>
      </c>
      <c r="B94" s="18">
        <f>B89*((1+B91)^(B90)-1)/B91*(1+B91)^(B92)*(1+B91)</f>
        <v>33582.196597851587</v>
      </c>
      <c r="C94" s="37"/>
      <c r="D94" s="32">
        <f>FV(B91,B90,-B89)*(1+B91)^(B92)*(1+B91)</f>
        <v>33582.196597851587</v>
      </c>
    </row>
  </sheetData>
  <mergeCells count="10">
    <mergeCell ref="A57:E57"/>
    <mergeCell ref="A67:E67"/>
    <mergeCell ref="A77:E77"/>
    <mergeCell ref="A87:E87"/>
    <mergeCell ref="A1:E1"/>
    <mergeCell ref="A11:E11"/>
    <mergeCell ref="A19:E19"/>
    <mergeCell ref="A29:E29"/>
    <mergeCell ref="A37:E37"/>
    <mergeCell ref="A47:E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6"/>
  <sheetViews>
    <sheetView topLeftCell="A37" workbookViewId="0">
      <selection activeCell="B47" sqref="B47"/>
    </sheetView>
  </sheetViews>
  <sheetFormatPr baseColWidth="10" defaultRowHeight="23.25"/>
  <cols>
    <col min="1" max="8" width="22.7109375" style="3" customWidth="1"/>
    <col min="9" max="16384" width="11.42578125" style="3"/>
  </cols>
  <sheetData>
    <row r="1" spans="1:5">
      <c r="A1" s="17" t="s">
        <v>12</v>
      </c>
    </row>
    <row r="3" spans="1:5">
      <c r="A3" s="63" t="s">
        <v>140</v>
      </c>
      <c r="B3" s="64"/>
      <c r="C3" s="18">
        <v>5000</v>
      </c>
      <c r="E3" s="18"/>
    </row>
    <row r="4" spans="1:5">
      <c r="A4" s="63" t="s">
        <v>14</v>
      </c>
      <c r="B4" s="64"/>
      <c r="C4" s="3">
        <v>6</v>
      </c>
      <c r="E4" s="18"/>
    </row>
    <row r="5" spans="1:5">
      <c r="A5" s="63" t="s">
        <v>80</v>
      </c>
      <c r="B5" s="64"/>
      <c r="C5" s="19">
        <v>0.04</v>
      </c>
    </row>
    <row r="7" spans="1:5" ht="26.25">
      <c r="A7" s="38" t="s">
        <v>118</v>
      </c>
    </row>
    <row r="9" spans="1:5">
      <c r="A9" s="39" t="s">
        <v>121</v>
      </c>
      <c r="B9" s="32">
        <f>PV(C5,C4,-C3)</f>
        <v>26210.684283731789</v>
      </c>
    </row>
    <row r="10" spans="1:5">
      <c r="A10" s="39" t="s">
        <v>122</v>
      </c>
      <c r="B10" s="32">
        <f>FV(C5,C4,-C3)</f>
        <v>33164.877312000048</v>
      </c>
    </row>
    <row r="13" spans="1:5">
      <c r="A13" s="17" t="s">
        <v>18</v>
      </c>
    </row>
    <row r="15" spans="1:5">
      <c r="A15" s="63" t="s">
        <v>140</v>
      </c>
      <c r="B15" s="64"/>
      <c r="C15" s="18">
        <v>7000</v>
      </c>
    </row>
    <row r="16" spans="1:5">
      <c r="A16" s="63" t="s">
        <v>14</v>
      </c>
      <c r="B16" s="64"/>
      <c r="C16" s="3">
        <v>8</v>
      </c>
    </row>
    <row r="17" spans="1:3">
      <c r="A17" s="63" t="s">
        <v>80</v>
      </c>
      <c r="B17" s="64"/>
      <c r="C17" s="19">
        <v>0.03</v>
      </c>
    </row>
    <row r="19" spans="1:3" ht="26.25">
      <c r="A19" s="38" t="s">
        <v>127</v>
      </c>
    </row>
    <row r="21" spans="1:3">
      <c r="A21" s="39" t="s">
        <v>121</v>
      </c>
      <c r="B21" s="32">
        <f>PV(C17,C16,-C15,,1)</f>
        <v>50611.980686550771</v>
      </c>
    </row>
    <row r="22" spans="1:3">
      <c r="A22" s="39" t="s">
        <v>122</v>
      </c>
      <c r="B22" s="32">
        <f>FV(C17,C16,-C15,,1)</f>
        <v>64113.742893490366</v>
      </c>
    </row>
    <row r="25" spans="1:3">
      <c r="A25" s="17" t="s">
        <v>19</v>
      </c>
    </row>
    <row r="27" spans="1:3">
      <c r="A27" s="63" t="s">
        <v>140</v>
      </c>
      <c r="B27" s="64"/>
      <c r="C27" s="18">
        <v>1000</v>
      </c>
    </row>
    <row r="28" spans="1:3">
      <c r="A28" s="63" t="s">
        <v>14</v>
      </c>
      <c r="B28" s="64"/>
      <c r="C28" s="3">
        <v>6</v>
      </c>
    </row>
    <row r="29" spans="1:3">
      <c r="A29" s="63" t="s">
        <v>80</v>
      </c>
      <c r="B29" s="64"/>
      <c r="C29" s="19">
        <v>0.05</v>
      </c>
    </row>
    <row r="30" spans="1:3">
      <c r="A30" s="63" t="s">
        <v>130</v>
      </c>
      <c r="B30" s="64"/>
      <c r="C30" s="3">
        <v>3</v>
      </c>
    </row>
    <row r="32" spans="1:3" ht="26.25">
      <c r="A32" s="38" t="s">
        <v>132</v>
      </c>
    </row>
    <row r="34" spans="1:4" ht="69.75">
      <c r="A34" s="40" t="s">
        <v>131</v>
      </c>
      <c r="B34" s="32">
        <f>PV(C29,C28,-C27)*(1+C29)^(-C30)</f>
        <v>4384.573646273574</v>
      </c>
    </row>
    <row r="37" spans="1:4">
      <c r="A37" s="17" t="s">
        <v>87</v>
      </c>
    </row>
    <row r="39" spans="1:4">
      <c r="A39" s="63" t="s">
        <v>140</v>
      </c>
      <c r="B39" s="64"/>
      <c r="C39" s="18">
        <v>10000</v>
      </c>
      <c r="D39" s="3" t="s">
        <v>141</v>
      </c>
    </row>
    <row r="40" spans="1:4">
      <c r="A40" s="63" t="s">
        <v>14</v>
      </c>
      <c r="B40" s="64"/>
      <c r="C40" s="3">
        <v>15</v>
      </c>
      <c r="D40" s="3">
        <f>C40*6</f>
        <v>90</v>
      </c>
    </row>
    <row r="41" spans="1:4">
      <c r="A41" s="63" t="s">
        <v>80</v>
      </c>
      <c r="B41" s="64"/>
      <c r="C41" s="19">
        <v>4.0399999999999998E-2</v>
      </c>
      <c r="D41" s="19">
        <v>6.6227095601130159E-3</v>
      </c>
    </row>
    <row r="42" spans="1:4">
      <c r="A42" s="63" t="s">
        <v>137</v>
      </c>
      <c r="B42" s="64"/>
      <c r="C42" s="3">
        <v>2</v>
      </c>
      <c r="D42" s="3">
        <f>C42*6</f>
        <v>12</v>
      </c>
    </row>
    <row r="44" spans="1:4" ht="26.25">
      <c r="A44" s="38" t="s">
        <v>136</v>
      </c>
    </row>
    <row r="46" spans="1:4" ht="69.75">
      <c r="A46" s="40" t="s">
        <v>138</v>
      </c>
      <c r="B46" s="32">
        <f>FV(D41,D40,-C39)*(1+D41)^D42</f>
        <v>1326109.5991759787</v>
      </c>
    </row>
  </sheetData>
  <mergeCells count="14">
    <mergeCell ref="A3:B3"/>
    <mergeCell ref="A4:B4"/>
    <mergeCell ref="A5:B5"/>
    <mergeCell ref="A39:B39"/>
    <mergeCell ref="A40:B40"/>
    <mergeCell ref="A41:B41"/>
    <mergeCell ref="A42:B42"/>
    <mergeCell ref="A16:B16"/>
    <mergeCell ref="A17:B17"/>
    <mergeCell ref="A15:B15"/>
    <mergeCell ref="A27:B27"/>
    <mergeCell ref="A28:B28"/>
    <mergeCell ref="A29:B29"/>
    <mergeCell ref="A30:B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32"/>
  <sheetViews>
    <sheetView topLeftCell="C1" workbookViewId="0">
      <selection activeCell="G2" sqref="G2:G6"/>
    </sheetView>
  </sheetViews>
  <sheetFormatPr baseColWidth="10" defaultRowHeight="23.25"/>
  <cols>
    <col min="1" max="1" width="19.28515625" style="3" customWidth="1"/>
    <col min="2" max="2" width="22.5703125" style="3" bestFit="1" customWidth="1"/>
    <col min="3" max="3" width="27.85546875" style="3" customWidth="1"/>
    <col min="4" max="9" width="19.28515625" style="3" customWidth="1"/>
    <col min="10" max="16384" width="11.42578125" style="3"/>
  </cols>
  <sheetData>
    <row r="1" spans="1:19">
      <c r="A1" s="41" t="s">
        <v>142</v>
      </c>
      <c r="B1" s="41" t="s">
        <v>40</v>
      </c>
      <c r="C1" s="41" t="s">
        <v>143</v>
      </c>
      <c r="D1" s="41" t="s">
        <v>144</v>
      </c>
      <c r="E1" s="41" t="s">
        <v>145</v>
      </c>
      <c r="F1" s="41" t="s">
        <v>146</v>
      </c>
      <c r="G1" s="41" t="s">
        <v>116</v>
      </c>
      <c r="H1" s="41" t="s">
        <v>147</v>
      </c>
      <c r="Q1" s="3">
        <v>2</v>
      </c>
      <c r="S1" s="3" t="s">
        <v>148</v>
      </c>
    </row>
    <row r="2" spans="1:19">
      <c r="A2" s="3">
        <v>50</v>
      </c>
      <c r="B2" s="3" t="s">
        <v>44</v>
      </c>
      <c r="C2" s="3" t="s">
        <v>45</v>
      </c>
      <c r="D2" s="3" t="s">
        <v>148</v>
      </c>
      <c r="E2" s="3">
        <v>91</v>
      </c>
      <c r="F2" s="12">
        <v>28748</v>
      </c>
      <c r="G2" s="3">
        <f ca="1">INT(YEARFRAC(F2,TODAY(),1))</f>
        <v>33</v>
      </c>
      <c r="H2" s="18">
        <v>1000</v>
      </c>
      <c r="Q2" s="3">
        <v>3</v>
      </c>
      <c r="S2" s="3" t="s">
        <v>149</v>
      </c>
    </row>
    <row r="3" spans="1:19">
      <c r="A3" s="3">
        <v>55</v>
      </c>
      <c r="B3" s="3" t="s">
        <v>156</v>
      </c>
      <c r="C3" s="3" t="s">
        <v>54</v>
      </c>
      <c r="D3" s="3" t="s">
        <v>149</v>
      </c>
      <c r="E3" s="3">
        <v>98</v>
      </c>
      <c r="F3" s="12">
        <v>29695</v>
      </c>
      <c r="G3" s="3">
        <f t="shared" ref="G3:G6" ca="1" si="0">INT(YEARFRAC(F3,TODAY(),1))</f>
        <v>31</v>
      </c>
      <c r="H3" s="18">
        <v>1200</v>
      </c>
      <c r="Q3" s="3">
        <v>4</v>
      </c>
      <c r="S3" s="3" t="s">
        <v>150</v>
      </c>
    </row>
    <row r="4" spans="1:19">
      <c r="A4" s="3">
        <v>60</v>
      </c>
      <c r="B4" s="3" t="s">
        <v>157</v>
      </c>
      <c r="C4" s="3" t="s">
        <v>52</v>
      </c>
      <c r="D4" s="3" t="s">
        <v>151</v>
      </c>
      <c r="E4" s="3">
        <v>97</v>
      </c>
      <c r="F4" s="12">
        <v>24982</v>
      </c>
      <c r="G4" s="3">
        <f t="shared" ca="1" si="0"/>
        <v>44</v>
      </c>
      <c r="H4" s="18">
        <v>1800</v>
      </c>
      <c r="Q4" s="3">
        <v>5</v>
      </c>
      <c r="S4" s="3" t="s">
        <v>151</v>
      </c>
    </row>
    <row r="5" spans="1:19">
      <c r="A5" s="3">
        <v>65</v>
      </c>
      <c r="B5" s="3" t="s">
        <v>158</v>
      </c>
      <c r="C5" s="3" t="s">
        <v>159</v>
      </c>
      <c r="D5" s="3" t="s">
        <v>149</v>
      </c>
      <c r="E5" s="3">
        <v>93</v>
      </c>
      <c r="F5" s="12">
        <v>29810</v>
      </c>
      <c r="G5" s="3">
        <f t="shared" ca="1" si="0"/>
        <v>31</v>
      </c>
      <c r="H5" s="18">
        <v>1100</v>
      </c>
      <c r="Q5" s="3">
        <v>6</v>
      </c>
      <c r="S5" s="3" t="s">
        <v>152</v>
      </c>
    </row>
    <row r="6" spans="1:19">
      <c r="A6" s="3">
        <v>70</v>
      </c>
      <c r="B6" s="3" t="s">
        <v>160</v>
      </c>
      <c r="C6" s="3" t="s">
        <v>53</v>
      </c>
      <c r="D6" s="3" t="s">
        <v>150</v>
      </c>
      <c r="E6" s="3">
        <v>92</v>
      </c>
      <c r="F6" s="12">
        <v>25698</v>
      </c>
      <c r="G6" s="3">
        <f t="shared" ca="1" si="0"/>
        <v>42</v>
      </c>
      <c r="H6" s="18">
        <v>1500</v>
      </c>
      <c r="Q6" s="3">
        <v>7</v>
      </c>
      <c r="S6" s="3" t="s">
        <v>153</v>
      </c>
    </row>
    <row r="7" spans="1:19">
      <c r="S7" s="3" t="s">
        <v>154</v>
      </c>
    </row>
    <row r="8" spans="1:19">
      <c r="S8" s="3" t="s">
        <v>155</v>
      </c>
    </row>
    <row r="9" spans="1:19">
      <c r="A9" s="3" t="s">
        <v>142</v>
      </c>
      <c r="B9" s="3">
        <v>65</v>
      </c>
    </row>
    <row r="10" spans="1:19">
      <c r="A10" s="3" t="s">
        <v>40</v>
      </c>
      <c r="B10" s="3" t="str">
        <f>VLOOKUP($B$9,$A$2:$H$6,Q1,FALSE)</f>
        <v>SARA</v>
      </c>
    </row>
    <row r="11" spans="1:19">
      <c r="A11" s="3" t="s">
        <v>143</v>
      </c>
      <c r="B11" s="3" t="str">
        <f t="shared" ref="B11:B15" si="1">VLOOKUP($B$9,$A$2:$H$6,Q2,FALSE)</f>
        <v>DÍEZ</v>
      </c>
    </row>
    <row r="12" spans="1:19">
      <c r="A12" s="3" t="s">
        <v>144</v>
      </c>
      <c r="B12" s="3" t="str">
        <f t="shared" si="1"/>
        <v>AVENIDA</v>
      </c>
    </row>
    <row r="13" spans="1:19">
      <c r="A13" s="3" t="s">
        <v>145</v>
      </c>
      <c r="B13" s="3">
        <f t="shared" si="1"/>
        <v>93</v>
      </c>
    </row>
    <row r="14" spans="1:19">
      <c r="A14" s="3" t="s">
        <v>146</v>
      </c>
      <c r="B14" s="12">
        <f t="shared" si="1"/>
        <v>29810</v>
      </c>
    </row>
    <row r="15" spans="1:19">
      <c r="A15" s="3" t="s">
        <v>147</v>
      </c>
      <c r="B15" s="18">
        <f t="shared" ca="1" si="1"/>
        <v>31</v>
      </c>
    </row>
    <row r="19" spans="1:4">
      <c r="A19" s="41" t="s">
        <v>161</v>
      </c>
      <c r="B19" s="41" t="s">
        <v>162</v>
      </c>
    </row>
    <row r="20" spans="1:4">
      <c r="A20" s="3">
        <v>200</v>
      </c>
      <c r="B20" s="3" t="s">
        <v>163</v>
      </c>
    </row>
    <row r="21" spans="1:4">
      <c r="A21" s="3">
        <v>400</v>
      </c>
      <c r="B21" s="3" t="s">
        <v>164</v>
      </c>
    </row>
    <row r="22" spans="1:4">
      <c r="A22" s="3">
        <v>600</v>
      </c>
      <c r="B22" s="3" t="s">
        <v>165</v>
      </c>
    </row>
    <row r="23" spans="1:4">
      <c r="A23" s="3">
        <v>800</v>
      </c>
      <c r="B23" s="3" t="s">
        <v>166</v>
      </c>
    </row>
    <row r="24" spans="1:4">
      <c r="A24" s="3">
        <v>1000</v>
      </c>
      <c r="B24" s="3" t="s">
        <v>167</v>
      </c>
    </row>
    <row r="27" spans="1:4" s="44" customFormat="1" ht="46.5">
      <c r="A27" s="42" t="s">
        <v>40</v>
      </c>
      <c r="B27" s="42" t="s">
        <v>161</v>
      </c>
      <c r="C27" s="42" t="s">
        <v>162</v>
      </c>
      <c r="D27" s="42" t="s">
        <v>168</v>
      </c>
    </row>
    <row r="28" spans="1:4">
      <c r="A28" s="3" t="s">
        <v>44</v>
      </c>
      <c r="B28" s="3">
        <v>625</v>
      </c>
      <c r="C28" s="43" t="str">
        <f>VLOOKUP(B28,$A$20:$B$24,2)</f>
        <v>CALCULADORA</v>
      </c>
      <c r="D28" s="3">
        <f>B28-VLOOKUP(B28,$A$20:$B$24,1)</f>
        <v>25</v>
      </c>
    </row>
    <row r="29" spans="1:4">
      <c r="A29" s="3" t="s">
        <v>156</v>
      </c>
      <c r="B29" s="3">
        <v>215</v>
      </c>
      <c r="C29" s="43" t="str">
        <f t="shared" ref="C29:C32" si="2">VLOOKUP(B29,$A$20:$B$24,2)</f>
        <v>BOLI</v>
      </c>
      <c r="D29" s="3">
        <f t="shared" ref="D29:D32" si="3">B29-VLOOKUP(B29,$A$20:$B$24,1)</f>
        <v>15</v>
      </c>
    </row>
    <row r="30" spans="1:4">
      <c r="A30" s="3" t="s">
        <v>157</v>
      </c>
      <c r="B30" s="3">
        <v>845</v>
      </c>
      <c r="C30" s="43" t="str">
        <f t="shared" si="2"/>
        <v>RELOJ</v>
      </c>
      <c r="D30" s="3">
        <f t="shared" si="3"/>
        <v>45</v>
      </c>
    </row>
    <row r="31" spans="1:4">
      <c r="A31" s="3" t="s">
        <v>158</v>
      </c>
      <c r="B31" s="3">
        <v>1100</v>
      </c>
      <c r="C31" s="43" t="str">
        <f t="shared" si="2"/>
        <v>ORDENADOR</v>
      </c>
      <c r="D31" s="3">
        <f t="shared" si="3"/>
        <v>100</v>
      </c>
    </row>
    <row r="32" spans="1:4">
      <c r="A32" s="3" t="s">
        <v>160</v>
      </c>
      <c r="B32" s="3">
        <v>523</v>
      </c>
      <c r="C32" s="43" t="str">
        <f t="shared" si="2"/>
        <v>PLUMA</v>
      </c>
      <c r="D32" s="3">
        <f t="shared" si="3"/>
        <v>123</v>
      </c>
    </row>
  </sheetData>
  <dataValidations disablePrompts="1" count="1">
    <dataValidation type="list" allowBlank="1" showInputMessage="1" showErrorMessage="1" sqref="D2:D6">
      <formula1>$S$1:$S$8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CONCEPTOS BÁSICOS</vt:lpstr>
      <vt:lpstr>OPERADORES</vt:lpstr>
      <vt:lpstr>EJERCICIOS SIMPLE</vt:lpstr>
      <vt:lpstr>EJERCICIOS COMPUESTA</vt:lpstr>
      <vt:lpstr>FUNCIONES BÁSICAS</vt:lpstr>
      <vt:lpstr>FUNCIONES LÓGICAS</vt:lpstr>
      <vt:lpstr>RENTAS</vt:lpstr>
      <vt:lpstr>EJERCICIOS RENTAS</vt:lpstr>
      <vt:lpstr>DATOS</vt:lpstr>
      <vt:lpstr>FUNCIONES FECHA</vt:lpstr>
      <vt:lpstr>CALENDARIO LABORAL</vt:lpstr>
      <vt:lpstr>PRÉSTAMO FRANCÉS</vt:lpstr>
      <vt:lpstr>PRÉSTAMO ITALIANO</vt:lpstr>
      <vt:lpstr>PRÉSTAMO AMERICANO</vt:lpstr>
    </vt:vector>
  </TitlesOfParts>
  <Company>Xunta de Galicia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Consellería de Educación e Ord. Univeristaria</dc:creator>
  <cp:lastModifiedBy>Consellería de Educación e Ord. Univeristaria</cp:lastModifiedBy>
  <dcterms:created xsi:type="dcterms:W3CDTF">2012-09-04T07:17:47Z</dcterms:created>
  <dcterms:modified xsi:type="dcterms:W3CDTF">2012-09-07T12:30:01Z</dcterms:modified>
</cp:coreProperties>
</file>